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695" windowHeight="12630" tabRatio="751"/>
  </bookViews>
  <sheets>
    <sheet name="附一一般公共预算收入决算表" sheetId="2" r:id="rId1"/>
    <sheet name="附二一般公共预算支出决算表" sheetId="3" r:id="rId2"/>
    <sheet name="附三一般公共预算本级支出决算表" sheetId="10" r:id="rId3"/>
    <sheet name="附四一般公共预算本级基本支出决算表" sheetId="11" r:id="rId4"/>
    <sheet name="附五一般公共预算税收返还和转移支付决算表" sheetId="12" r:id="rId5"/>
    <sheet name="附六政府一般债务限额和余额情况决算表" sheetId="13" r:id="rId6"/>
    <sheet name="附七政府性基金收入决算表" sheetId="4" r:id="rId7"/>
    <sheet name="附八政府性基金支出决算表" sheetId="5" r:id="rId8"/>
    <sheet name="附九政府性基金转移支付决算表" sheetId="14" r:id="rId9"/>
    <sheet name="附十政府专项债务限额和余额情况决算表" sheetId="15" r:id="rId10"/>
    <sheet name="附十一国有资本经营收入决算表" sheetId="8" r:id="rId11"/>
    <sheet name="附十二国有资本经营支出决算表" sheetId="9" r:id="rId12"/>
    <sheet name="附十三国有资本经营本级支出决算表" sheetId="16" r:id="rId13"/>
    <sheet name="附十四对下安排转移支付的应当公开国有资本经营预算转移支付决算表" sheetId="17" r:id="rId14"/>
    <sheet name="附十五社会保险基金收入决算表" sheetId="6" r:id="rId15"/>
    <sheet name="附十六社会保险基金支出决算表" sheetId="18" r:id="rId16"/>
    <sheet name="附十七三公经费决算表" sheetId="7" r:id="rId17"/>
  </sheets>
  <externalReferences>
    <externalReference r:id="rId18"/>
  </externalReferences>
  <definedNames>
    <definedName name="_xlnm._FilterDatabase" localSheetId="1" hidden="1">附二一般公共预算支出决算表!$A$6:$J$1397</definedName>
    <definedName name="_xlnm.Print_Titles" localSheetId="0">附一一般公共预算收入决算表!$4:6</definedName>
    <definedName name="_xlnm.Print_Titles" localSheetId="1">附二一般公共预算支出决算表!$4:6</definedName>
    <definedName name="_xlnm.Print_Titles" localSheetId="7">附八政府性基金支出决算表!$4:6</definedName>
    <definedName name="_xlnm.Print_Titles" localSheetId="10">附十一国有资本经营收入决算表!$1:$7</definedName>
    <definedName name="_xlnm.Print_Titles" localSheetId="16">附十七三公经费决算表!#REF!</definedName>
    <definedName name="_xlnm.Print_Titles" localSheetId="14">附十五社会保险基金收入决算表!$1:$6</definedName>
  </definedNames>
  <calcPr calcId="144525"/>
</workbook>
</file>

<file path=xl/sharedStrings.xml><?xml version="1.0" encoding="utf-8"?>
<sst xmlns="http://schemas.openxmlformats.org/spreadsheetml/2006/main" count="3150">
  <si>
    <t>2020年柳南区一般公共财政预算收入决算表</t>
  </si>
  <si>
    <t>科目编码</t>
  </si>
  <si>
    <t>项            目</t>
  </si>
  <si>
    <t>2019年</t>
  </si>
  <si>
    <t>2020年</t>
  </si>
  <si>
    <t>决算数</t>
  </si>
  <si>
    <t>年初预算</t>
  </si>
  <si>
    <t>调整预算</t>
  </si>
  <si>
    <t>完成数</t>
  </si>
  <si>
    <t>完成调整预算%</t>
  </si>
  <si>
    <t>比上年决算数增减</t>
  </si>
  <si>
    <t>金额</t>
  </si>
  <si>
    <t>%</t>
  </si>
  <si>
    <t>一、税收收入</t>
  </si>
  <si>
    <t>1.增值税</t>
  </si>
  <si>
    <t>2.消费税</t>
  </si>
  <si>
    <t>3.企业所得税</t>
  </si>
  <si>
    <t>4.个人所得税</t>
  </si>
  <si>
    <t>5.资源税</t>
  </si>
  <si>
    <t>6.城市维护建设税</t>
  </si>
  <si>
    <t>7.房产税</t>
  </si>
  <si>
    <t>8.印花税</t>
  </si>
  <si>
    <t>9.城镇土地使用税</t>
  </si>
  <si>
    <t>10.土地增值税</t>
  </si>
  <si>
    <t>11.车船税</t>
  </si>
  <si>
    <t>12.耕地占用税</t>
  </si>
  <si>
    <t>13.契税</t>
  </si>
  <si>
    <t>14.其他税收收入</t>
  </si>
  <si>
    <t>二、非税收入</t>
  </si>
  <si>
    <t>1.专项收入</t>
  </si>
  <si>
    <t>2.行政性收费收入</t>
  </si>
  <si>
    <t>3.罚没收入</t>
  </si>
  <si>
    <t>4.国有资本经营收入</t>
  </si>
  <si>
    <t>5.国有资源(资产)有偿使用收入</t>
  </si>
  <si>
    <t>6.其他收入</t>
  </si>
  <si>
    <t>公共财政预算收入合计</t>
  </si>
  <si>
    <t>转移性收入</t>
  </si>
  <si>
    <t xml:space="preserve"> 上级补助收入</t>
  </si>
  <si>
    <t xml:space="preserve">  返还性收入</t>
  </si>
  <si>
    <t xml:space="preserve">     所得税基数返还收入</t>
  </si>
  <si>
    <t xml:space="preserve">     成品油税费改革税收返还收入</t>
  </si>
  <si>
    <t xml:space="preserve">     增值税税收返还收入</t>
  </si>
  <si>
    <t xml:space="preserve">     消费税税收返还收入</t>
  </si>
  <si>
    <t xml:space="preserve">     增值税“五五分享”税收返还收入</t>
  </si>
  <si>
    <t xml:space="preserve">     其他返还性收入</t>
  </si>
  <si>
    <t xml:space="preserve">   一般性转移支付收入</t>
  </si>
  <si>
    <t xml:space="preserve">     体制补助收入</t>
  </si>
  <si>
    <t xml:space="preserve">     均衡性转移支付收入</t>
  </si>
  <si>
    <t xml:space="preserve">     县级基本财力保障机制奖补资金收入</t>
  </si>
  <si>
    <t xml:space="preserve">     结算补助收入</t>
  </si>
  <si>
    <t xml:space="preserve">     资源枯竭型城市转移支付补助收入</t>
  </si>
  <si>
    <t xml:space="preserve">     企业事业单位划转补助收入</t>
  </si>
  <si>
    <t xml:space="preserve">     产粮(油)大县奖励资金收入</t>
  </si>
  <si>
    <t xml:space="preserve">     重点生态功能区转移支付收入</t>
  </si>
  <si>
    <t xml:space="preserve">     固定数额补助收入</t>
  </si>
  <si>
    <t xml:space="preserve">     革命老区转移支付收入</t>
  </si>
  <si>
    <t xml:space="preserve">     民族地区转移支付收入</t>
  </si>
  <si>
    <t xml:space="preserve">     边境地区转移支付收入</t>
  </si>
  <si>
    <t xml:space="preserve">     贫困地区转移支付收入</t>
  </si>
  <si>
    <t xml:space="preserve">     一般公共服务共同财政事权转移支付收入  </t>
  </si>
  <si>
    <t xml:space="preserve">     外交共同财政事权转移支付收入  </t>
  </si>
  <si>
    <t xml:space="preserve">     国防共同财政事权转移支付收入  </t>
  </si>
  <si>
    <t xml:space="preserve">     公共安全共同财政事权转移支付收入  </t>
  </si>
  <si>
    <t xml:space="preserve">     教育共同财政事权转移支付收入  </t>
  </si>
  <si>
    <t xml:space="preserve">     科学技术共同财政事权转移支付收入  </t>
  </si>
  <si>
    <t xml:space="preserve">     文化旅游体育与传媒共同财政事权转移支付收入  </t>
  </si>
  <si>
    <t xml:space="preserve">     社会保障和就业共同财政事权转移支付收入  </t>
  </si>
  <si>
    <t xml:space="preserve">     医疗卫生共同财政事权转移支付收入  </t>
  </si>
  <si>
    <t xml:space="preserve">     节能环保共同财政事权转移支付收入  </t>
  </si>
  <si>
    <t xml:space="preserve">     城乡社区共同财政事权转移支付收入  </t>
  </si>
  <si>
    <t xml:space="preserve">     农林水共同财政事权转移支付收入  </t>
  </si>
  <si>
    <t xml:space="preserve">     交通运输共同财政事权转移支付收入  </t>
  </si>
  <si>
    <t xml:space="preserve">     资源勘探信息等共同财政事权转移支付收入  </t>
  </si>
  <si>
    <t xml:space="preserve">     商业服务业等共同财政事权转移支付收入  </t>
  </si>
  <si>
    <t xml:space="preserve">     金融共同财政事权转移支付收入  </t>
  </si>
  <si>
    <t xml:space="preserve">     自然资源海洋气象等共同财政事权转移支付收入  </t>
  </si>
  <si>
    <t xml:space="preserve">     住房保障共同财政事权转移支付收入  </t>
  </si>
  <si>
    <t xml:space="preserve">     粮油物资储备共同财政事权转移支付收入  </t>
  </si>
  <si>
    <t xml:space="preserve">     灾害防治及应急管理共同财政事权转移支付收入  </t>
  </si>
  <si>
    <t xml:space="preserve">     其他共同财政事权转移支付收入  </t>
  </si>
  <si>
    <t xml:space="preserve">     其他一般性转移支付收入</t>
  </si>
  <si>
    <t xml:space="preserve"> 专项转移支付收入</t>
  </si>
  <si>
    <t xml:space="preserve">     一般公共服务</t>
  </si>
  <si>
    <t xml:space="preserve">     外交</t>
  </si>
  <si>
    <t xml:space="preserve">     国防</t>
  </si>
  <si>
    <t xml:space="preserve">     公共安全</t>
  </si>
  <si>
    <t xml:space="preserve">     教育</t>
  </si>
  <si>
    <t xml:space="preserve">     科学技术</t>
  </si>
  <si>
    <t xml:space="preserve">     文化旅游体育与传媒</t>
  </si>
  <si>
    <t xml:space="preserve">     社会保障和就业</t>
  </si>
  <si>
    <t xml:space="preserve">     卫生健康</t>
  </si>
  <si>
    <t xml:space="preserve">     节能环保</t>
  </si>
  <si>
    <t xml:space="preserve">     城乡社区</t>
  </si>
  <si>
    <t xml:space="preserve">     农林水</t>
  </si>
  <si>
    <t xml:space="preserve">     交通运输</t>
  </si>
  <si>
    <t xml:space="preserve">     资源勘探信息等</t>
  </si>
  <si>
    <t xml:space="preserve">     商业服务业等</t>
  </si>
  <si>
    <t xml:space="preserve">     金融</t>
  </si>
  <si>
    <t xml:space="preserve">     自然资源海洋气象等</t>
  </si>
  <si>
    <t xml:space="preserve">     住房保障</t>
  </si>
  <si>
    <t xml:space="preserve">     粮油物资储备</t>
  </si>
  <si>
    <t xml:space="preserve">     灾害防治及应急管理</t>
  </si>
  <si>
    <t xml:space="preserve">     其他收入</t>
  </si>
  <si>
    <t xml:space="preserve">  上年结余收入</t>
  </si>
  <si>
    <t xml:space="preserve">    上年结转专款</t>
  </si>
  <si>
    <t xml:space="preserve">    净结余</t>
  </si>
  <si>
    <t xml:space="preserve">  调入预算稳定调节基金</t>
  </si>
  <si>
    <t xml:space="preserve">  调入资金</t>
  </si>
  <si>
    <t>收 入 总 计</t>
  </si>
  <si>
    <t>2020年柳南区一般公共财政预算支出决算表</t>
  </si>
  <si>
    <t>数字长度</t>
  </si>
  <si>
    <t>项目</t>
  </si>
  <si>
    <t>2019年完成数</t>
  </si>
  <si>
    <t>比上年完成数增减</t>
  </si>
  <si>
    <t>201</t>
  </si>
  <si>
    <t>一、一般公共服务支出</t>
  </si>
  <si>
    <t>20101</t>
  </si>
  <si>
    <t xml:space="preserve">    人大事务</t>
  </si>
  <si>
    <t>2010101</t>
  </si>
  <si>
    <t xml:space="preserve">        行政运行</t>
  </si>
  <si>
    <t>2010102</t>
  </si>
  <si>
    <t xml:space="preserve">        一般行政管理事务</t>
  </si>
  <si>
    <t>2010103</t>
  </si>
  <si>
    <t xml:space="preserve">        机关服务</t>
  </si>
  <si>
    <t>2010104</t>
  </si>
  <si>
    <t xml:space="preserve">        人大会议</t>
  </si>
  <si>
    <t>2010105</t>
  </si>
  <si>
    <t xml:space="preserve">        人大立法</t>
  </si>
  <si>
    <t>2010106</t>
  </si>
  <si>
    <t xml:space="preserve">        人大监督</t>
  </si>
  <si>
    <t>2010107</t>
  </si>
  <si>
    <t xml:space="preserve">        人大代表履职能力提升</t>
  </si>
  <si>
    <t>2010108</t>
  </si>
  <si>
    <t xml:space="preserve">        代表工作</t>
  </si>
  <si>
    <t>2010109</t>
  </si>
  <si>
    <t xml:space="preserve">        人大信访工作</t>
  </si>
  <si>
    <t>2010150</t>
  </si>
  <si>
    <t xml:space="preserve">        事业运行</t>
  </si>
  <si>
    <t>2010199</t>
  </si>
  <si>
    <t xml:space="preserve">        其他人大事务支出</t>
  </si>
  <si>
    <t>20102</t>
  </si>
  <si>
    <t xml:space="preserve">    政协事务</t>
  </si>
  <si>
    <t>2010201</t>
  </si>
  <si>
    <t>2010202</t>
  </si>
  <si>
    <t>2010203</t>
  </si>
  <si>
    <t>2010204</t>
  </si>
  <si>
    <t xml:space="preserve">        政协会议</t>
  </si>
  <si>
    <t>2010205</t>
  </si>
  <si>
    <t xml:space="preserve">        委员视察</t>
  </si>
  <si>
    <t>2010206</t>
  </si>
  <si>
    <t xml:space="preserve">        参政议政</t>
  </si>
  <si>
    <t>2010250</t>
  </si>
  <si>
    <t>2010299</t>
  </si>
  <si>
    <t xml:space="preserve">        其他政协事务支出</t>
  </si>
  <si>
    <t>20103</t>
  </si>
  <si>
    <t xml:space="preserve">    政府办公厅（室）及相关机构事务</t>
  </si>
  <si>
    <t>2010301</t>
  </si>
  <si>
    <t>2010302</t>
  </si>
  <si>
    <t>2010303</t>
  </si>
  <si>
    <t>2010304</t>
  </si>
  <si>
    <t xml:space="preserve">        专项服务</t>
  </si>
  <si>
    <t>2010305</t>
  </si>
  <si>
    <t xml:space="preserve">        专项业务活动</t>
  </si>
  <si>
    <t>2010306</t>
  </si>
  <si>
    <t xml:space="preserve">        政务公开审批</t>
  </si>
  <si>
    <t>2010307</t>
  </si>
  <si>
    <t xml:space="preserve">        法制建设</t>
  </si>
  <si>
    <t>2010308</t>
  </si>
  <si>
    <t xml:space="preserve">        信访事务</t>
  </si>
  <si>
    <t>2010309</t>
  </si>
  <si>
    <t xml:space="preserve">        参事事务</t>
  </si>
  <si>
    <t>2010350</t>
  </si>
  <si>
    <t>2010399</t>
  </si>
  <si>
    <t xml:space="preserve">        其他政府办公厅（室）及相关机构事务支出</t>
  </si>
  <si>
    <t>20104</t>
  </si>
  <si>
    <t xml:space="preserve">    发展与改革事务</t>
  </si>
  <si>
    <t>2010401</t>
  </si>
  <si>
    <t>2010402</t>
  </si>
  <si>
    <t>2010403</t>
  </si>
  <si>
    <t>2010404</t>
  </si>
  <si>
    <t xml:space="preserve">        战略规划与实施</t>
  </si>
  <si>
    <t>2010405</t>
  </si>
  <si>
    <t xml:space="preserve">        日常经济运行调节</t>
  </si>
  <si>
    <t>2010406</t>
  </si>
  <si>
    <t xml:space="preserve">        社会事业发展规划</t>
  </si>
  <si>
    <t>2010407</t>
  </si>
  <si>
    <t xml:space="preserve">        经济体制改革研究</t>
  </si>
  <si>
    <t>2010408</t>
  </si>
  <si>
    <t xml:space="preserve">        物价管理</t>
  </si>
  <si>
    <t>2010409</t>
  </si>
  <si>
    <t xml:space="preserve">        应对气候变化管理事务</t>
  </si>
  <si>
    <t>2010450</t>
  </si>
  <si>
    <t>2010499</t>
  </si>
  <si>
    <t xml:space="preserve">        其他发展与改革事务支出</t>
  </si>
  <si>
    <t>20105</t>
  </si>
  <si>
    <t xml:space="preserve">    统计信息事务</t>
  </si>
  <si>
    <t>2010501</t>
  </si>
  <si>
    <t>2010502</t>
  </si>
  <si>
    <t>2010503</t>
  </si>
  <si>
    <t>2010504</t>
  </si>
  <si>
    <t xml:space="preserve">        信息事务</t>
  </si>
  <si>
    <t>2010505</t>
  </si>
  <si>
    <t xml:space="preserve">        专项统计业务</t>
  </si>
  <si>
    <t>2010506</t>
  </si>
  <si>
    <t xml:space="preserve">        统计管理</t>
  </si>
  <si>
    <t>2010507</t>
  </si>
  <si>
    <t xml:space="preserve">        专项普查活动</t>
  </si>
  <si>
    <t>2010508</t>
  </si>
  <si>
    <t xml:space="preserve">        统计抽样调查</t>
  </si>
  <si>
    <t>2010550</t>
  </si>
  <si>
    <t>2010599</t>
  </si>
  <si>
    <t xml:space="preserve">        其他统计信息事务支出</t>
  </si>
  <si>
    <t>20106</t>
  </si>
  <si>
    <t xml:space="preserve">    财政事务</t>
  </si>
  <si>
    <t>2010601</t>
  </si>
  <si>
    <t>2010602</t>
  </si>
  <si>
    <t>2010603</t>
  </si>
  <si>
    <t>2010604</t>
  </si>
  <si>
    <t xml:space="preserve">        预算改革业务</t>
  </si>
  <si>
    <t>2010605</t>
  </si>
  <si>
    <t xml:space="preserve">        财政国库业务</t>
  </si>
  <si>
    <t>2010606</t>
  </si>
  <si>
    <t xml:space="preserve">        财政监察</t>
  </si>
  <si>
    <t>2010607</t>
  </si>
  <si>
    <t xml:space="preserve">        信息化建设</t>
  </si>
  <si>
    <t>2010608</t>
  </si>
  <si>
    <t xml:space="preserve">        财政委托业务支出</t>
  </si>
  <si>
    <t>2010650</t>
  </si>
  <si>
    <t>2010699</t>
  </si>
  <si>
    <t xml:space="preserve">        其他财政事务支出</t>
  </si>
  <si>
    <t>20107</t>
  </si>
  <si>
    <t xml:space="preserve">    税收事务</t>
  </si>
  <si>
    <t>2010701</t>
  </si>
  <si>
    <t>2010702</t>
  </si>
  <si>
    <t>2010703</t>
  </si>
  <si>
    <t>2010704</t>
  </si>
  <si>
    <t xml:space="preserve">        税务办案</t>
  </si>
  <si>
    <t>2010705</t>
  </si>
  <si>
    <t xml:space="preserve">        税务登记证及发票管理</t>
  </si>
  <si>
    <t>2010706</t>
  </si>
  <si>
    <t xml:space="preserve">        代扣代收代征税款手续费</t>
  </si>
  <si>
    <t>2010707</t>
  </si>
  <si>
    <t xml:space="preserve">        税务宣传</t>
  </si>
  <si>
    <t>2010708</t>
  </si>
  <si>
    <t xml:space="preserve">        协税护税</t>
  </si>
  <si>
    <t>2010709</t>
  </si>
  <si>
    <t>2010750</t>
  </si>
  <si>
    <t>2010799</t>
  </si>
  <si>
    <t xml:space="preserve">        其他税收事务支出</t>
  </si>
  <si>
    <t>20108</t>
  </si>
  <si>
    <t xml:space="preserve">    审计事务</t>
  </si>
  <si>
    <t>2010801</t>
  </si>
  <si>
    <t>2010802</t>
  </si>
  <si>
    <t>2010803</t>
  </si>
  <si>
    <t>2010804</t>
  </si>
  <si>
    <t xml:space="preserve">        审计业务</t>
  </si>
  <si>
    <t>2010805</t>
  </si>
  <si>
    <t xml:space="preserve">        审计管理</t>
  </si>
  <si>
    <t>2010806</t>
  </si>
  <si>
    <t>2010850</t>
  </si>
  <si>
    <t>2010899</t>
  </si>
  <si>
    <t xml:space="preserve">        其他审计事务支出</t>
  </si>
  <si>
    <t>20109</t>
  </si>
  <si>
    <t xml:space="preserve">    海关事务</t>
  </si>
  <si>
    <t>2010901</t>
  </si>
  <si>
    <t>2010902</t>
  </si>
  <si>
    <t>2010903</t>
  </si>
  <si>
    <t>2010904</t>
  </si>
  <si>
    <t xml:space="preserve">        收费业务</t>
  </si>
  <si>
    <t>2010905</t>
  </si>
  <si>
    <t xml:space="preserve">        缉私办案</t>
  </si>
  <si>
    <t>2010907</t>
  </si>
  <si>
    <t xml:space="preserve">        口岸电子执法系统建设与维护</t>
  </si>
  <si>
    <t>2010908</t>
  </si>
  <si>
    <t>2010950</t>
  </si>
  <si>
    <t>2010999</t>
  </si>
  <si>
    <t xml:space="preserve">        其他海关事务支出</t>
  </si>
  <si>
    <t>20110</t>
  </si>
  <si>
    <t xml:space="preserve">    人力资源事务</t>
  </si>
  <si>
    <t>2011001</t>
  </si>
  <si>
    <t>2011002</t>
  </si>
  <si>
    <t>2011003</t>
  </si>
  <si>
    <t>2011004</t>
  </si>
  <si>
    <t xml:space="preserve">        政府特殊津贴</t>
  </si>
  <si>
    <t>2011005</t>
  </si>
  <si>
    <t xml:space="preserve">        资助留学回国人员</t>
  </si>
  <si>
    <t>2011006</t>
  </si>
  <si>
    <t xml:space="preserve">        军队转业干部安置</t>
  </si>
  <si>
    <t>2011007</t>
  </si>
  <si>
    <t xml:space="preserve">        博士后日常经费</t>
  </si>
  <si>
    <t>2011008</t>
  </si>
  <si>
    <t xml:space="preserve">        引进人才费用</t>
  </si>
  <si>
    <t>2011009</t>
  </si>
  <si>
    <t xml:space="preserve">        公务员考核</t>
  </si>
  <si>
    <t>2011010</t>
  </si>
  <si>
    <t xml:space="preserve">        公务员履职能力提升</t>
  </si>
  <si>
    <t>2011011</t>
  </si>
  <si>
    <t xml:space="preserve">        公务员招考</t>
  </si>
  <si>
    <t>2011012</t>
  </si>
  <si>
    <t xml:space="preserve">        公务员综合管理</t>
  </si>
  <si>
    <t>2011050</t>
  </si>
  <si>
    <t>2011099</t>
  </si>
  <si>
    <t xml:space="preserve">        其他人事事务支出</t>
  </si>
  <si>
    <t>20111</t>
  </si>
  <si>
    <t xml:space="preserve">    纪检监察事务</t>
  </si>
  <si>
    <t>2011101</t>
  </si>
  <si>
    <t>2011102</t>
  </si>
  <si>
    <t>2011103</t>
  </si>
  <si>
    <t>2011104</t>
  </si>
  <si>
    <t xml:space="preserve">        大案要案查处</t>
  </si>
  <si>
    <t>2011105</t>
  </si>
  <si>
    <t xml:space="preserve">        派驻派出机构</t>
  </si>
  <si>
    <t>2011106</t>
  </si>
  <si>
    <t xml:space="preserve">        中央巡视</t>
  </si>
  <si>
    <t>2011150</t>
  </si>
  <si>
    <t>2011199</t>
  </si>
  <si>
    <t xml:space="preserve">        其他纪检监察事务支出</t>
  </si>
  <si>
    <t>20113</t>
  </si>
  <si>
    <t xml:space="preserve">    商贸事务</t>
  </si>
  <si>
    <t>2011301</t>
  </si>
  <si>
    <t>2011302</t>
  </si>
  <si>
    <t>2011303</t>
  </si>
  <si>
    <t>2011304</t>
  </si>
  <si>
    <t xml:space="preserve">        对外贸易管理</t>
  </si>
  <si>
    <t>2011305</t>
  </si>
  <si>
    <t xml:space="preserve">        国际经济合作</t>
  </si>
  <si>
    <t>2011306</t>
  </si>
  <si>
    <t xml:space="preserve">        外资管理</t>
  </si>
  <si>
    <t>2011307</t>
  </si>
  <si>
    <t xml:space="preserve">        国内贸易管理</t>
  </si>
  <si>
    <t>2011308</t>
  </si>
  <si>
    <t xml:space="preserve">        招商引资</t>
  </si>
  <si>
    <t>2011350</t>
  </si>
  <si>
    <t>2011399</t>
  </si>
  <si>
    <t xml:space="preserve">        其他商贸事务支出</t>
  </si>
  <si>
    <t>20114</t>
  </si>
  <si>
    <t xml:space="preserve">    知识产权事务</t>
  </si>
  <si>
    <t>2011401</t>
  </si>
  <si>
    <t>2011402</t>
  </si>
  <si>
    <t>2011403</t>
  </si>
  <si>
    <t>2011404</t>
  </si>
  <si>
    <t xml:space="preserve">        专利审批</t>
  </si>
  <si>
    <t>2011405</t>
  </si>
  <si>
    <t xml:space="preserve">        国家知识产权战略</t>
  </si>
  <si>
    <t>2011406</t>
  </si>
  <si>
    <t xml:space="preserve">        专利试点和产业化推进</t>
  </si>
  <si>
    <t>2011407</t>
  </si>
  <si>
    <t xml:space="preserve">        专利执法</t>
  </si>
  <si>
    <t>2011408</t>
  </si>
  <si>
    <t xml:space="preserve">        国际组织专项活动</t>
  </si>
  <si>
    <t>2011409</t>
  </si>
  <si>
    <t xml:space="preserve">        知识产权宏观管理</t>
  </si>
  <si>
    <t>2011450</t>
  </si>
  <si>
    <t>2011499</t>
  </si>
  <si>
    <t xml:space="preserve">        其他知识产权事务支出</t>
  </si>
  <si>
    <t>20115</t>
  </si>
  <si>
    <t xml:space="preserve">    工商行政管理事务</t>
  </si>
  <si>
    <t>2011501</t>
  </si>
  <si>
    <t>2011502</t>
  </si>
  <si>
    <t>2011503</t>
  </si>
  <si>
    <t>2011504</t>
  </si>
  <si>
    <t xml:space="preserve">        工商行政管理专项</t>
  </si>
  <si>
    <t>2011505</t>
  </si>
  <si>
    <t xml:space="preserve">        执法办案专项</t>
  </si>
  <si>
    <t>2011506</t>
  </si>
  <si>
    <t xml:space="preserve">        消费者权益保护</t>
  </si>
  <si>
    <t>2011507</t>
  </si>
  <si>
    <t>2011550</t>
  </si>
  <si>
    <t>2011599</t>
  </si>
  <si>
    <t xml:space="preserve">        其他工商行政管理事务支出</t>
  </si>
  <si>
    <t>20117</t>
  </si>
  <si>
    <t xml:space="preserve">    质量技术监督与检验检疫事务</t>
  </si>
  <si>
    <t>2011701</t>
  </si>
  <si>
    <t>2011702</t>
  </si>
  <si>
    <t>2011703</t>
  </si>
  <si>
    <t>2011704</t>
  </si>
  <si>
    <t xml:space="preserve">        出入境检验检疫行政执法和业务管理</t>
  </si>
  <si>
    <t>2011705</t>
  </si>
  <si>
    <t xml:space="preserve">        出入境检验检疫技术支持</t>
  </si>
  <si>
    <t>2011706</t>
  </si>
  <si>
    <t xml:space="preserve">        质量技术监督行政执法及业务管理</t>
  </si>
  <si>
    <t>2011707</t>
  </si>
  <si>
    <t xml:space="preserve">        质量技术监督技术支持</t>
  </si>
  <si>
    <t>2011708</t>
  </si>
  <si>
    <t xml:space="preserve">        认证认可监督管理</t>
  </si>
  <si>
    <t>2011709</t>
  </si>
  <si>
    <t xml:space="preserve">        标准化管理</t>
  </si>
  <si>
    <t>2011710</t>
  </si>
  <si>
    <t>2011750</t>
  </si>
  <si>
    <t>2011799</t>
  </si>
  <si>
    <t xml:space="preserve">        其他质量技术监督与检验检疫事务支出</t>
  </si>
  <si>
    <t>20123</t>
  </si>
  <si>
    <t xml:space="preserve">    民族事务</t>
  </si>
  <si>
    <t>2012301</t>
  </si>
  <si>
    <t>2012302</t>
  </si>
  <si>
    <t>2012303</t>
  </si>
  <si>
    <t>2012304</t>
  </si>
  <si>
    <t xml:space="preserve">        民族工作专项</t>
  </si>
  <si>
    <t>2012350</t>
  </si>
  <si>
    <t>2012399</t>
  </si>
  <si>
    <t xml:space="preserve">        其他民族事务支出</t>
  </si>
  <si>
    <t>20124</t>
  </si>
  <si>
    <t xml:space="preserve">    宗教事务</t>
  </si>
  <si>
    <t>2012401</t>
  </si>
  <si>
    <t>2012402</t>
  </si>
  <si>
    <t>2012403</t>
  </si>
  <si>
    <t>2012404</t>
  </si>
  <si>
    <t xml:space="preserve">        宗教工作专项</t>
  </si>
  <si>
    <t>2012450</t>
  </si>
  <si>
    <t>2012499</t>
  </si>
  <si>
    <t xml:space="preserve">        其他宗教事务支出</t>
  </si>
  <si>
    <t>20125</t>
  </si>
  <si>
    <t xml:space="preserve">    港澳台侨事务</t>
  </si>
  <si>
    <t>2012501</t>
  </si>
  <si>
    <t>2012502</t>
  </si>
  <si>
    <t>2012503</t>
  </si>
  <si>
    <t>2012504</t>
  </si>
  <si>
    <t xml:space="preserve">        港澳事务</t>
  </si>
  <si>
    <t>2012505</t>
  </si>
  <si>
    <t xml:space="preserve">        台湾事务</t>
  </si>
  <si>
    <t>2012506</t>
  </si>
  <si>
    <t xml:space="preserve">        华侨事务</t>
  </si>
  <si>
    <t>2012550</t>
  </si>
  <si>
    <t>2012599</t>
  </si>
  <si>
    <t xml:space="preserve">        其他港澳台侨事务支出</t>
  </si>
  <si>
    <t>20126</t>
  </si>
  <si>
    <t xml:space="preserve">    档案事务</t>
  </si>
  <si>
    <t>2012601</t>
  </si>
  <si>
    <t>2012602</t>
  </si>
  <si>
    <t>2012603</t>
  </si>
  <si>
    <t>2012604</t>
  </si>
  <si>
    <t xml:space="preserve">        档案馆</t>
  </si>
  <si>
    <t>2012699</t>
  </si>
  <si>
    <t xml:space="preserve">        其他档案事务支出</t>
  </si>
  <si>
    <t>20128</t>
  </si>
  <si>
    <t xml:space="preserve">    民主党派及工商联事务</t>
  </si>
  <si>
    <t>2012801</t>
  </si>
  <si>
    <t>2012802</t>
  </si>
  <si>
    <t>2012803</t>
  </si>
  <si>
    <t>2012804</t>
  </si>
  <si>
    <t>2012850</t>
  </si>
  <si>
    <t>2012899</t>
  </si>
  <si>
    <t xml:space="preserve">        其他民主党派及工商联事务支出</t>
  </si>
  <si>
    <t>20129</t>
  </si>
  <si>
    <t xml:space="preserve">    群众团体事务</t>
  </si>
  <si>
    <t>2012901</t>
  </si>
  <si>
    <t>2012902</t>
  </si>
  <si>
    <t>2012903</t>
  </si>
  <si>
    <t>2012904</t>
  </si>
  <si>
    <t xml:space="preserve">        厂务公开</t>
  </si>
  <si>
    <t>2012906</t>
  </si>
  <si>
    <t xml:space="preserve">        工会事务</t>
  </si>
  <si>
    <t>2012950</t>
  </si>
  <si>
    <t>2012999</t>
  </si>
  <si>
    <t xml:space="preserve">        其他群众团体事务支出</t>
  </si>
  <si>
    <t>20131</t>
  </si>
  <si>
    <t xml:space="preserve">    党委办公厅（室）及相关机构事务</t>
  </si>
  <si>
    <t>2013101</t>
  </si>
  <si>
    <t>2013102</t>
  </si>
  <si>
    <t>2013103</t>
  </si>
  <si>
    <t>2013105</t>
  </si>
  <si>
    <t xml:space="preserve">        专项业务</t>
  </si>
  <si>
    <t>2013150</t>
  </si>
  <si>
    <t>2013199</t>
  </si>
  <si>
    <t xml:space="preserve">        其他党委办公厅（室）及相关机构事务支出</t>
  </si>
  <si>
    <t>20132</t>
  </si>
  <si>
    <t xml:space="preserve">    组织事务</t>
  </si>
  <si>
    <t>2013201</t>
  </si>
  <si>
    <t>2013202</t>
  </si>
  <si>
    <t>2013204</t>
  </si>
  <si>
    <t xml:space="preserve">        公务员事务</t>
  </si>
  <si>
    <t>2013250</t>
  </si>
  <si>
    <t>2013299</t>
  </si>
  <si>
    <t xml:space="preserve">        其他组织事务支出</t>
  </si>
  <si>
    <t>20133</t>
  </si>
  <si>
    <t xml:space="preserve">    宣传事务</t>
  </si>
  <si>
    <t>2013301</t>
  </si>
  <si>
    <t>2013302</t>
  </si>
  <si>
    <t>2013303</t>
  </si>
  <si>
    <t>2013350</t>
  </si>
  <si>
    <t>2013399</t>
  </si>
  <si>
    <t xml:space="preserve">        其他宣传事务支出</t>
  </si>
  <si>
    <t>20134</t>
  </si>
  <si>
    <t xml:space="preserve">    统战事务</t>
  </si>
  <si>
    <t>2013401</t>
  </si>
  <si>
    <t>2013402</t>
  </si>
  <si>
    <t>2013404</t>
  </si>
  <si>
    <t xml:space="preserve">        宗教事务</t>
  </si>
  <si>
    <t>2013405</t>
  </si>
  <si>
    <t>2013499</t>
  </si>
  <si>
    <t xml:space="preserve">        其他统战事务支出</t>
  </si>
  <si>
    <t>20135</t>
  </si>
  <si>
    <t xml:space="preserve">    对外联络事务</t>
  </si>
  <si>
    <t>2013501</t>
  </si>
  <si>
    <t>2013502</t>
  </si>
  <si>
    <t>2013503</t>
  </si>
  <si>
    <t>2013550</t>
  </si>
  <si>
    <t>2013599</t>
  </si>
  <si>
    <t xml:space="preserve">        其他对外联络事务支出</t>
  </si>
  <si>
    <t>20136</t>
  </si>
  <si>
    <t xml:space="preserve">    其他共产党事务支出</t>
  </si>
  <si>
    <t>2013601</t>
  </si>
  <si>
    <t>2013602</t>
  </si>
  <si>
    <t>2013603</t>
  </si>
  <si>
    <t>2013650</t>
  </si>
  <si>
    <t>2013699</t>
  </si>
  <si>
    <t xml:space="preserve">        其他共产党事务支出</t>
  </si>
  <si>
    <t>20138</t>
  </si>
  <si>
    <t xml:space="preserve">    市场监督管理事务</t>
  </si>
  <si>
    <t>2013801</t>
  </si>
  <si>
    <t xml:space="preserve">    行政运行</t>
  </si>
  <si>
    <t>2013802</t>
  </si>
  <si>
    <t xml:space="preserve">    一般行政管理事务</t>
  </si>
  <si>
    <t>2013803</t>
  </si>
  <si>
    <t xml:space="preserve">    机关服务</t>
  </si>
  <si>
    <t>2013804</t>
  </si>
  <si>
    <t xml:space="preserve">    市场监督管理专项</t>
  </si>
  <si>
    <t>2013805</t>
  </si>
  <si>
    <t xml:space="preserve">    市场监管执法</t>
  </si>
  <si>
    <t>2013806</t>
  </si>
  <si>
    <t xml:space="preserve">    消费者权益保护</t>
  </si>
  <si>
    <t>2013807</t>
  </si>
  <si>
    <t xml:space="preserve">    价格监督检查</t>
  </si>
  <si>
    <t>2013808</t>
  </si>
  <si>
    <t xml:space="preserve">    信息化建设</t>
  </si>
  <si>
    <t>2013809</t>
  </si>
  <si>
    <t xml:space="preserve">    市场监督管理技术支持</t>
  </si>
  <si>
    <t>2013810</t>
  </si>
  <si>
    <t xml:space="preserve">    认证认可监督管理</t>
  </si>
  <si>
    <t>2013811</t>
  </si>
  <si>
    <t xml:space="preserve">    标准化管理</t>
  </si>
  <si>
    <t>2013812</t>
  </si>
  <si>
    <t xml:space="preserve">    药品事务</t>
  </si>
  <si>
    <t>2013813</t>
  </si>
  <si>
    <t xml:space="preserve">    医疗器械事务</t>
  </si>
  <si>
    <t>2013814</t>
  </si>
  <si>
    <t xml:space="preserve">    化妆品事务</t>
  </si>
  <si>
    <t>2013850</t>
  </si>
  <si>
    <t xml:space="preserve">    事业运行</t>
  </si>
  <si>
    <t>2013899</t>
  </si>
  <si>
    <t xml:space="preserve">    其他市场监督管理事务</t>
  </si>
  <si>
    <t>20199</t>
  </si>
  <si>
    <t xml:space="preserve">    其他一般公共服务支出</t>
  </si>
  <si>
    <t>2019901</t>
  </si>
  <si>
    <t xml:space="preserve">        国家赔偿费用支出</t>
  </si>
  <si>
    <t>2019999</t>
  </si>
  <si>
    <t xml:space="preserve">        其他一般公共服务支出</t>
  </si>
  <si>
    <t>202</t>
  </si>
  <si>
    <t>二、外交支出</t>
  </si>
  <si>
    <t>20205</t>
  </si>
  <si>
    <t xml:space="preserve">    对外合作与交流</t>
  </si>
  <si>
    <t>20299</t>
  </si>
  <si>
    <t xml:space="preserve">    其他外交支出</t>
  </si>
  <si>
    <t>203</t>
  </si>
  <si>
    <t>三、国防支出</t>
  </si>
  <si>
    <t>20306</t>
  </si>
  <si>
    <t xml:space="preserve">    国防动员</t>
  </si>
  <si>
    <t>2030601</t>
  </si>
  <si>
    <t xml:space="preserve">        兵役征集</t>
  </si>
  <si>
    <t>2030602</t>
  </si>
  <si>
    <t xml:space="preserve">        经济动员</t>
  </si>
  <si>
    <t>2030603</t>
  </si>
  <si>
    <t xml:space="preserve">        人民防空</t>
  </si>
  <si>
    <t>2030604</t>
  </si>
  <si>
    <t xml:space="preserve">        交通战备</t>
  </si>
  <si>
    <t>2030605</t>
  </si>
  <si>
    <t xml:space="preserve">        国防教育</t>
  </si>
  <si>
    <t>2030606</t>
  </si>
  <si>
    <t xml:space="preserve">        预备役部队</t>
  </si>
  <si>
    <t>2030607</t>
  </si>
  <si>
    <t xml:space="preserve">        民兵</t>
  </si>
  <si>
    <t>2030699</t>
  </si>
  <si>
    <t xml:space="preserve">        其他国防动员支出</t>
  </si>
  <si>
    <t>20399</t>
  </si>
  <si>
    <t xml:space="preserve">    其他国防支出</t>
  </si>
  <si>
    <t>204</t>
  </si>
  <si>
    <t>四、公共安全支出</t>
  </si>
  <si>
    <t>20401</t>
  </si>
  <si>
    <t xml:space="preserve">    武装警察</t>
  </si>
  <si>
    <t>2040101</t>
  </si>
  <si>
    <t xml:space="preserve">        内卫</t>
  </si>
  <si>
    <t>2040102</t>
  </si>
  <si>
    <t xml:space="preserve">        边防</t>
  </si>
  <si>
    <t>2040103</t>
  </si>
  <si>
    <t xml:space="preserve">        消防</t>
  </si>
  <si>
    <t>2040104</t>
  </si>
  <si>
    <t xml:space="preserve">        警卫</t>
  </si>
  <si>
    <t>2040105</t>
  </si>
  <si>
    <t xml:space="preserve">        黄金</t>
  </si>
  <si>
    <t>2040106</t>
  </si>
  <si>
    <t xml:space="preserve">        森林</t>
  </si>
  <si>
    <t>2040107</t>
  </si>
  <si>
    <t xml:space="preserve">        水电</t>
  </si>
  <si>
    <t>2040108</t>
  </si>
  <si>
    <t xml:space="preserve">        交通</t>
  </si>
  <si>
    <t>2040199</t>
  </si>
  <si>
    <t xml:space="preserve">        其他武装警察支出</t>
  </si>
  <si>
    <t>20402</t>
  </si>
  <si>
    <t xml:space="preserve">    公安</t>
  </si>
  <si>
    <t>2040201</t>
  </si>
  <si>
    <t>2040202</t>
  </si>
  <si>
    <t>2040203</t>
  </si>
  <si>
    <t>2040204</t>
  </si>
  <si>
    <t xml:space="preserve">        治安管理</t>
  </si>
  <si>
    <t>2040205</t>
  </si>
  <si>
    <t xml:space="preserve">        国内安全保卫</t>
  </si>
  <si>
    <t>2040206</t>
  </si>
  <si>
    <t xml:space="preserve">        刑事侦查</t>
  </si>
  <si>
    <t>2040207</t>
  </si>
  <si>
    <t xml:space="preserve">        经济犯罪侦查</t>
  </si>
  <si>
    <t>2040208</t>
  </si>
  <si>
    <t xml:space="preserve">        出入境管理</t>
  </si>
  <si>
    <t>2040209</t>
  </si>
  <si>
    <t xml:space="preserve">        行动技术管理</t>
  </si>
  <si>
    <t>2040210</t>
  </si>
  <si>
    <t xml:space="preserve">        防范和处理邪教犯罪</t>
  </si>
  <si>
    <t>2040211</t>
  </si>
  <si>
    <t xml:space="preserve">        禁毒管理</t>
  </si>
  <si>
    <t>2040212</t>
  </si>
  <si>
    <t xml:space="preserve">        道路交通管理</t>
  </si>
  <si>
    <t>2040213</t>
  </si>
  <si>
    <t xml:space="preserve">        网络侦控管理</t>
  </si>
  <si>
    <t>2040214</t>
  </si>
  <si>
    <t xml:space="preserve">        反恐怖</t>
  </si>
  <si>
    <t>2040215</t>
  </si>
  <si>
    <t xml:space="preserve">        居民身份证管理</t>
  </si>
  <si>
    <t>2040216</t>
  </si>
  <si>
    <t xml:space="preserve">        网络运行及维护</t>
  </si>
  <si>
    <t>2040217</t>
  </si>
  <si>
    <t xml:space="preserve">        拘押收教场所管理</t>
  </si>
  <si>
    <t>2040219</t>
  </si>
  <si>
    <t>2040220</t>
  </si>
  <si>
    <t xml:space="preserve">        执法办案</t>
  </si>
  <si>
    <t>2040221</t>
  </si>
  <si>
    <t xml:space="preserve">        特别业务</t>
  </si>
  <si>
    <t>2040299</t>
  </si>
  <si>
    <t xml:space="preserve">        其他公安支出</t>
  </si>
  <si>
    <t>20403</t>
  </si>
  <si>
    <t xml:space="preserve">    国家安全</t>
  </si>
  <si>
    <t>2040301</t>
  </si>
  <si>
    <t>2040302</t>
  </si>
  <si>
    <t>2040303</t>
  </si>
  <si>
    <t>2040304</t>
  </si>
  <si>
    <t xml:space="preserve">        安全业务</t>
  </si>
  <si>
    <t>2040350</t>
  </si>
  <si>
    <t>2040399</t>
  </si>
  <si>
    <t xml:space="preserve">        其他国家安全支出</t>
  </si>
  <si>
    <t>20404</t>
  </si>
  <si>
    <t xml:space="preserve">    检察</t>
  </si>
  <si>
    <t>2040401</t>
  </si>
  <si>
    <t>2040402</t>
  </si>
  <si>
    <t>2040403</t>
  </si>
  <si>
    <t>2040404</t>
  </si>
  <si>
    <t xml:space="preserve">        查办和预防职务犯罪</t>
  </si>
  <si>
    <t>2040405</t>
  </si>
  <si>
    <t xml:space="preserve">        公诉和审判监督</t>
  </si>
  <si>
    <t>2040406</t>
  </si>
  <si>
    <t xml:space="preserve">        侦查监督</t>
  </si>
  <si>
    <t>2040407</t>
  </si>
  <si>
    <t xml:space="preserve">        执行监督</t>
  </si>
  <si>
    <t>2040408</t>
  </si>
  <si>
    <t xml:space="preserve">        控告申诉</t>
  </si>
  <si>
    <t>2040409</t>
  </si>
  <si>
    <t xml:space="preserve">        “两房”建设</t>
  </si>
  <si>
    <t>2040450</t>
  </si>
  <si>
    <t>2040499</t>
  </si>
  <si>
    <t xml:space="preserve">        其他检察支出</t>
  </si>
  <si>
    <t>20405</t>
  </si>
  <si>
    <t xml:space="preserve">    法院</t>
  </si>
  <si>
    <t>2040501</t>
  </si>
  <si>
    <t>2040502</t>
  </si>
  <si>
    <t>2040503</t>
  </si>
  <si>
    <t>2040504</t>
  </si>
  <si>
    <t xml:space="preserve">        案件审判</t>
  </si>
  <si>
    <t>2040505</t>
  </si>
  <si>
    <t xml:space="preserve">        案件执行</t>
  </si>
  <si>
    <t>2040506</t>
  </si>
  <si>
    <t xml:space="preserve">        “两庭”建设</t>
  </si>
  <si>
    <t>2040550</t>
  </si>
  <si>
    <t>2040599</t>
  </si>
  <si>
    <t xml:space="preserve">        其他法院支出</t>
  </si>
  <si>
    <t>20406</t>
  </si>
  <si>
    <t xml:space="preserve">    司法</t>
  </si>
  <si>
    <t>2040601</t>
  </si>
  <si>
    <t>2040602</t>
  </si>
  <si>
    <t>2040603</t>
  </si>
  <si>
    <t>2040604</t>
  </si>
  <si>
    <t xml:space="preserve">        基层司法业务</t>
  </si>
  <si>
    <t>2040605</t>
  </si>
  <si>
    <t xml:space="preserve">        普法宣传</t>
  </si>
  <si>
    <t>2040606</t>
  </si>
  <si>
    <t xml:space="preserve">        律师公证管理</t>
  </si>
  <si>
    <t>2040607</t>
  </si>
  <si>
    <t xml:space="preserve">        法律援助</t>
  </si>
  <si>
    <t>2040608</t>
  </si>
  <si>
    <t xml:space="preserve">        司法统一考试</t>
  </si>
  <si>
    <t>2040609</t>
  </si>
  <si>
    <t xml:space="preserve">        仲裁</t>
  </si>
  <si>
    <t>2040610</t>
  </si>
  <si>
    <t xml:space="preserve">        社区矫正</t>
  </si>
  <si>
    <t>2040612</t>
  </si>
  <si>
    <t>2040650</t>
  </si>
  <si>
    <t>2040699</t>
  </si>
  <si>
    <t xml:space="preserve">        其他司法支出</t>
  </si>
  <si>
    <t>20407</t>
  </si>
  <si>
    <t xml:space="preserve">    监狱</t>
  </si>
  <si>
    <t>2040701</t>
  </si>
  <si>
    <t>2040702</t>
  </si>
  <si>
    <t>2040703</t>
  </si>
  <si>
    <t>2040704</t>
  </si>
  <si>
    <t xml:space="preserve">        犯人生活</t>
  </si>
  <si>
    <t>2040705</t>
  </si>
  <si>
    <t xml:space="preserve">        犯人改造</t>
  </si>
  <si>
    <t>2040706</t>
  </si>
  <si>
    <t xml:space="preserve">        狱政设施建设</t>
  </si>
  <si>
    <t>2040750</t>
  </si>
  <si>
    <t>2040799</t>
  </si>
  <si>
    <t xml:space="preserve">        其他监狱支出</t>
  </si>
  <si>
    <t>20408</t>
  </si>
  <si>
    <t xml:space="preserve">    强制隔离戒毒</t>
  </si>
  <si>
    <t>2040801</t>
  </si>
  <si>
    <t>2040802</t>
  </si>
  <si>
    <t>2040803</t>
  </si>
  <si>
    <t>2040804</t>
  </si>
  <si>
    <t xml:space="preserve">        强制隔离戒毒人员生活</t>
  </si>
  <si>
    <t>2040805</t>
  </si>
  <si>
    <t xml:space="preserve">        强制隔离戒毒人员教育</t>
  </si>
  <si>
    <t>2040806</t>
  </si>
  <si>
    <t xml:space="preserve">        所政设施建设</t>
  </si>
  <si>
    <t>2040850</t>
  </si>
  <si>
    <t>2040899</t>
  </si>
  <si>
    <t xml:space="preserve">        其他强制隔离解毒支出</t>
  </si>
  <si>
    <t>20409</t>
  </si>
  <si>
    <t xml:space="preserve">    国家保密</t>
  </si>
  <si>
    <t>2040901</t>
  </si>
  <si>
    <t>2040902</t>
  </si>
  <si>
    <t>2040903</t>
  </si>
  <si>
    <t>2040904</t>
  </si>
  <si>
    <t xml:space="preserve">        保密技术</t>
  </si>
  <si>
    <t>2040905</t>
  </si>
  <si>
    <t xml:space="preserve">        保密管理</t>
  </si>
  <si>
    <t>2040950</t>
  </si>
  <si>
    <t>2040999</t>
  </si>
  <si>
    <t xml:space="preserve">        其他国家保密支出</t>
  </si>
  <si>
    <t>20410</t>
  </si>
  <si>
    <t xml:space="preserve">    缉私警察</t>
  </si>
  <si>
    <t>2041001</t>
  </si>
  <si>
    <t>2041002</t>
  </si>
  <si>
    <t>2041003</t>
  </si>
  <si>
    <t xml:space="preserve">        专项缉私活动支出</t>
  </si>
  <si>
    <t>2041004</t>
  </si>
  <si>
    <t xml:space="preserve">        缉私情报</t>
  </si>
  <si>
    <t>2041005</t>
  </si>
  <si>
    <t xml:space="preserve">        禁毒及缉毒</t>
  </si>
  <si>
    <t>2041006</t>
  </si>
  <si>
    <t>2041099</t>
  </si>
  <si>
    <t xml:space="preserve">        其他缉私警察支出</t>
  </si>
  <si>
    <t>20499</t>
  </si>
  <si>
    <t xml:space="preserve">    其他公共安全支出</t>
  </si>
  <si>
    <t>205</t>
  </si>
  <si>
    <t>五、教育支出</t>
  </si>
  <si>
    <t>20501</t>
  </si>
  <si>
    <t xml:space="preserve">    教育管理事务</t>
  </si>
  <si>
    <t>2050101</t>
  </si>
  <si>
    <t>2050102</t>
  </si>
  <si>
    <t>2050103</t>
  </si>
  <si>
    <t>2050199</t>
  </si>
  <si>
    <t xml:space="preserve">        其他教育管理事务支出</t>
  </si>
  <si>
    <t>20502</t>
  </si>
  <si>
    <t xml:space="preserve">    普通教育</t>
  </si>
  <si>
    <t>2050201</t>
  </si>
  <si>
    <t xml:space="preserve">        学前教育</t>
  </si>
  <si>
    <t>2050202</t>
  </si>
  <si>
    <t xml:space="preserve">        小学教育</t>
  </si>
  <si>
    <t>2050203</t>
  </si>
  <si>
    <t xml:space="preserve">        初中教育</t>
  </si>
  <si>
    <t>2050204</t>
  </si>
  <si>
    <t xml:space="preserve">        高中教育</t>
  </si>
  <si>
    <t>2050205</t>
  </si>
  <si>
    <t xml:space="preserve">        高等教育</t>
  </si>
  <si>
    <t>2050206</t>
  </si>
  <si>
    <t xml:space="preserve">        化解农村义务教育债务支出</t>
  </si>
  <si>
    <t>2050207</t>
  </si>
  <si>
    <t xml:space="preserve">        化解普通高中债务支出</t>
  </si>
  <si>
    <t>2050299</t>
  </si>
  <si>
    <t xml:space="preserve">        其他普通教育支出</t>
  </si>
  <si>
    <t>20503</t>
  </si>
  <si>
    <t xml:space="preserve">    职业教育</t>
  </si>
  <si>
    <t>2050301</t>
  </si>
  <si>
    <t xml:space="preserve">        初等职业教育</t>
  </si>
  <si>
    <t>2050302</t>
  </si>
  <si>
    <t xml:space="preserve">        中专教育</t>
  </si>
  <si>
    <t>2050303</t>
  </si>
  <si>
    <t xml:space="preserve">        技校教育</t>
  </si>
  <si>
    <t>2050304</t>
  </si>
  <si>
    <t xml:space="preserve">        职业高中教育</t>
  </si>
  <si>
    <t>2050305</t>
  </si>
  <si>
    <t xml:space="preserve">        高等职业教育</t>
  </si>
  <si>
    <t>2050399</t>
  </si>
  <si>
    <t xml:space="preserve">        其他职业教育支出</t>
  </si>
  <si>
    <t>20504</t>
  </si>
  <si>
    <t xml:space="preserve">    成人教育</t>
  </si>
  <si>
    <t>2050401</t>
  </si>
  <si>
    <t xml:space="preserve">        成人初等教育</t>
  </si>
  <si>
    <t>2050402</t>
  </si>
  <si>
    <t xml:space="preserve">        成人中等教育</t>
  </si>
  <si>
    <t>2050403</t>
  </si>
  <si>
    <t xml:space="preserve">        成人高等教育</t>
  </si>
  <si>
    <t>2050404</t>
  </si>
  <si>
    <t xml:space="preserve">        成人广播电视教育</t>
  </si>
  <si>
    <t>2050499</t>
  </si>
  <si>
    <t xml:space="preserve">        其他成人教育支出</t>
  </si>
  <si>
    <t>20505</t>
  </si>
  <si>
    <t xml:space="preserve">    广播电视教育</t>
  </si>
  <si>
    <t>2050501</t>
  </si>
  <si>
    <t xml:space="preserve">        广播电视学校</t>
  </si>
  <si>
    <t>2050502</t>
  </si>
  <si>
    <t xml:space="preserve">        教育电视台</t>
  </si>
  <si>
    <t>2050599</t>
  </si>
  <si>
    <t xml:space="preserve">        其他广播电视教育支出</t>
  </si>
  <si>
    <t>20506</t>
  </si>
  <si>
    <t xml:space="preserve">    留学教育</t>
  </si>
  <si>
    <t>2050601</t>
  </si>
  <si>
    <t xml:space="preserve">        出国留学教育</t>
  </si>
  <si>
    <t>2050602</t>
  </si>
  <si>
    <t xml:space="preserve">        来华留学教育</t>
  </si>
  <si>
    <t>2050699</t>
  </si>
  <si>
    <t xml:space="preserve">        其他留学教育支出</t>
  </si>
  <si>
    <t>20507</t>
  </si>
  <si>
    <t xml:space="preserve">    特殊教育</t>
  </si>
  <si>
    <t>2050701</t>
  </si>
  <si>
    <t xml:space="preserve">        特殊学校教育</t>
  </si>
  <si>
    <t>2050702</t>
  </si>
  <si>
    <t xml:space="preserve">        工读学校教育</t>
  </si>
  <si>
    <t>2050799</t>
  </si>
  <si>
    <t xml:space="preserve">        其他特殊教育支出</t>
  </si>
  <si>
    <t>20508</t>
  </si>
  <si>
    <t xml:space="preserve">    进修及培训</t>
  </si>
  <si>
    <t>2050801</t>
  </si>
  <si>
    <t xml:space="preserve">        教师进修</t>
  </si>
  <si>
    <t>2050802</t>
  </si>
  <si>
    <t xml:space="preserve">        干部教育</t>
  </si>
  <si>
    <t>2050803</t>
  </si>
  <si>
    <t xml:space="preserve">        培训支出</t>
  </si>
  <si>
    <t>2050804</t>
  </si>
  <si>
    <t xml:space="preserve">        退役士兵能力提升</t>
  </si>
  <si>
    <t>2050899</t>
  </si>
  <si>
    <t xml:space="preserve">        其他进修及培训</t>
  </si>
  <si>
    <t>20509</t>
  </si>
  <si>
    <t xml:space="preserve">    教育费附加安排的支出</t>
  </si>
  <si>
    <t>2050901</t>
  </si>
  <si>
    <t xml:space="preserve">        农村中小学校舍建设</t>
  </si>
  <si>
    <t>2050902</t>
  </si>
  <si>
    <t xml:space="preserve">        农村中小学教学设施</t>
  </si>
  <si>
    <t>2050903</t>
  </si>
  <si>
    <t xml:space="preserve">        城市中小学校舍建设</t>
  </si>
  <si>
    <t>2050904</t>
  </si>
  <si>
    <t xml:space="preserve">        城市中小学教学设施</t>
  </si>
  <si>
    <t>2050905</t>
  </si>
  <si>
    <t xml:space="preserve">        中等职业学校教学设施</t>
  </si>
  <si>
    <t>2050999</t>
  </si>
  <si>
    <t xml:space="preserve">        其他教育费附加安排的支出</t>
  </si>
  <si>
    <t>20599</t>
  </si>
  <si>
    <t xml:space="preserve">    其他教育支出</t>
  </si>
  <si>
    <t>206</t>
  </si>
  <si>
    <t>六、科学技术支出</t>
  </si>
  <si>
    <t>20601</t>
  </si>
  <si>
    <t xml:space="preserve">    科学技术管理事务</t>
  </si>
  <si>
    <t>2060101</t>
  </si>
  <si>
    <t>2060102</t>
  </si>
  <si>
    <t>2060103</t>
  </si>
  <si>
    <t>2060199</t>
  </si>
  <si>
    <t xml:space="preserve">        其他科学技术管理事务支出</t>
  </si>
  <si>
    <t>20602</t>
  </si>
  <si>
    <t xml:space="preserve">    基础研究</t>
  </si>
  <si>
    <t>2060201</t>
  </si>
  <si>
    <t xml:space="preserve">        机构运行</t>
  </si>
  <si>
    <t>2060202</t>
  </si>
  <si>
    <t xml:space="preserve">        重点基础研究规划</t>
  </si>
  <si>
    <t>2060203</t>
  </si>
  <si>
    <t xml:space="preserve">        自然科学基金</t>
  </si>
  <si>
    <t>2060204</t>
  </si>
  <si>
    <t xml:space="preserve">        重点实验室及相关设施</t>
  </si>
  <si>
    <t>2060205</t>
  </si>
  <si>
    <t xml:space="preserve">        重大科学工程</t>
  </si>
  <si>
    <t>2060206</t>
  </si>
  <si>
    <t xml:space="preserve">        专项基础科研</t>
  </si>
  <si>
    <t>2060207</t>
  </si>
  <si>
    <t xml:space="preserve">        专项技术基础</t>
  </si>
  <si>
    <t>2060299</t>
  </si>
  <si>
    <t xml:space="preserve">        其他基础研究支出</t>
  </si>
  <si>
    <t>20603</t>
  </si>
  <si>
    <t xml:space="preserve">    应用研究</t>
  </si>
  <si>
    <t>2060301</t>
  </si>
  <si>
    <t>2060302</t>
  </si>
  <si>
    <t xml:space="preserve">        社会公益研究</t>
  </si>
  <si>
    <t>2060303</t>
  </si>
  <si>
    <t xml:space="preserve">        高技术研究</t>
  </si>
  <si>
    <t>2060304</t>
  </si>
  <si>
    <t xml:space="preserve">        专项科研试制</t>
  </si>
  <si>
    <t>2060399</t>
  </si>
  <si>
    <t xml:space="preserve">        其他应用研究支出</t>
  </si>
  <si>
    <t>20604</t>
  </si>
  <si>
    <t xml:space="preserve">    技术研究与开发</t>
  </si>
  <si>
    <t>2060401</t>
  </si>
  <si>
    <t>2060402</t>
  </si>
  <si>
    <t xml:space="preserve">        应用技术研究与开发</t>
  </si>
  <si>
    <t>2060403</t>
  </si>
  <si>
    <t xml:space="preserve">        产业技术研究与开发</t>
  </si>
  <si>
    <t>2060404</t>
  </si>
  <si>
    <t xml:space="preserve">        科技成果转化与扩散</t>
  </si>
  <si>
    <t>2060499</t>
  </si>
  <si>
    <t xml:space="preserve">        其他技术研究与开发支出</t>
  </si>
  <si>
    <t>20605</t>
  </si>
  <si>
    <t xml:space="preserve">    科技条件与服务</t>
  </si>
  <si>
    <t>2060501</t>
  </si>
  <si>
    <t>2060502</t>
  </si>
  <si>
    <t xml:space="preserve">        技术创新服务体系</t>
  </si>
  <si>
    <t>2060503</t>
  </si>
  <si>
    <t xml:space="preserve">        科技条件专项</t>
  </si>
  <si>
    <t>2060599</t>
  </si>
  <si>
    <t xml:space="preserve">        其他科技条件与服务支出</t>
  </si>
  <si>
    <t>20606</t>
  </si>
  <si>
    <t xml:space="preserve">    社会科学</t>
  </si>
  <si>
    <t>2060601</t>
  </si>
  <si>
    <t xml:space="preserve">        社会科学研究机构</t>
  </si>
  <si>
    <t>2060602</t>
  </si>
  <si>
    <t xml:space="preserve">        社会科学研究</t>
  </si>
  <si>
    <t>2060603</t>
  </si>
  <si>
    <t xml:space="preserve">        社科基金支出</t>
  </si>
  <si>
    <t>2060699</t>
  </si>
  <si>
    <t xml:space="preserve">        其他社会科学支出</t>
  </si>
  <si>
    <t>20607</t>
  </si>
  <si>
    <t xml:space="preserve">    科学技术普及</t>
  </si>
  <si>
    <t>2060701</t>
  </si>
  <si>
    <t>2060702</t>
  </si>
  <si>
    <t xml:space="preserve">        科普活动</t>
  </si>
  <si>
    <t>2060703</t>
  </si>
  <si>
    <t xml:space="preserve">        青少年科技活动</t>
  </si>
  <si>
    <t>2060704</t>
  </si>
  <si>
    <t xml:space="preserve">        学术交流活动</t>
  </si>
  <si>
    <t>2060705</t>
  </si>
  <si>
    <t xml:space="preserve">        科技馆站</t>
  </si>
  <si>
    <t>2060799</t>
  </si>
  <si>
    <t xml:space="preserve">        其他科学技术普及支出</t>
  </si>
  <si>
    <t>20608</t>
  </si>
  <si>
    <t xml:space="preserve">    科技交流与合作</t>
  </si>
  <si>
    <t>2060801</t>
  </si>
  <si>
    <t xml:space="preserve">        国际交流与合作</t>
  </si>
  <si>
    <t>2060802</t>
  </si>
  <si>
    <t xml:space="preserve">        重大科技合作项目</t>
  </si>
  <si>
    <t>2060899</t>
  </si>
  <si>
    <t xml:space="preserve">        其他科技交流与合作支出</t>
  </si>
  <si>
    <t>20609</t>
  </si>
  <si>
    <t xml:space="preserve">    科技重大专项</t>
  </si>
  <si>
    <t>20699</t>
  </si>
  <si>
    <t xml:space="preserve">    其他科学技术支出</t>
  </si>
  <si>
    <t>2069901</t>
  </si>
  <si>
    <t xml:space="preserve">        科技奖励</t>
  </si>
  <si>
    <t>2069902</t>
  </si>
  <si>
    <t xml:space="preserve">        核应急</t>
  </si>
  <si>
    <t>2069903</t>
  </si>
  <si>
    <t xml:space="preserve">        转制科研机构</t>
  </si>
  <si>
    <t>2069999</t>
  </si>
  <si>
    <t xml:space="preserve">        其他科学技术支出</t>
  </si>
  <si>
    <t>207</t>
  </si>
  <si>
    <t>七、文化体育与传媒支出</t>
  </si>
  <si>
    <t>20701</t>
  </si>
  <si>
    <t xml:space="preserve">    文化</t>
  </si>
  <si>
    <t>2070101</t>
  </si>
  <si>
    <t>2070102</t>
  </si>
  <si>
    <t>2070103</t>
  </si>
  <si>
    <t>2070104</t>
  </si>
  <si>
    <t xml:space="preserve">        图书馆</t>
  </si>
  <si>
    <t>2070105</t>
  </si>
  <si>
    <t xml:space="preserve">        文化展示及纪念机构</t>
  </si>
  <si>
    <t>2070106</t>
  </si>
  <si>
    <t xml:space="preserve">        艺术表演场所</t>
  </si>
  <si>
    <t>2070107</t>
  </si>
  <si>
    <t xml:space="preserve">        艺术表演团体</t>
  </si>
  <si>
    <t>2070108</t>
  </si>
  <si>
    <t xml:space="preserve">        文化活动</t>
  </si>
  <si>
    <t>2070109</t>
  </si>
  <si>
    <t xml:space="preserve">        群众文化</t>
  </si>
  <si>
    <t>2070110</t>
  </si>
  <si>
    <t xml:space="preserve">        文化交流与合作</t>
  </si>
  <si>
    <t>2070111</t>
  </si>
  <si>
    <t xml:space="preserve">        文化创作与保护</t>
  </si>
  <si>
    <t>2070112</t>
  </si>
  <si>
    <t xml:space="preserve">        文化市场管理</t>
  </si>
  <si>
    <t>2070199</t>
  </si>
  <si>
    <t xml:space="preserve">        其他文化支出</t>
  </si>
  <si>
    <t>20702</t>
  </si>
  <si>
    <t xml:space="preserve">    文物</t>
  </si>
  <si>
    <t>2070201</t>
  </si>
  <si>
    <t>2070202</t>
  </si>
  <si>
    <t>2070203</t>
  </si>
  <si>
    <t>2070204</t>
  </si>
  <si>
    <t xml:space="preserve">        文物保护</t>
  </si>
  <si>
    <t>2070205</t>
  </si>
  <si>
    <t xml:space="preserve">        博物馆</t>
  </si>
  <si>
    <t>2070206</t>
  </si>
  <si>
    <t xml:space="preserve">        历史名城与古迹</t>
  </si>
  <si>
    <t>2070299</t>
  </si>
  <si>
    <t xml:space="preserve">        其他文物支出</t>
  </si>
  <si>
    <t>20703</t>
  </si>
  <si>
    <t xml:space="preserve">    体育</t>
  </si>
  <si>
    <t>2070301</t>
  </si>
  <si>
    <t>2070302</t>
  </si>
  <si>
    <t>2070303</t>
  </si>
  <si>
    <t>2070304</t>
  </si>
  <si>
    <t xml:space="preserve">        运动项目管理</t>
  </si>
  <si>
    <t>2070305</t>
  </si>
  <si>
    <t xml:space="preserve">        体育竞赛</t>
  </si>
  <si>
    <t>2070306</t>
  </si>
  <si>
    <t xml:space="preserve">        体育训练</t>
  </si>
  <si>
    <t>2070307</t>
  </si>
  <si>
    <t xml:space="preserve">        体育场馆</t>
  </si>
  <si>
    <t>2070308</t>
  </si>
  <si>
    <t xml:space="preserve">        群众体育</t>
  </si>
  <si>
    <t>2070309</t>
  </si>
  <si>
    <t xml:space="preserve">        体育交流与合作</t>
  </si>
  <si>
    <t>2070399</t>
  </si>
  <si>
    <t xml:space="preserve">        其他体育支出</t>
  </si>
  <si>
    <t>20704</t>
  </si>
  <si>
    <t xml:space="preserve">    新闻出版广播电视</t>
  </si>
  <si>
    <t>2070401</t>
  </si>
  <si>
    <t>2070402</t>
  </si>
  <si>
    <t>2070403</t>
  </si>
  <si>
    <t>2070404</t>
  </si>
  <si>
    <t xml:space="preserve">        广播</t>
  </si>
  <si>
    <t>2070405</t>
  </si>
  <si>
    <t xml:space="preserve">        电视</t>
  </si>
  <si>
    <t>2070406</t>
  </si>
  <si>
    <t xml:space="preserve">        电影</t>
  </si>
  <si>
    <t>2070407</t>
  </si>
  <si>
    <t xml:space="preserve">        新闻通讯</t>
  </si>
  <si>
    <t>2070408</t>
  </si>
  <si>
    <t xml:space="preserve">        出版发行</t>
  </si>
  <si>
    <t>2070409</t>
  </si>
  <si>
    <t xml:space="preserve">        版权管理</t>
  </si>
  <si>
    <t>2070499</t>
  </si>
  <si>
    <t xml:space="preserve">        其他新闻出版广播影视支出</t>
  </si>
  <si>
    <t>20706</t>
  </si>
  <si>
    <t xml:space="preserve">  新闻出版电影</t>
  </si>
  <si>
    <t>2070601</t>
  </si>
  <si>
    <t>2070602</t>
  </si>
  <si>
    <t>2070603</t>
  </si>
  <si>
    <t>2070604</t>
  </si>
  <si>
    <t xml:space="preserve">    新闻通讯</t>
  </si>
  <si>
    <t>2070605</t>
  </si>
  <si>
    <t xml:space="preserve">    出版发行</t>
  </si>
  <si>
    <t>2070606</t>
  </si>
  <si>
    <t xml:space="preserve">    版权管理</t>
  </si>
  <si>
    <t>2070607</t>
  </si>
  <si>
    <t xml:space="preserve">    电影</t>
  </si>
  <si>
    <t>2070699</t>
  </si>
  <si>
    <t xml:space="preserve">    其他新闻出版电影支出</t>
  </si>
  <si>
    <t>20799</t>
  </si>
  <si>
    <t xml:space="preserve">    其他文化体育与传媒支出</t>
  </si>
  <si>
    <t>2079902</t>
  </si>
  <si>
    <t xml:space="preserve">        宣传文化发展专项支出</t>
  </si>
  <si>
    <t>2079903</t>
  </si>
  <si>
    <t xml:space="preserve">        文化产业发展专项支出</t>
  </si>
  <si>
    <t>2079999</t>
  </si>
  <si>
    <t xml:space="preserve">        其他文化体育与传媒支出</t>
  </si>
  <si>
    <t>208</t>
  </si>
  <si>
    <t>八、社会保障和就业支出</t>
  </si>
  <si>
    <t>20801</t>
  </si>
  <si>
    <t xml:space="preserve">    人力资源和社会保障管理事务</t>
  </si>
  <si>
    <t>2080101</t>
  </si>
  <si>
    <t>2080102</t>
  </si>
  <si>
    <t>2080103</t>
  </si>
  <si>
    <t>2080104</t>
  </si>
  <si>
    <t xml:space="preserve">        综合业务管理</t>
  </si>
  <si>
    <t>2080105</t>
  </si>
  <si>
    <t xml:space="preserve">        劳动保障监察</t>
  </si>
  <si>
    <t>2080106</t>
  </si>
  <si>
    <t xml:space="preserve">        就业管理事务</t>
  </si>
  <si>
    <t>2080107</t>
  </si>
  <si>
    <t xml:space="preserve">        社会保险业务管理事务</t>
  </si>
  <si>
    <t>2080108</t>
  </si>
  <si>
    <t>2080109</t>
  </si>
  <si>
    <t xml:space="preserve">        社会保险经办机构</t>
  </si>
  <si>
    <t>2080110</t>
  </si>
  <si>
    <t xml:space="preserve">        劳动关系和维权</t>
  </si>
  <si>
    <t>2080111</t>
  </si>
  <si>
    <t xml:space="preserve">        公共就业服务和职业技能鉴定机构</t>
  </si>
  <si>
    <t>2080112</t>
  </si>
  <si>
    <t xml:space="preserve">        劳动人事争议调节仲裁</t>
  </si>
  <si>
    <t>2080199</t>
  </si>
  <si>
    <t xml:space="preserve">        其他人力资源和社会保障管理事务支出</t>
  </si>
  <si>
    <t>20802</t>
  </si>
  <si>
    <t xml:space="preserve">    民政管理事务</t>
  </si>
  <si>
    <t>2080201</t>
  </si>
  <si>
    <t>2080202</t>
  </si>
  <si>
    <t>2080203</t>
  </si>
  <si>
    <t>2080204</t>
  </si>
  <si>
    <t xml:space="preserve">        拥军优属</t>
  </si>
  <si>
    <t>2080205</t>
  </si>
  <si>
    <t xml:space="preserve">        老龄事务</t>
  </si>
  <si>
    <t>2080206</t>
  </si>
  <si>
    <t xml:space="preserve">        民间组织管理</t>
  </si>
  <si>
    <t>2080207</t>
  </si>
  <si>
    <t xml:space="preserve">        行政区划和地名管理</t>
  </si>
  <si>
    <t>2080208</t>
  </si>
  <si>
    <t xml:space="preserve">        基层政权和社区建设</t>
  </si>
  <si>
    <t>2080209</t>
  </si>
  <si>
    <t xml:space="preserve">        部队供应</t>
  </si>
  <si>
    <t>2080299</t>
  </si>
  <si>
    <t xml:space="preserve">        其他民政管理事务支出</t>
  </si>
  <si>
    <t>20803</t>
  </si>
  <si>
    <t xml:space="preserve">    财政对社会保险基金的补助</t>
  </si>
  <si>
    <t>2080301</t>
  </si>
  <si>
    <t xml:space="preserve">        财政对基本养老保险基金的补助</t>
  </si>
  <si>
    <t>2080302</t>
  </si>
  <si>
    <t xml:space="preserve">        财政对失业保险基金的补助</t>
  </si>
  <si>
    <t>2080303</t>
  </si>
  <si>
    <t xml:space="preserve">        财政对基本医疗保险基金的补助</t>
  </si>
  <si>
    <t>2080304</t>
  </si>
  <si>
    <t xml:space="preserve">        财政对工伤保险基金的补助</t>
  </si>
  <si>
    <t>2080305</t>
  </si>
  <si>
    <t xml:space="preserve">        财政对生育保险基金的补助</t>
  </si>
  <si>
    <t>2080308</t>
  </si>
  <si>
    <t xml:space="preserve">        财政对城乡居民社会养老保险基金的补助</t>
  </si>
  <si>
    <t>2080399</t>
  </si>
  <si>
    <t xml:space="preserve">        财政对其他社会保险基金的补助</t>
  </si>
  <si>
    <t>20804</t>
  </si>
  <si>
    <t xml:space="preserve">     补充全国社会保障基金</t>
  </si>
  <si>
    <t>20805</t>
  </si>
  <si>
    <t xml:space="preserve">    行政事业单位离退休</t>
  </si>
  <si>
    <t>2080501</t>
  </si>
  <si>
    <t xml:space="preserve">        归口管理的行政单位离退休</t>
  </si>
  <si>
    <t>2080502</t>
  </si>
  <si>
    <t xml:space="preserve">        事业单位离退休</t>
  </si>
  <si>
    <t>2080503</t>
  </si>
  <si>
    <t xml:space="preserve">        离退休人员管理机构</t>
  </si>
  <si>
    <t>2080504</t>
  </si>
  <si>
    <t xml:space="preserve">        未归口管理的行政单位离退休</t>
  </si>
  <si>
    <t>2080505</t>
  </si>
  <si>
    <t xml:space="preserve">        机关事业单位基本养老保险缴费支出</t>
  </si>
  <si>
    <t>2080506</t>
  </si>
  <si>
    <t xml:space="preserve">        机关事业单位职业年金缴费支出</t>
  </si>
  <si>
    <t>2080507</t>
  </si>
  <si>
    <t xml:space="preserve">        对机关事业单位基本养老保险基金的补助</t>
  </si>
  <si>
    <t>2080599</t>
  </si>
  <si>
    <t xml:space="preserve">        其他行政事业单位离退休支出</t>
  </si>
  <si>
    <t>20806</t>
  </si>
  <si>
    <t xml:space="preserve">    企业改革补助</t>
  </si>
  <si>
    <t>2080601</t>
  </si>
  <si>
    <t xml:space="preserve">        企业关闭破产补助</t>
  </si>
  <si>
    <t>2080602</t>
  </si>
  <si>
    <t xml:space="preserve">        厂办大集体改革补助</t>
  </si>
  <si>
    <t>2080699</t>
  </si>
  <si>
    <t xml:space="preserve">        其他企业改革发展补助</t>
  </si>
  <si>
    <t>20807</t>
  </si>
  <si>
    <t xml:space="preserve">    就业补助</t>
  </si>
  <si>
    <t>2080701</t>
  </si>
  <si>
    <t xml:space="preserve">        就业创业服务补贴</t>
  </si>
  <si>
    <t>2080702</t>
  </si>
  <si>
    <t xml:space="preserve">        职业培训补贴</t>
  </si>
  <si>
    <t>2080704</t>
  </si>
  <si>
    <t xml:space="preserve">        社会保险补贴</t>
  </si>
  <si>
    <t>2080705</t>
  </si>
  <si>
    <t xml:space="preserve">        公益性岗位补贴</t>
  </si>
  <si>
    <t>2080709</t>
  </si>
  <si>
    <t xml:space="preserve">        小额担保贷款贴息</t>
  </si>
  <si>
    <t>2080711</t>
  </si>
  <si>
    <t xml:space="preserve">        就业见习补贴</t>
  </si>
  <si>
    <t>2080712</t>
  </si>
  <si>
    <t xml:space="preserve">        高技能人才培养补助</t>
  </si>
  <si>
    <t>2080713</t>
  </si>
  <si>
    <t xml:space="preserve">        求职补贴</t>
  </si>
  <si>
    <t>2080799</t>
  </si>
  <si>
    <t xml:space="preserve">        其他就业补助支出</t>
  </si>
  <si>
    <t>20808</t>
  </si>
  <si>
    <t xml:space="preserve">    抚恤</t>
  </si>
  <si>
    <t>2080801</t>
  </si>
  <si>
    <t xml:space="preserve">        死亡抚恤</t>
  </si>
  <si>
    <t>2080802</t>
  </si>
  <si>
    <t xml:space="preserve">        伤残抚恤</t>
  </si>
  <si>
    <t>2080803</t>
  </si>
  <si>
    <t xml:space="preserve">        在乡复员、退伍军人生活补助</t>
  </si>
  <si>
    <t>2080804</t>
  </si>
  <si>
    <t xml:space="preserve">        优抚事业单位支出</t>
  </si>
  <si>
    <t>2080805</t>
  </si>
  <si>
    <t xml:space="preserve">        义务兵优待</t>
  </si>
  <si>
    <t>2080806</t>
  </si>
  <si>
    <t xml:space="preserve">        农村籍退役士兵老年生活补助</t>
  </si>
  <si>
    <t>2080899</t>
  </si>
  <si>
    <t xml:space="preserve">        其他优抚支出</t>
  </si>
  <si>
    <t>20809</t>
  </si>
  <si>
    <t xml:space="preserve">    退役安置</t>
  </si>
  <si>
    <t>2080901</t>
  </si>
  <si>
    <t xml:space="preserve">        退役士兵安置</t>
  </si>
  <si>
    <t>2080902</t>
  </si>
  <si>
    <t xml:space="preserve">        军队移交政府的离退休人员安置</t>
  </si>
  <si>
    <t>2080903</t>
  </si>
  <si>
    <t xml:space="preserve">        军队移交政府离退休干部管理机构</t>
  </si>
  <si>
    <t>2080904</t>
  </si>
  <si>
    <t xml:space="preserve">        退役士兵管理教育</t>
  </si>
  <si>
    <t>2080999</t>
  </si>
  <si>
    <t xml:space="preserve">        其他退役安置支出</t>
  </si>
  <si>
    <t>20810</t>
  </si>
  <si>
    <t xml:space="preserve">    社会福利</t>
  </si>
  <si>
    <t>2081001</t>
  </si>
  <si>
    <t xml:space="preserve">        儿童福利</t>
  </si>
  <si>
    <t>2081002</t>
  </si>
  <si>
    <t xml:space="preserve">        老年福利</t>
  </si>
  <si>
    <t>2081003</t>
  </si>
  <si>
    <t xml:space="preserve">        假肢矫形</t>
  </si>
  <si>
    <t>2081004</t>
  </si>
  <si>
    <t xml:space="preserve">        殡葬</t>
  </si>
  <si>
    <t>2081005</t>
  </si>
  <si>
    <t xml:space="preserve">        社会福利事业单位</t>
  </si>
  <si>
    <t>2081099</t>
  </si>
  <si>
    <t xml:space="preserve">        其他社会福利支出</t>
  </si>
  <si>
    <t>20811</t>
  </si>
  <si>
    <t xml:space="preserve">    残疾人事业</t>
  </si>
  <si>
    <t>2081101</t>
  </si>
  <si>
    <t>2081102</t>
  </si>
  <si>
    <t>2081103</t>
  </si>
  <si>
    <t>2081104</t>
  </si>
  <si>
    <t xml:space="preserve">        残疾人康复</t>
  </si>
  <si>
    <t>2081105</t>
  </si>
  <si>
    <t xml:space="preserve">        残疾人就业和扶贫</t>
  </si>
  <si>
    <t>2081106</t>
  </si>
  <si>
    <t xml:space="preserve">        残疾人体育</t>
  </si>
  <si>
    <t>2081107</t>
  </si>
  <si>
    <t xml:space="preserve">        残疾人生活和护理补贴</t>
  </si>
  <si>
    <t>2081199</t>
  </si>
  <si>
    <t xml:space="preserve">        其他残疾人事业支出</t>
  </si>
  <si>
    <t>20815</t>
  </si>
  <si>
    <t xml:space="preserve">    自然灾害生活救助</t>
  </si>
  <si>
    <t>2081501</t>
  </si>
  <si>
    <t xml:space="preserve">        中央自然灾害生活补助</t>
  </si>
  <si>
    <t>2081502</t>
  </si>
  <si>
    <t xml:space="preserve">        地方自然灾害生活补助</t>
  </si>
  <si>
    <t>2081503</t>
  </si>
  <si>
    <t xml:space="preserve">        自然灾害灾后重建补助</t>
  </si>
  <si>
    <t>2081599</t>
  </si>
  <si>
    <t xml:space="preserve">        其他自然灾害生活救助支出</t>
  </si>
  <si>
    <t>20816</t>
  </si>
  <si>
    <t xml:space="preserve">    红十字事业</t>
  </si>
  <si>
    <t>2081601</t>
  </si>
  <si>
    <t>2081602</t>
  </si>
  <si>
    <t>2081603</t>
  </si>
  <si>
    <t>2081699</t>
  </si>
  <si>
    <t xml:space="preserve">        其他红十字事业支出</t>
  </si>
  <si>
    <t>20819</t>
  </si>
  <si>
    <t xml:space="preserve">    最低生活保障</t>
  </si>
  <si>
    <t>2081901</t>
  </si>
  <si>
    <t xml:space="preserve">        城市最低生活保障金支出</t>
  </si>
  <si>
    <t>2081902</t>
  </si>
  <si>
    <t xml:space="preserve">        农村最低生活保障金支出</t>
  </si>
  <si>
    <t>20820</t>
  </si>
  <si>
    <t xml:space="preserve">    临时救助</t>
  </si>
  <si>
    <t>2082001</t>
  </si>
  <si>
    <t xml:space="preserve">        临时救助支出</t>
  </si>
  <si>
    <t>2082002</t>
  </si>
  <si>
    <t xml:space="preserve">        流浪乞讨人员救助支出</t>
  </si>
  <si>
    <t>20821</t>
  </si>
  <si>
    <t xml:space="preserve">    特困人员供养</t>
  </si>
  <si>
    <t>2082101</t>
  </si>
  <si>
    <t xml:space="preserve">       城市特困人员供养支出</t>
  </si>
  <si>
    <t>2082102</t>
  </si>
  <si>
    <t xml:space="preserve">       农村五保供养支出</t>
  </si>
  <si>
    <t>20824</t>
  </si>
  <si>
    <t xml:space="preserve">    补充道路交通事故社会救助基金</t>
  </si>
  <si>
    <t>2082401</t>
  </si>
  <si>
    <t xml:space="preserve">        交强险营业税补助基金支出</t>
  </si>
  <si>
    <t>2082402</t>
  </si>
  <si>
    <t xml:space="preserve">        交强险罚款收入补助基金支出</t>
  </si>
  <si>
    <t>20825</t>
  </si>
  <si>
    <t xml:space="preserve">    其他生活救助</t>
  </si>
  <si>
    <t>2082501</t>
  </si>
  <si>
    <t xml:space="preserve">        其他城市生活救助</t>
  </si>
  <si>
    <t>2082502</t>
  </si>
  <si>
    <t xml:space="preserve">        其他农村生活救助</t>
  </si>
  <si>
    <t>20826</t>
  </si>
  <si>
    <t xml:space="preserve">    财政对基本养老保险基金的补助</t>
  </si>
  <si>
    <t>2082601</t>
  </si>
  <si>
    <t xml:space="preserve">        财政对企业职工基本养老保险基金的补助</t>
  </si>
  <si>
    <t>2082602</t>
  </si>
  <si>
    <t xml:space="preserve">        财政对城乡居民基本养老保险基金的补助</t>
  </si>
  <si>
    <t>2082699</t>
  </si>
  <si>
    <t xml:space="preserve">        财政对其他基本养老保险基金的补助</t>
  </si>
  <si>
    <t>20828</t>
  </si>
  <si>
    <t xml:space="preserve">    退役军人管理事务</t>
  </si>
  <si>
    <t>2082801</t>
  </si>
  <si>
    <t xml:space="preserve">      行政运行</t>
  </si>
  <si>
    <t>2082802</t>
  </si>
  <si>
    <t xml:space="preserve">      一般行政管理事务</t>
  </si>
  <si>
    <t>2082803</t>
  </si>
  <si>
    <t xml:space="preserve">      机关服务</t>
  </si>
  <si>
    <t>2082804</t>
  </si>
  <si>
    <t xml:space="preserve">      拥军优属</t>
  </si>
  <si>
    <t>2082805</t>
  </si>
  <si>
    <t xml:space="preserve">      部队供应</t>
  </si>
  <si>
    <t>2082850</t>
  </si>
  <si>
    <t xml:space="preserve">      事业运行</t>
  </si>
  <si>
    <t>2082899</t>
  </si>
  <si>
    <t xml:space="preserve">      其他退役军人事务管理支出</t>
  </si>
  <si>
    <t>20899</t>
  </si>
  <si>
    <t xml:space="preserve">    其他社会保障和就业支出</t>
  </si>
  <si>
    <t>2089901</t>
  </si>
  <si>
    <t xml:space="preserve">        其他社会保障和就业支出</t>
  </si>
  <si>
    <t>210</t>
  </si>
  <si>
    <t>九、医疗卫生与计划生育支出</t>
  </si>
  <si>
    <t>21001</t>
  </si>
  <si>
    <t xml:space="preserve">    医疗卫生与计划生育管理事务</t>
  </si>
  <si>
    <t>2100101</t>
  </si>
  <si>
    <t>2100102</t>
  </si>
  <si>
    <t>2100103</t>
  </si>
  <si>
    <t>2100199</t>
  </si>
  <si>
    <t xml:space="preserve">        其他医疗卫生管理事务支出</t>
  </si>
  <si>
    <t>21002</t>
  </si>
  <si>
    <t xml:space="preserve">    公立医院</t>
  </si>
  <si>
    <t>2100201</t>
  </si>
  <si>
    <t xml:space="preserve">        综合医院</t>
  </si>
  <si>
    <t>2100202</t>
  </si>
  <si>
    <t xml:space="preserve">        中医（民族）医院</t>
  </si>
  <si>
    <t>2100203</t>
  </si>
  <si>
    <t xml:space="preserve">        传染病医院</t>
  </si>
  <si>
    <t>2100204</t>
  </si>
  <si>
    <t xml:space="preserve">        职业病防治医院</t>
  </si>
  <si>
    <t>2100205</t>
  </si>
  <si>
    <t xml:space="preserve">        精神病医院</t>
  </si>
  <si>
    <t>2100206</t>
  </si>
  <si>
    <t xml:space="preserve">        妇产医院</t>
  </si>
  <si>
    <t>2100207</t>
  </si>
  <si>
    <t xml:space="preserve">        儿童医院</t>
  </si>
  <si>
    <t>2100208</t>
  </si>
  <si>
    <t xml:space="preserve">        其他专科医院</t>
  </si>
  <si>
    <t>2100209</t>
  </si>
  <si>
    <t xml:space="preserve">        福利医院</t>
  </si>
  <si>
    <t>2100210</t>
  </si>
  <si>
    <t xml:space="preserve">        行业医院</t>
  </si>
  <si>
    <t>2100211</t>
  </si>
  <si>
    <t xml:space="preserve">        处理医疗欠费</t>
  </si>
  <si>
    <t>2100299</t>
  </si>
  <si>
    <t xml:space="preserve">        其他公立医院支出</t>
  </si>
  <si>
    <t>21003</t>
  </si>
  <si>
    <t xml:space="preserve">    基层医疗卫生机构</t>
  </si>
  <si>
    <t>2100301</t>
  </si>
  <si>
    <t xml:space="preserve">        城市社区卫生机构</t>
  </si>
  <si>
    <t>2100302</t>
  </si>
  <si>
    <t xml:space="preserve">        乡镇卫生院</t>
  </si>
  <si>
    <t>2100399</t>
  </si>
  <si>
    <t xml:space="preserve">        其他基层医疗卫生机构支出</t>
  </si>
  <si>
    <t>21004</t>
  </si>
  <si>
    <t xml:space="preserve">    公共卫生</t>
  </si>
  <si>
    <t>2100401</t>
  </si>
  <si>
    <t xml:space="preserve">        疾病预防控制机构</t>
  </si>
  <si>
    <t>2100402</t>
  </si>
  <si>
    <t xml:space="preserve">        卫生监督机构</t>
  </si>
  <si>
    <t>2100403</t>
  </si>
  <si>
    <t xml:space="preserve">        妇幼保健机构</t>
  </si>
  <si>
    <t>2100404</t>
  </si>
  <si>
    <t xml:space="preserve">        精神卫生机构</t>
  </si>
  <si>
    <t>2100405</t>
  </si>
  <si>
    <t xml:space="preserve">        应急救治机构</t>
  </si>
  <si>
    <t>2100406</t>
  </si>
  <si>
    <t xml:space="preserve">        采供血机构</t>
  </si>
  <si>
    <t>2100407</t>
  </si>
  <si>
    <t xml:space="preserve">        其他专业公共卫生机构</t>
  </si>
  <si>
    <t>2100408</t>
  </si>
  <si>
    <t xml:space="preserve">        基本公共卫生服务</t>
  </si>
  <si>
    <t>2100409</t>
  </si>
  <si>
    <t xml:space="preserve">        重大公共卫生专项</t>
  </si>
  <si>
    <t>2100410</t>
  </si>
  <si>
    <t xml:space="preserve">        突发公共卫生事件应急处理</t>
  </si>
  <si>
    <t>2100499</t>
  </si>
  <si>
    <t xml:space="preserve">        其他公共卫生支出</t>
  </si>
  <si>
    <t>21006</t>
  </si>
  <si>
    <t xml:space="preserve">    中医药</t>
  </si>
  <si>
    <t>2100601</t>
  </si>
  <si>
    <t xml:space="preserve">        中医（民族医）药专项</t>
  </si>
  <si>
    <t>2100699</t>
  </si>
  <si>
    <t xml:space="preserve">        其他中医药支出</t>
  </si>
  <si>
    <t>21007</t>
  </si>
  <si>
    <t xml:space="preserve">    计划生育事务</t>
  </si>
  <si>
    <t>2100716</t>
  </si>
  <si>
    <t xml:space="preserve">        计划生育机构</t>
  </si>
  <si>
    <t>2100717</t>
  </si>
  <si>
    <t xml:space="preserve">        计划生育服务</t>
  </si>
  <si>
    <t>2100799</t>
  </si>
  <si>
    <t xml:space="preserve">        其他计划生育事务支出</t>
  </si>
  <si>
    <t>21010</t>
  </si>
  <si>
    <t xml:space="preserve">    食品和药品监督管理事务</t>
  </si>
  <si>
    <t>2101001</t>
  </si>
  <si>
    <t>2101002</t>
  </si>
  <si>
    <t>2101003</t>
  </si>
  <si>
    <t>2101012</t>
  </si>
  <si>
    <t xml:space="preserve">        药品事务</t>
  </si>
  <si>
    <t>2101014</t>
  </si>
  <si>
    <t xml:space="preserve">        化妆品事务</t>
  </si>
  <si>
    <t>2101015</t>
  </si>
  <si>
    <t xml:space="preserve">        医疗器械事务</t>
  </si>
  <si>
    <t>2101016</t>
  </si>
  <si>
    <t xml:space="preserve">        食品安全事务</t>
  </si>
  <si>
    <t>2101050</t>
  </si>
  <si>
    <t>2101099</t>
  </si>
  <si>
    <t xml:space="preserve">        其他食品和药品监督管理事务支出</t>
  </si>
  <si>
    <t>21011</t>
  </si>
  <si>
    <t xml:space="preserve">    行政事业单位医疗</t>
  </si>
  <si>
    <t>2101101</t>
  </si>
  <si>
    <t xml:space="preserve">        行政单位医疗</t>
  </si>
  <si>
    <t>2101102</t>
  </si>
  <si>
    <t xml:space="preserve">        事业单位医疗</t>
  </si>
  <si>
    <t>2101103</t>
  </si>
  <si>
    <t xml:space="preserve">        公务员医疗补助</t>
  </si>
  <si>
    <t>2101199</t>
  </si>
  <si>
    <t xml:space="preserve">        其他行政事业单位医疗支出</t>
  </si>
  <si>
    <t>21012</t>
  </si>
  <si>
    <t xml:space="preserve">    财政对基本医疗保险基金的补助</t>
  </si>
  <si>
    <t>2101201</t>
  </si>
  <si>
    <t xml:space="preserve">        财政对职工基本医疗保险基金的补助</t>
  </si>
  <si>
    <t>2101202</t>
  </si>
  <si>
    <t xml:space="preserve">        财政对城乡居民基本医疗保险基金的补助</t>
  </si>
  <si>
    <t>2101203</t>
  </si>
  <si>
    <t xml:space="preserve">        财政对新型农村合作医疗基金的补助</t>
  </si>
  <si>
    <t>2101204</t>
  </si>
  <si>
    <t xml:space="preserve">        财政对城镇居民基本医疗保险基金的补助</t>
  </si>
  <si>
    <t>2101299</t>
  </si>
  <si>
    <t xml:space="preserve">        财政对其他基本医疗保险基金的补助</t>
  </si>
  <si>
    <t>21013</t>
  </si>
  <si>
    <t xml:space="preserve">    医疗救助</t>
  </si>
  <si>
    <t>2101301</t>
  </si>
  <si>
    <t xml:space="preserve">        城乡医疗救助</t>
  </si>
  <si>
    <t>2101302</t>
  </si>
  <si>
    <t xml:space="preserve">        疾病应急救助</t>
  </si>
  <si>
    <t>2101399</t>
  </si>
  <si>
    <t xml:space="preserve">        其他医疗救助支出</t>
  </si>
  <si>
    <t>21014</t>
  </si>
  <si>
    <t xml:space="preserve">    优抚对象医疗</t>
  </si>
  <si>
    <t>2101401</t>
  </si>
  <si>
    <t xml:space="preserve">        优抚对象医疗补助</t>
  </si>
  <si>
    <t>2101499</t>
  </si>
  <si>
    <t xml:space="preserve">        其他优抚对象医疗补助</t>
  </si>
  <si>
    <t>21016</t>
  </si>
  <si>
    <t xml:space="preserve">    老龄卫生健康服务</t>
  </si>
  <si>
    <t>2101601</t>
  </si>
  <si>
    <t xml:space="preserve">        老龄卫生健康服务</t>
  </si>
  <si>
    <t>21099</t>
  </si>
  <si>
    <t xml:space="preserve">    其他医疗卫生支出</t>
  </si>
  <si>
    <t>2109901</t>
  </si>
  <si>
    <t xml:space="preserve">        其他医疗卫生与计划生育支出</t>
  </si>
  <si>
    <t>211</t>
  </si>
  <si>
    <t>十、节能环保支出</t>
  </si>
  <si>
    <t>21101</t>
  </si>
  <si>
    <t xml:space="preserve">    环境保护管理事务</t>
  </si>
  <si>
    <t>2110101</t>
  </si>
  <si>
    <t>2110102</t>
  </si>
  <si>
    <t>2110103</t>
  </si>
  <si>
    <t>2110104</t>
  </si>
  <si>
    <t xml:space="preserve">        环境保护宣传</t>
  </si>
  <si>
    <t>2110105</t>
  </si>
  <si>
    <t xml:space="preserve">        环境保护法规、规划及标准</t>
  </si>
  <si>
    <t>2110106</t>
  </si>
  <si>
    <t xml:space="preserve">        环境国际合作及履约</t>
  </si>
  <si>
    <t>2110107</t>
  </si>
  <si>
    <t xml:space="preserve">        环境保护行政许可</t>
  </si>
  <si>
    <t>2110199</t>
  </si>
  <si>
    <t xml:space="preserve">        其他环境保护管理事务支出</t>
  </si>
  <si>
    <t>21102</t>
  </si>
  <si>
    <t xml:space="preserve">    环境监测与监察</t>
  </si>
  <si>
    <t>2110203</t>
  </si>
  <si>
    <t xml:space="preserve">        建设项目环评审查与监督</t>
  </si>
  <si>
    <t>2110204</t>
  </si>
  <si>
    <t xml:space="preserve">        核与辐射安全监督</t>
  </si>
  <si>
    <t>2110299</t>
  </si>
  <si>
    <t xml:space="preserve">        其他环境监测与监察支出</t>
  </si>
  <si>
    <t>21103</t>
  </si>
  <si>
    <t xml:space="preserve">    污染防治</t>
  </si>
  <si>
    <t>2110301</t>
  </si>
  <si>
    <t xml:space="preserve">        大气</t>
  </si>
  <si>
    <t>2110302</t>
  </si>
  <si>
    <t xml:space="preserve">        水体</t>
  </si>
  <si>
    <t>2110303</t>
  </si>
  <si>
    <t xml:space="preserve">        噪声</t>
  </si>
  <si>
    <t>2110304</t>
  </si>
  <si>
    <t xml:space="preserve">        固体废弃物与化学品</t>
  </si>
  <si>
    <t>2110305</t>
  </si>
  <si>
    <t xml:space="preserve">        放射源和放射性废物监管</t>
  </si>
  <si>
    <t>2110306</t>
  </si>
  <si>
    <t xml:space="preserve">        辐射</t>
  </si>
  <si>
    <t>2110399</t>
  </si>
  <si>
    <t xml:space="preserve">        其他污染防治支出</t>
  </si>
  <si>
    <t>21104</t>
  </si>
  <si>
    <t xml:space="preserve">    自然生态保护</t>
  </si>
  <si>
    <t>2110401</t>
  </si>
  <si>
    <t xml:space="preserve">        生态保护</t>
  </si>
  <si>
    <t>2110402</t>
  </si>
  <si>
    <t xml:space="preserve">        农村环境保护</t>
  </si>
  <si>
    <t>2110403</t>
  </si>
  <si>
    <t xml:space="preserve">        自然保护区</t>
  </si>
  <si>
    <t>2110404</t>
  </si>
  <si>
    <t xml:space="preserve">        生物及物种资源保护</t>
  </si>
  <si>
    <t>2110499</t>
  </si>
  <si>
    <t xml:space="preserve">        其他自然生态保护支出</t>
  </si>
  <si>
    <t>21105</t>
  </si>
  <si>
    <t xml:space="preserve">    天然林保护</t>
  </si>
  <si>
    <t>2110501</t>
  </si>
  <si>
    <t xml:space="preserve">        森林管护</t>
  </si>
  <si>
    <t>2110502</t>
  </si>
  <si>
    <t xml:space="preserve">        社会保险补助</t>
  </si>
  <si>
    <t>2110503</t>
  </si>
  <si>
    <t xml:space="preserve">        政策性社会性支出补助</t>
  </si>
  <si>
    <t>2110506</t>
  </si>
  <si>
    <t xml:space="preserve">        天然林保护工程建设</t>
  </si>
  <si>
    <t>2110599</t>
  </si>
  <si>
    <t xml:space="preserve">        其他天然林保护支出</t>
  </si>
  <si>
    <t>21106</t>
  </si>
  <si>
    <t xml:space="preserve">    退耕还林</t>
  </si>
  <si>
    <t>2110602</t>
  </si>
  <si>
    <t xml:space="preserve">        退耕现金</t>
  </si>
  <si>
    <t>2110603</t>
  </si>
  <si>
    <t xml:space="preserve">        退耕还林粮食折现补贴</t>
  </si>
  <si>
    <t>2110604</t>
  </si>
  <si>
    <t xml:space="preserve">        退耕还林粮食费用补贴</t>
  </si>
  <si>
    <t>2110605</t>
  </si>
  <si>
    <t xml:space="preserve">        退耕还林工程建设</t>
  </si>
  <si>
    <t>2110699</t>
  </si>
  <si>
    <t xml:space="preserve">        其他退耕还林支出</t>
  </si>
  <si>
    <t>21107</t>
  </si>
  <si>
    <t xml:space="preserve">    风沙荒漠治理</t>
  </si>
  <si>
    <t>2110704</t>
  </si>
  <si>
    <t xml:space="preserve">        京津风沙源治理工程建设</t>
  </si>
  <si>
    <t>2110799</t>
  </si>
  <si>
    <t xml:space="preserve">        其他风沙荒漠治理支出</t>
  </si>
  <si>
    <t>21108</t>
  </si>
  <si>
    <t xml:space="preserve">    退牧还草</t>
  </si>
  <si>
    <t>2110804</t>
  </si>
  <si>
    <t xml:space="preserve">        退牧还草工程建设</t>
  </si>
  <si>
    <t>2110899</t>
  </si>
  <si>
    <t xml:space="preserve">        其他退牧还草支出</t>
  </si>
  <si>
    <t>21109</t>
  </si>
  <si>
    <t xml:space="preserve">    已垦草原退耕还草</t>
  </si>
  <si>
    <t>2110901</t>
  </si>
  <si>
    <t xml:space="preserve">        已垦草原退耕还草</t>
  </si>
  <si>
    <t>21110</t>
  </si>
  <si>
    <t xml:space="preserve">    能源节约利用</t>
  </si>
  <si>
    <t>2111001</t>
  </si>
  <si>
    <t xml:space="preserve">        能源节约利用</t>
  </si>
  <si>
    <t>21111</t>
  </si>
  <si>
    <t xml:space="preserve">    污染减排</t>
  </si>
  <si>
    <t>2111101</t>
  </si>
  <si>
    <t xml:space="preserve">        环境监测与信息</t>
  </si>
  <si>
    <t>2111102</t>
  </si>
  <si>
    <t xml:space="preserve">        环境执法监察</t>
  </si>
  <si>
    <t>2111103</t>
  </si>
  <si>
    <t xml:space="preserve">        减排专项支出</t>
  </si>
  <si>
    <t>2111104</t>
  </si>
  <si>
    <t xml:space="preserve">        清洁生产专项支出</t>
  </si>
  <si>
    <t>2111199</t>
  </si>
  <si>
    <t xml:space="preserve">        其他污染减排支出</t>
  </si>
  <si>
    <t>21112</t>
  </si>
  <si>
    <t xml:space="preserve">    可再生能源</t>
  </si>
  <si>
    <t>2111201</t>
  </si>
  <si>
    <t xml:space="preserve">        可再生能源</t>
  </si>
  <si>
    <t>21113</t>
  </si>
  <si>
    <t xml:space="preserve">    循环经济</t>
  </si>
  <si>
    <t>2111301</t>
  </si>
  <si>
    <t xml:space="preserve">        循环经济</t>
  </si>
  <si>
    <t>21114</t>
  </si>
  <si>
    <t xml:space="preserve">    能源管理事务</t>
  </si>
  <si>
    <t>2111401</t>
  </si>
  <si>
    <t>2111402</t>
  </si>
  <si>
    <t>2111403</t>
  </si>
  <si>
    <t>2111404</t>
  </si>
  <si>
    <t xml:space="preserve">        能源预测预警</t>
  </si>
  <si>
    <t>2111405</t>
  </si>
  <si>
    <t xml:space="preserve">        能源战略规划与实施</t>
  </si>
  <si>
    <t>2111406</t>
  </si>
  <si>
    <t xml:space="preserve">        能源科技装备</t>
  </si>
  <si>
    <t>2111407</t>
  </si>
  <si>
    <t xml:space="preserve">        能源行业管理</t>
  </si>
  <si>
    <t>2111408</t>
  </si>
  <si>
    <t xml:space="preserve">        能源管理</t>
  </si>
  <si>
    <t>2111409</t>
  </si>
  <si>
    <t xml:space="preserve">        石油储备发展管理</t>
  </si>
  <si>
    <t>2111410</t>
  </si>
  <si>
    <t xml:space="preserve">        能源调查</t>
  </si>
  <si>
    <t>2111411</t>
  </si>
  <si>
    <t>2111413</t>
  </si>
  <si>
    <t xml:space="preserve">        农村电网建设</t>
  </si>
  <si>
    <t>2111450</t>
  </si>
  <si>
    <t>2111499</t>
  </si>
  <si>
    <t xml:space="preserve">        其他能源管理事务支出</t>
  </si>
  <si>
    <t>21199</t>
  </si>
  <si>
    <t xml:space="preserve">    其他节能环保支出</t>
  </si>
  <si>
    <t>212</t>
  </si>
  <si>
    <t>十一、城乡社区支出</t>
  </si>
  <si>
    <t>21201</t>
  </si>
  <si>
    <t xml:space="preserve">    城乡社区管理事务</t>
  </si>
  <si>
    <t>2120101</t>
  </si>
  <si>
    <t>2120102</t>
  </si>
  <si>
    <t>2120103</t>
  </si>
  <si>
    <t>2120104</t>
  </si>
  <si>
    <t xml:space="preserve">        城管执法</t>
  </si>
  <si>
    <t>2120105</t>
  </si>
  <si>
    <t xml:space="preserve">        工程建设标准规范编制与监管</t>
  </si>
  <si>
    <t>2120106</t>
  </si>
  <si>
    <t xml:space="preserve">        工程建设管理</t>
  </si>
  <si>
    <t>2120107</t>
  </si>
  <si>
    <t xml:space="preserve">        市政公用行业市场监管</t>
  </si>
  <si>
    <t>2120108</t>
  </si>
  <si>
    <t xml:space="preserve">        国家重点风景区规划与保护</t>
  </si>
  <si>
    <t>2120109</t>
  </si>
  <si>
    <t xml:space="preserve">        住宅建设与房地产市场监管</t>
  </si>
  <si>
    <t>2120110</t>
  </si>
  <si>
    <t xml:space="preserve">        执业资格注册、资质审查</t>
  </si>
  <si>
    <t>2120199</t>
  </si>
  <si>
    <t xml:space="preserve">        其他城乡社区管理事务支出</t>
  </si>
  <si>
    <t>21202</t>
  </si>
  <si>
    <t xml:space="preserve">    城乡社区规划与管理</t>
  </si>
  <si>
    <t>2120201</t>
  </si>
  <si>
    <t xml:space="preserve">        城乡社区规划与管理</t>
  </si>
  <si>
    <t>21203</t>
  </si>
  <si>
    <t xml:space="preserve">    城乡社区公共设施</t>
  </si>
  <si>
    <t>2120303</t>
  </si>
  <si>
    <t xml:space="preserve">        小城镇基础设施建设</t>
  </si>
  <si>
    <t>2120399</t>
  </si>
  <si>
    <t xml:space="preserve">        其他城乡社区公共设施支出</t>
  </si>
  <si>
    <t>21205</t>
  </si>
  <si>
    <t xml:space="preserve">    城乡社区环境卫生</t>
  </si>
  <si>
    <t>2120501</t>
  </si>
  <si>
    <t xml:space="preserve">        城乡社区环境卫生</t>
  </si>
  <si>
    <t>21206</t>
  </si>
  <si>
    <t xml:space="preserve">    建设市场管理与监督</t>
  </si>
  <si>
    <t>2120601</t>
  </si>
  <si>
    <t xml:space="preserve">        建设市场管理与监督</t>
  </si>
  <si>
    <t>21299</t>
  </si>
  <si>
    <t xml:space="preserve">    其他城乡社区支出</t>
  </si>
  <si>
    <t>2129999</t>
  </si>
  <si>
    <t xml:space="preserve">        其他城乡社区支出</t>
  </si>
  <si>
    <t>213</t>
  </si>
  <si>
    <t>十二、农林水支出</t>
  </si>
  <si>
    <t>21301</t>
  </si>
  <si>
    <t xml:space="preserve">    农业</t>
  </si>
  <si>
    <t>2130101</t>
  </si>
  <si>
    <t>2130102</t>
  </si>
  <si>
    <t>2130103</t>
  </si>
  <si>
    <t>2130104</t>
  </si>
  <si>
    <t>2130105</t>
  </si>
  <si>
    <t xml:space="preserve">        农垦运行</t>
  </si>
  <si>
    <t>2130106</t>
  </si>
  <si>
    <t xml:space="preserve">        科技转化与推广服务</t>
  </si>
  <si>
    <t>2130108</t>
  </si>
  <si>
    <t xml:space="preserve">        病虫害控制</t>
  </si>
  <si>
    <t>2130109</t>
  </si>
  <si>
    <t xml:space="preserve">        农产品质量安全</t>
  </si>
  <si>
    <t>2130110</t>
  </si>
  <si>
    <t xml:space="preserve">        执法监管</t>
  </si>
  <si>
    <t>2130111</t>
  </si>
  <si>
    <t xml:space="preserve">        统计监测与信息服务</t>
  </si>
  <si>
    <t>2130112</t>
  </si>
  <si>
    <t xml:space="preserve">        农业行业业务管理</t>
  </si>
  <si>
    <t>2130114</t>
  </si>
  <si>
    <t xml:space="preserve">        对外交流与合作</t>
  </si>
  <si>
    <t>2130119</t>
  </si>
  <si>
    <t xml:space="preserve">        灾害救助</t>
  </si>
  <si>
    <t>2130120</t>
  </si>
  <si>
    <t xml:space="preserve">        稳定农民收入补贴</t>
  </si>
  <si>
    <t>2130121</t>
  </si>
  <si>
    <t xml:space="preserve">        农业结构调整补贴</t>
  </si>
  <si>
    <t>2130122</t>
  </si>
  <si>
    <t xml:space="preserve">        农业生产支持补贴</t>
  </si>
  <si>
    <t>2130124</t>
  </si>
  <si>
    <t xml:space="preserve">        农业组织化与产业化经营</t>
  </si>
  <si>
    <t>2130125</t>
  </si>
  <si>
    <t xml:space="preserve">        农产品加工与促销</t>
  </si>
  <si>
    <t>2130126</t>
  </si>
  <si>
    <t xml:space="preserve">        农村公益事业</t>
  </si>
  <si>
    <t>2130129</t>
  </si>
  <si>
    <t xml:space="preserve">        综合财力补助</t>
  </si>
  <si>
    <t>2130135</t>
  </si>
  <si>
    <t xml:space="preserve">        农业资源保护修复与利用</t>
  </si>
  <si>
    <t>2130142</t>
  </si>
  <si>
    <t xml:space="preserve">        农村道路建设</t>
  </si>
  <si>
    <t>2130148</t>
  </si>
  <si>
    <t xml:space="preserve">        石油价格改革对渔业的补贴</t>
  </si>
  <si>
    <t>2130152</t>
  </si>
  <si>
    <t xml:space="preserve">        对高校毕业生到基层任职补助</t>
  </si>
  <si>
    <t>2130199</t>
  </si>
  <si>
    <t xml:space="preserve">        其他农业支出</t>
  </si>
  <si>
    <t>21302</t>
  </si>
  <si>
    <t xml:space="preserve">    林业</t>
  </si>
  <si>
    <t>2130201</t>
  </si>
  <si>
    <t>2130202</t>
  </si>
  <si>
    <t>2130203</t>
  </si>
  <si>
    <t>2130204</t>
  </si>
  <si>
    <t xml:space="preserve">        林业事业机构</t>
  </si>
  <si>
    <t>2130205</t>
  </si>
  <si>
    <t xml:space="preserve">        森林培育</t>
  </si>
  <si>
    <t>2130206</t>
  </si>
  <si>
    <t xml:space="preserve">        林业技术推广</t>
  </si>
  <si>
    <t>2130207</t>
  </si>
  <si>
    <t xml:space="preserve">        森林资源管理</t>
  </si>
  <si>
    <t>2130208</t>
  </si>
  <si>
    <t xml:space="preserve">        森林资源监测</t>
  </si>
  <si>
    <t>2130209</t>
  </si>
  <si>
    <t xml:space="preserve">        森林生态效益补偿</t>
  </si>
  <si>
    <t>2130210</t>
  </si>
  <si>
    <t xml:space="preserve">        林业自然保护区</t>
  </si>
  <si>
    <t>2130211</t>
  </si>
  <si>
    <t xml:space="preserve">        动植物保护</t>
  </si>
  <si>
    <t>2130212</t>
  </si>
  <si>
    <t xml:space="preserve">        湿地保护</t>
  </si>
  <si>
    <t>2130213</t>
  </si>
  <si>
    <t xml:space="preserve">        林业执法与监督</t>
  </si>
  <si>
    <t>2130216</t>
  </si>
  <si>
    <t xml:space="preserve">        林业检疫检测</t>
  </si>
  <si>
    <t>2130217</t>
  </si>
  <si>
    <t xml:space="preserve">        防沙治沙</t>
  </si>
  <si>
    <t>2130218</t>
  </si>
  <si>
    <t xml:space="preserve">        林业质量安全</t>
  </si>
  <si>
    <t>2130219</t>
  </si>
  <si>
    <t xml:space="preserve">        林业工程与项目管理</t>
  </si>
  <si>
    <t>2130220</t>
  </si>
  <si>
    <t xml:space="preserve">        林业对外合作与交流</t>
  </si>
  <si>
    <t>2130221</t>
  </si>
  <si>
    <t xml:space="preserve">        林业产业化</t>
  </si>
  <si>
    <t>2130223</t>
  </si>
  <si>
    <t xml:space="preserve">        信息管理</t>
  </si>
  <si>
    <t>2130224</t>
  </si>
  <si>
    <t xml:space="preserve">        林业政策制定与宣传</t>
  </si>
  <si>
    <t>2130225</t>
  </si>
  <si>
    <t xml:space="preserve">        林业资金审计稽查</t>
  </si>
  <si>
    <t>2130226</t>
  </si>
  <si>
    <t xml:space="preserve">        林区公共支出</t>
  </si>
  <si>
    <t>2130227</t>
  </si>
  <si>
    <t xml:space="preserve">        林业贷款贴息</t>
  </si>
  <si>
    <t>2130232</t>
  </si>
  <si>
    <t xml:space="preserve">        石油价格改革对林业的补贴</t>
  </si>
  <si>
    <t>2130237</t>
  </si>
  <si>
    <t xml:space="preserve">        行业业务管理</t>
  </si>
  <si>
    <t>2130299</t>
  </si>
  <si>
    <t xml:space="preserve">        其他林业支出</t>
  </si>
  <si>
    <t>21303</t>
  </si>
  <si>
    <t xml:space="preserve">    水利</t>
  </si>
  <si>
    <t>2130301</t>
  </si>
  <si>
    <t>2130302</t>
  </si>
  <si>
    <t>2130303</t>
  </si>
  <si>
    <t>2130304</t>
  </si>
  <si>
    <t xml:space="preserve">        水利行业业务管理</t>
  </si>
  <si>
    <t>2130305</t>
  </si>
  <si>
    <t xml:space="preserve">        水利工程建设</t>
  </si>
  <si>
    <t>2130306</t>
  </si>
  <si>
    <t xml:space="preserve">        水利工程运行与维护</t>
  </si>
  <si>
    <t>2130307</t>
  </si>
  <si>
    <t xml:space="preserve">        长江黄河等流域管理</t>
  </si>
  <si>
    <t>2130308</t>
  </si>
  <si>
    <t xml:space="preserve">        水利前期工作</t>
  </si>
  <si>
    <t>2130309</t>
  </si>
  <si>
    <t xml:space="preserve">        水利执法监督</t>
  </si>
  <si>
    <t>2130310</t>
  </si>
  <si>
    <t xml:space="preserve">        水土保持</t>
  </si>
  <si>
    <t>2130311</t>
  </si>
  <si>
    <t xml:space="preserve">        水资源节约管理与保护</t>
  </si>
  <si>
    <t>2130312</t>
  </si>
  <si>
    <t xml:space="preserve">        水质监测</t>
  </si>
  <si>
    <t>2130313</t>
  </si>
  <si>
    <t xml:space="preserve">        水文测报</t>
  </si>
  <si>
    <t>2130314</t>
  </si>
  <si>
    <t xml:space="preserve">        防汛</t>
  </si>
  <si>
    <t>2130315</t>
  </si>
  <si>
    <t xml:space="preserve">        抗旱</t>
  </si>
  <si>
    <t>2130316</t>
  </si>
  <si>
    <t xml:space="preserve">        农田水利</t>
  </si>
  <si>
    <t>2130317</t>
  </si>
  <si>
    <t xml:space="preserve">        水利技术推广</t>
  </si>
  <si>
    <t>2130318</t>
  </si>
  <si>
    <t xml:space="preserve">        国际河流治理与管理</t>
  </si>
  <si>
    <t>2130319</t>
  </si>
  <si>
    <t xml:space="preserve">        江河湖库水系综合整治</t>
  </si>
  <si>
    <t>2130321</t>
  </si>
  <si>
    <t xml:space="preserve">        大中型水库移民后期扶持专项支出</t>
  </si>
  <si>
    <t>2130322</t>
  </si>
  <si>
    <t xml:space="preserve">        水利安全监督</t>
  </si>
  <si>
    <t>2130332</t>
  </si>
  <si>
    <t xml:space="preserve">        砂石资源费支出</t>
  </si>
  <si>
    <t>2130333</t>
  </si>
  <si>
    <t>2130334</t>
  </si>
  <si>
    <t xml:space="preserve">        水利建设移民支出</t>
  </si>
  <si>
    <t>2130335</t>
  </si>
  <si>
    <t xml:space="preserve">        农村人畜饮水</t>
  </si>
  <si>
    <t>2130399</t>
  </si>
  <si>
    <t xml:space="preserve">        其他水利支出</t>
  </si>
  <si>
    <t>21304</t>
  </si>
  <si>
    <t xml:space="preserve">    南水北调</t>
  </si>
  <si>
    <t>2130401</t>
  </si>
  <si>
    <t>2130402</t>
  </si>
  <si>
    <t>2130403</t>
  </si>
  <si>
    <t>2130404</t>
  </si>
  <si>
    <t xml:space="preserve">        南水北调工程建设</t>
  </si>
  <si>
    <t>2130405</t>
  </si>
  <si>
    <t xml:space="preserve">        政策研究与信息管理</t>
  </si>
  <si>
    <t>2130406</t>
  </si>
  <si>
    <t xml:space="preserve">        工程稽查</t>
  </si>
  <si>
    <t>2130407</t>
  </si>
  <si>
    <t xml:space="preserve">        前期工作</t>
  </si>
  <si>
    <t>2130408</t>
  </si>
  <si>
    <t xml:space="preserve">        南水北调技术推广</t>
  </si>
  <si>
    <t>2130409</t>
  </si>
  <si>
    <t xml:space="preserve">        环境、移民及水资源管理与保护</t>
  </si>
  <si>
    <t>2130499</t>
  </si>
  <si>
    <t xml:space="preserve">        其他南水北调支出</t>
  </si>
  <si>
    <t>21305</t>
  </si>
  <si>
    <t xml:space="preserve">    扶贫</t>
  </si>
  <si>
    <t>2130501</t>
  </si>
  <si>
    <t>2130502</t>
  </si>
  <si>
    <t>2130503</t>
  </si>
  <si>
    <t>2130504</t>
  </si>
  <si>
    <t xml:space="preserve">        农村基础设施建设</t>
  </si>
  <si>
    <t>2130505</t>
  </si>
  <si>
    <t xml:space="preserve">        生产发展</t>
  </si>
  <si>
    <t>2130506</t>
  </si>
  <si>
    <t xml:space="preserve">        社会发展</t>
  </si>
  <si>
    <t>2130507</t>
  </si>
  <si>
    <t xml:space="preserve">        扶贫贷款奖补和贴息</t>
  </si>
  <si>
    <t>2130508</t>
  </si>
  <si>
    <t xml:space="preserve">        “三西”农业建设专项补助</t>
  </si>
  <si>
    <t>2130550</t>
  </si>
  <si>
    <t xml:space="preserve">        扶贫事业机构</t>
  </si>
  <si>
    <t>2130599</t>
  </si>
  <si>
    <t xml:space="preserve">        其他扶贫支出</t>
  </si>
  <si>
    <t>21306</t>
  </si>
  <si>
    <t xml:space="preserve">    农业综合开发</t>
  </si>
  <si>
    <t>2130601</t>
  </si>
  <si>
    <t>2130602</t>
  </si>
  <si>
    <t xml:space="preserve">        土地治理</t>
  </si>
  <si>
    <t>2130603</t>
  </si>
  <si>
    <t xml:space="preserve">        产业化经营</t>
  </si>
  <si>
    <t>2130604</t>
  </si>
  <si>
    <t xml:space="preserve">        科技示范</t>
  </si>
  <si>
    <t>2130699</t>
  </si>
  <si>
    <t xml:space="preserve">        其他农业综合开发支出</t>
  </si>
  <si>
    <t>21307</t>
  </si>
  <si>
    <t xml:space="preserve">    农村综合改革</t>
  </si>
  <si>
    <t>2130701</t>
  </si>
  <si>
    <t xml:space="preserve">        对村级一事一议的补助</t>
  </si>
  <si>
    <t>2130704</t>
  </si>
  <si>
    <t xml:space="preserve">        国有农场办社会职能改革补助</t>
  </si>
  <si>
    <t>2130705</t>
  </si>
  <si>
    <t xml:space="preserve">        对村民委员会和村党支部的补助</t>
  </si>
  <si>
    <t>2130706</t>
  </si>
  <si>
    <t xml:space="preserve">        对村集体经济组织的补助</t>
  </si>
  <si>
    <t>2130707</t>
  </si>
  <si>
    <t xml:space="preserve">        农村综合改革示范试点补助</t>
  </si>
  <si>
    <t>2130799</t>
  </si>
  <si>
    <t xml:space="preserve">        其他农村综合改革支出</t>
  </si>
  <si>
    <t>21308</t>
  </si>
  <si>
    <t xml:space="preserve">    普惠金融发展支出</t>
  </si>
  <si>
    <t>2130801</t>
  </si>
  <si>
    <t xml:space="preserve">        支持农村金融机构</t>
  </si>
  <si>
    <t>2130802</t>
  </si>
  <si>
    <t xml:space="preserve">        涉农贷款增量奖励</t>
  </si>
  <si>
    <t>2130803</t>
  </si>
  <si>
    <t xml:space="preserve">        农业保险保费补贴</t>
  </si>
  <si>
    <t>2130804</t>
  </si>
  <si>
    <t>2130805</t>
  </si>
  <si>
    <t xml:space="preserve">        补充小额担保贷款基金</t>
  </si>
  <si>
    <t>2130899</t>
  </si>
  <si>
    <t xml:space="preserve">        其他普惠金融发展支出</t>
  </si>
  <si>
    <t>21399</t>
  </si>
  <si>
    <t xml:space="preserve">    其他农林水支出</t>
  </si>
  <si>
    <t>2139901</t>
  </si>
  <si>
    <t xml:space="preserve">        化解其他公益性乡村债务支出</t>
  </si>
  <si>
    <t>2139999</t>
  </si>
  <si>
    <t xml:space="preserve">        其他农林水支出</t>
  </si>
  <si>
    <t>214</t>
  </si>
  <si>
    <t>十三、交通运输支出</t>
  </si>
  <si>
    <t>21401</t>
  </si>
  <si>
    <t xml:space="preserve">    公路水路运输</t>
  </si>
  <si>
    <t>2140101</t>
  </si>
  <si>
    <t>2140102</t>
  </si>
  <si>
    <t>2140103</t>
  </si>
  <si>
    <t>2140104</t>
  </si>
  <si>
    <t xml:space="preserve">        公路建设</t>
  </si>
  <si>
    <t>2140106</t>
  </si>
  <si>
    <t xml:space="preserve">        公路养护</t>
  </si>
  <si>
    <t>2140109</t>
  </si>
  <si>
    <t xml:space="preserve">        公路和运输信息化建设</t>
  </si>
  <si>
    <t>2140110</t>
  </si>
  <si>
    <t xml:space="preserve">        公路和运输安全</t>
  </si>
  <si>
    <t>2140111</t>
  </si>
  <si>
    <t xml:space="preserve">        公路还贷专项</t>
  </si>
  <si>
    <t>2140112</t>
  </si>
  <si>
    <t xml:space="preserve">        公路运输管理</t>
  </si>
  <si>
    <t>2140114</t>
  </si>
  <si>
    <t xml:space="preserve">        公路和运输技术标准化建设</t>
  </si>
  <si>
    <t>2140122</t>
  </si>
  <si>
    <t xml:space="preserve">        港口设施</t>
  </si>
  <si>
    <t>2140123</t>
  </si>
  <si>
    <t xml:space="preserve">        航道维护</t>
  </si>
  <si>
    <t>2140127</t>
  </si>
  <si>
    <t xml:space="preserve">        船舶检验</t>
  </si>
  <si>
    <t>2140128</t>
  </si>
  <si>
    <t xml:space="preserve">        救助打捞</t>
  </si>
  <si>
    <t>2140129</t>
  </si>
  <si>
    <t xml:space="preserve">        内河运输</t>
  </si>
  <si>
    <t>2140130</t>
  </si>
  <si>
    <t xml:space="preserve">        远洋运输</t>
  </si>
  <si>
    <t>2140131</t>
  </si>
  <si>
    <t xml:space="preserve">        海事管理</t>
  </si>
  <si>
    <t>2140133</t>
  </si>
  <si>
    <t xml:space="preserve">        航标事业发展支出</t>
  </si>
  <si>
    <t>2140136</t>
  </si>
  <si>
    <t xml:space="preserve">        水路运输管理支出</t>
  </si>
  <si>
    <t>2140138</t>
  </si>
  <si>
    <t xml:space="preserve">        口岸建设</t>
  </si>
  <si>
    <t>2140139</t>
  </si>
  <si>
    <t xml:space="preserve">        取消政府还贷二级公路收费专项支出</t>
  </si>
  <si>
    <t>2140199</t>
  </si>
  <si>
    <t xml:space="preserve">        其他公路水路运输支出</t>
  </si>
  <si>
    <t>21402</t>
  </si>
  <si>
    <t xml:space="preserve">    铁路运输</t>
  </si>
  <si>
    <t>2140201</t>
  </si>
  <si>
    <t>2140202</t>
  </si>
  <si>
    <t>2140203</t>
  </si>
  <si>
    <t>2140204</t>
  </si>
  <si>
    <t xml:space="preserve">        铁路路网建设</t>
  </si>
  <si>
    <t>2140205</t>
  </si>
  <si>
    <t xml:space="preserve">        铁路还贷专项</t>
  </si>
  <si>
    <t>2140206</t>
  </si>
  <si>
    <t xml:space="preserve">        铁路安全</t>
  </si>
  <si>
    <t>2140207</t>
  </si>
  <si>
    <t xml:space="preserve">        铁路专项运输</t>
  </si>
  <si>
    <t>2140299</t>
  </si>
  <si>
    <t xml:space="preserve">        其他铁路运输支出</t>
  </si>
  <si>
    <t>21403</t>
  </si>
  <si>
    <t xml:space="preserve">    民用航空运输</t>
  </si>
  <si>
    <t>2140301</t>
  </si>
  <si>
    <t>2140302</t>
  </si>
  <si>
    <t>2140303</t>
  </si>
  <si>
    <t>2140304</t>
  </si>
  <si>
    <t xml:space="preserve">        机场建设</t>
  </si>
  <si>
    <t>2140305</t>
  </si>
  <si>
    <t xml:space="preserve">        空管系统建设</t>
  </si>
  <si>
    <t>2140306</t>
  </si>
  <si>
    <t xml:space="preserve">        民航还贷专项支出</t>
  </si>
  <si>
    <t>2140307</t>
  </si>
  <si>
    <t xml:space="preserve">        民用航空安全</t>
  </si>
  <si>
    <t>2140308</t>
  </si>
  <si>
    <t xml:space="preserve">        民航专项运输</t>
  </si>
  <si>
    <t>2140399</t>
  </si>
  <si>
    <t xml:space="preserve">        其他民用航空运输支出</t>
  </si>
  <si>
    <t>21404</t>
  </si>
  <si>
    <t xml:space="preserve">    石油价格改革对交通运输的补贴</t>
  </si>
  <si>
    <t>2140401</t>
  </si>
  <si>
    <t xml:space="preserve">        对城市公交的补贴</t>
  </si>
  <si>
    <t>2140402</t>
  </si>
  <si>
    <t xml:space="preserve">        对农村道路客运的补贴</t>
  </si>
  <si>
    <t>2140403</t>
  </si>
  <si>
    <t xml:space="preserve">        对出租车的补贴</t>
  </si>
  <si>
    <t>2140499</t>
  </si>
  <si>
    <t xml:space="preserve">        石油价格改革补贴其他支出</t>
  </si>
  <si>
    <t>21405</t>
  </si>
  <si>
    <t xml:space="preserve">    邮政业支出</t>
  </si>
  <si>
    <t>2140501</t>
  </si>
  <si>
    <t>2140502</t>
  </si>
  <si>
    <t>2140503</t>
  </si>
  <si>
    <t>2140504</t>
  </si>
  <si>
    <t xml:space="preserve">        行业监管</t>
  </si>
  <si>
    <t>2140505</t>
  </si>
  <si>
    <t xml:space="preserve">        邮政普遍服务与特殊服务</t>
  </si>
  <si>
    <t>2140599</t>
  </si>
  <si>
    <t xml:space="preserve">        其他邮政业支出</t>
  </si>
  <si>
    <t>21406</t>
  </si>
  <si>
    <t xml:space="preserve">    车辆购置税支出</t>
  </si>
  <si>
    <t>2140601</t>
  </si>
  <si>
    <t xml:space="preserve">        车辆购置税用于公路等基础设施建设支出</t>
  </si>
  <si>
    <t>2140602</t>
  </si>
  <si>
    <t xml:space="preserve">        车辆购置税用于农村公路建设支出</t>
  </si>
  <si>
    <t>2140603</t>
  </si>
  <si>
    <t xml:space="preserve">        车辆购置税用于老旧汽车报废更新补贴支出</t>
  </si>
  <si>
    <t>2140699</t>
  </si>
  <si>
    <t xml:space="preserve">        车辆购置税其他支出</t>
  </si>
  <si>
    <t>21499</t>
  </si>
  <si>
    <t xml:space="preserve">    其他交通运输支出</t>
  </si>
  <si>
    <t>2149901</t>
  </si>
  <si>
    <t xml:space="preserve">        公共交通运营补助</t>
  </si>
  <si>
    <t>2149999</t>
  </si>
  <si>
    <t xml:space="preserve">        其他交通运输支出</t>
  </si>
  <si>
    <t>215</t>
  </si>
  <si>
    <t>十四、资源勘探信息等支出</t>
  </si>
  <si>
    <t>21501</t>
  </si>
  <si>
    <t xml:space="preserve">    资源勘探开发</t>
  </si>
  <si>
    <t>2150101</t>
  </si>
  <si>
    <t>2150102</t>
  </si>
  <si>
    <t>2150103</t>
  </si>
  <si>
    <t>2150104</t>
  </si>
  <si>
    <t xml:space="preserve">        煤炭勘探开采和洗选</t>
  </si>
  <si>
    <t>2150105</t>
  </si>
  <si>
    <t xml:space="preserve">        石油和天然气勘探开采</t>
  </si>
  <si>
    <t>2150106</t>
  </si>
  <si>
    <t xml:space="preserve">        黑色金属矿勘探和采选</t>
  </si>
  <si>
    <t>2150107</t>
  </si>
  <si>
    <t xml:space="preserve">        有色金属矿勘探和采选</t>
  </si>
  <si>
    <t>2150108</t>
  </si>
  <si>
    <t xml:space="preserve">        非金属矿勘探和采选</t>
  </si>
  <si>
    <t>2150199</t>
  </si>
  <si>
    <t xml:space="preserve">        其他资源勘探业支出</t>
  </si>
  <si>
    <t>21502</t>
  </si>
  <si>
    <t xml:space="preserve">    制造业</t>
  </si>
  <si>
    <t>2150201</t>
  </si>
  <si>
    <t>2150202</t>
  </si>
  <si>
    <t>2150203</t>
  </si>
  <si>
    <t>2150204</t>
  </si>
  <si>
    <t xml:space="preserve">        纺织业</t>
  </si>
  <si>
    <t>2150205</t>
  </si>
  <si>
    <t xml:space="preserve">        医药制造业</t>
  </si>
  <si>
    <t>2150206</t>
  </si>
  <si>
    <t xml:space="preserve">        非金属矿物制品业</t>
  </si>
  <si>
    <t>2150207</t>
  </si>
  <si>
    <t xml:space="preserve">        通信设备、计算机及其他电子设备制造业</t>
  </si>
  <si>
    <t>2150208</t>
  </si>
  <si>
    <t xml:space="preserve">        交通运输设备制造业</t>
  </si>
  <si>
    <t>2150209</t>
  </si>
  <si>
    <t xml:space="preserve">        电气机械及器材制造业</t>
  </si>
  <si>
    <t>2150210</t>
  </si>
  <si>
    <t xml:space="preserve">        工艺品及其他制造业</t>
  </si>
  <si>
    <t>2150212</t>
  </si>
  <si>
    <t xml:space="preserve">        石油加工、炼焦及核燃料加工业</t>
  </si>
  <si>
    <t>2150213</t>
  </si>
  <si>
    <t xml:space="preserve">        化学原料及化学制品制造业</t>
  </si>
  <si>
    <t>2150214</t>
  </si>
  <si>
    <t xml:space="preserve">        黑色金属冶炼及压延加工业</t>
  </si>
  <si>
    <t>2150215</t>
  </si>
  <si>
    <t xml:space="preserve">        有色金属冶炼及压延加工业</t>
  </si>
  <si>
    <t>2150299</t>
  </si>
  <si>
    <t xml:space="preserve">        其他制造业支出</t>
  </si>
  <si>
    <t>21503</t>
  </si>
  <si>
    <t xml:space="preserve">    建筑业</t>
  </si>
  <si>
    <t>2150301</t>
  </si>
  <si>
    <t>2150302</t>
  </si>
  <si>
    <t>2150303</t>
  </si>
  <si>
    <t>2150399</t>
  </si>
  <si>
    <t xml:space="preserve">        其他建筑业支出</t>
  </si>
  <si>
    <t>21505</t>
  </si>
  <si>
    <t xml:space="preserve">    工业和信息产业监管</t>
  </si>
  <si>
    <t>2150501</t>
  </si>
  <si>
    <t>2150502</t>
  </si>
  <si>
    <t>2150503</t>
  </si>
  <si>
    <t>2150505</t>
  </si>
  <si>
    <t xml:space="preserve">        战备应急</t>
  </si>
  <si>
    <t>2150506</t>
  </si>
  <si>
    <t xml:space="preserve">        信息安全建设</t>
  </si>
  <si>
    <t>2150507</t>
  </si>
  <si>
    <t xml:space="preserve">        专用通信</t>
  </si>
  <si>
    <t>2150508</t>
  </si>
  <si>
    <t xml:space="preserve">        无线电监管</t>
  </si>
  <si>
    <t>2150509</t>
  </si>
  <si>
    <t xml:space="preserve">        工业和信息产业战略研究与标准制定</t>
  </si>
  <si>
    <t>2150510</t>
  </si>
  <si>
    <t xml:space="preserve">        工业和信息产业支持</t>
  </si>
  <si>
    <t>2150511</t>
  </si>
  <si>
    <t xml:space="preserve">        电子专项工程</t>
  </si>
  <si>
    <t>2150513</t>
  </si>
  <si>
    <t>2150515</t>
  </si>
  <si>
    <t xml:space="preserve">        技术基础研究</t>
  </si>
  <si>
    <t>2150599</t>
  </si>
  <si>
    <t xml:space="preserve">        其他工业和信息产业监管支出</t>
  </si>
  <si>
    <t>21506</t>
  </si>
  <si>
    <t xml:space="preserve">    安全生产监管</t>
  </si>
  <si>
    <t>2150601</t>
  </si>
  <si>
    <t>2150602</t>
  </si>
  <si>
    <t>2150603</t>
  </si>
  <si>
    <t>2150604</t>
  </si>
  <si>
    <t xml:space="preserve">        国务院安委会专项</t>
  </si>
  <si>
    <t>2150605</t>
  </si>
  <si>
    <t xml:space="preserve">        安全监管监察专项</t>
  </si>
  <si>
    <t>2150606</t>
  </si>
  <si>
    <t xml:space="preserve">        应急救援支出</t>
  </si>
  <si>
    <t>2150607</t>
  </si>
  <si>
    <t xml:space="preserve">        煤炭安全</t>
  </si>
  <si>
    <t>2150699</t>
  </si>
  <si>
    <t xml:space="preserve">        其他安全生产监管支出</t>
  </si>
  <si>
    <t>21507</t>
  </si>
  <si>
    <t xml:space="preserve">    国有资产监管</t>
  </si>
  <si>
    <t>2150701</t>
  </si>
  <si>
    <t>2150702</t>
  </si>
  <si>
    <t>2150703</t>
  </si>
  <si>
    <t>2150704</t>
  </si>
  <si>
    <t xml:space="preserve">        国有企业监事会专项</t>
  </si>
  <si>
    <t>2150799</t>
  </si>
  <si>
    <t xml:space="preserve">        其他国有资产监管支出</t>
  </si>
  <si>
    <t>21508</t>
  </si>
  <si>
    <t xml:space="preserve">    支持中小企业发展和管理支出</t>
  </si>
  <si>
    <t>2150801</t>
  </si>
  <si>
    <t>2150802</t>
  </si>
  <si>
    <t>2150803</t>
  </si>
  <si>
    <t>2150804</t>
  </si>
  <si>
    <t xml:space="preserve">        科技型中小企业技术创新基金</t>
  </si>
  <si>
    <t>2150805</t>
  </si>
  <si>
    <t xml:space="preserve">        中小企业发展专项</t>
  </si>
  <si>
    <t>2150899</t>
  </si>
  <si>
    <t xml:space="preserve">        其他支持中小企业发展和管理支出</t>
  </si>
  <si>
    <t>21599</t>
  </si>
  <si>
    <t xml:space="preserve">    其他资源勘探信息等支出</t>
  </si>
  <si>
    <t>2159901</t>
  </si>
  <si>
    <t xml:space="preserve">        黄金事务</t>
  </si>
  <si>
    <t>2159902</t>
  </si>
  <si>
    <t xml:space="preserve">        建设项目贷款贴息</t>
  </si>
  <si>
    <t>2159904</t>
  </si>
  <si>
    <t xml:space="preserve">        技术改造支出</t>
  </si>
  <si>
    <t>2159905</t>
  </si>
  <si>
    <t xml:space="preserve">        中药材扶持资金支出</t>
  </si>
  <si>
    <t>2159906</t>
  </si>
  <si>
    <t xml:space="preserve">        重点产业振兴和技术改造项目贷款贴息</t>
  </si>
  <si>
    <t>2159999</t>
  </si>
  <si>
    <t xml:space="preserve">        其他资源勘探信息等支出</t>
  </si>
  <si>
    <t>216</t>
  </si>
  <si>
    <t>十五、商业服务业等支出</t>
  </si>
  <si>
    <t>21602</t>
  </si>
  <si>
    <t xml:space="preserve">    商业流通事务</t>
  </si>
  <si>
    <t>2160201</t>
  </si>
  <si>
    <t>2160202</t>
  </si>
  <si>
    <t>2160203</t>
  </si>
  <si>
    <t>2160216</t>
  </si>
  <si>
    <t xml:space="preserve">        食品流通安全补贴</t>
  </si>
  <si>
    <t>2160217</t>
  </si>
  <si>
    <t xml:space="preserve">        市场监测及信息管理</t>
  </si>
  <si>
    <t>2160218</t>
  </si>
  <si>
    <t xml:space="preserve">        民贸网点贷款贴息</t>
  </si>
  <si>
    <t>2160219</t>
  </si>
  <si>
    <t xml:space="preserve">        民贸民品贷款贴息</t>
  </si>
  <si>
    <t>2160250</t>
  </si>
  <si>
    <t>2160299</t>
  </si>
  <si>
    <t xml:space="preserve">        其他商业流通事务支出</t>
  </si>
  <si>
    <t>21605</t>
  </si>
  <si>
    <t xml:space="preserve">    旅游业管理与服务支出</t>
  </si>
  <si>
    <t>2160501</t>
  </si>
  <si>
    <t>2160502</t>
  </si>
  <si>
    <t>2160503</t>
  </si>
  <si>
    <t>2160504</t>
  </si>
  <si>
    <t xml:space="preserve">        旅游宣传</t>
  </si>
  <si>
    <t>2160505</t>
  </si>
  <si>
    <t xml:space="preserve">        旅游行业业务管理</t>
  </si>
  <si>
    <t>2160599</t>
  </si>
  <si>
    <t xml:space="preserve">        其他旅游业管理与服务支出</t>
  </si>
  <si>
    <t>21606</t>
  </si>
  <si>
    <t xml:space="preserve">    涉外发展服务支出</t>
  </si>
  <si>
    <t>2160601</t>
  </si>
  <si>
    <t>2160602</t>
  </si>
  <si>
    <t>2160603</t>
  </si>
  <si>
    <t>2160607</t>
  </si>
  <si>
    <t xml:space="preserve">        外商投资环境建设补助资金</t>
  </si>
  <si>
    <t>2160699</t>
  </si>
  <si>
    <t xml:space="preserve">        其他涉外发展服务支出</t>
  </si>
  <si>
    <t>21699</t>
  </si>
  <si>
    <t xml:space="preserve">    其他商业服务业等支出</t>
  </si>
  <si>
    <t>2169901</t>
  </si>
  <si>
    <t xml:space="preserve">        服务业基础设施建设</t>
  </si>
  <si>
    <t>2169999</t>
  </si>
  <si>
    <t xml:space="preserve">        其他商业服务业等支出</t>
  </si>
  <si>
    <t>217</t>
  </si>
  <si>
    <t>十六、金融支出</t>
  </si>
  <si>
    <t>21701</t>
  </si>
  <si>
    <t xml:space="preserve">    金融部门行政支出</t>
  </si>
  <si>
    <t>2170101</t>
  </si>
  <si>
    <t>2170102</t>
  </si>
  <si>
    <t>2170103</t>
  </si>
  <si>
    <t>2170104</t>
  </si>
  <si>
    <t xml:space="preserve">        安全防卫</t>
  </si>
  <si>
    <t>2170150</t>
  </si>
  <si>
    <t>2170199</t>
  </si>
  <si>
    <t xml:space="preserve">        金融部门其他行政支出</t>
  </si>
  <si>
    <t>21702</t>
  </si>
  <si>
    <t xml:space="preserve">    金融部门监管支出</t>
  </si>
  <si>
    <t>2170201</t>
  </si>
  <si>
    <t xml:space="preserve">        货币发行</t>
  </si>
  <si>
    <t>2170202</t>
  </si>
  <si>
    <t xml:space="preserve">        金融服务</t>
  </si>
  <si>
    <t>2170203</t>
  </si>
  <si>
    <t xml:space="preserve">        反假币</t>
  </si>
  <si>
    <t>2170204</t>
  </si>
  <si>
    <t xml:space="preserve">        重点金融机构监管</t>
  </si>
  <si>
    <t>2170205</t>
  </si>
  <si>
    <t xml:space="preserve">        金融稽查与案件处理</t>
  </si>
  <si>
    <t>2170206</t>
  </si>
  <si>
    <t xml:space="preserve">        金融行业电子化建设</t>
  </si>
  <si>
    <t>2170207</t>
  </si>
  <si>
    <t xml:space="preserve">        从业人员资格考试</t>
  </si>
  <si>
    <t>2170208</t>
  </si>
  <si>
    <t xml:space="preserve">        反洗钱</t>
  </si>
  <si>
    <t>2170299</t>
  </si>
  <si>
    <t xml:space="preserve">        金融部门其他监管支出</t>
  </si>
  <si>
    <t>21703</t>
  </si>
  <si>
    <t xml:space="preserve">    金融发展支出</t>
  </si>
  <si>
    <t>2170301</t>
  </si>
  <si>
    <t xml:space="preserve">        政策性银行亏损补贴</t>
  </si>
  <si>
    <t>2170302</t>
  </si>
  <si>
    <t xml:space="preserve">        商业银行贷款贴息</t>
  </si>
  <si>
    <t>2170303</t>
  </si>
  <si>
    <t xml:space="preserve">        补充资本金</t>
  </si>
  <si>
    <t>2170304</t>
  </si>
  <si>
    <t xml:space="preserve">        风险基金补助</t>
  </si>
  <si>
    <t>2170399</t>
  </si>
  <si>
    <t xml:space="preserve">        其他金融发展支出</t>
  </si>
  <si>
    <t>21704</t>
  </si>
  <si>
    <t xml:space="preserve">    金融调控支出</t>
  </si>
  <si>
    <t>2170401</t>
  </si>
  <si>
    <t xml:space="preserve">        中央银行亏损补贴</t>
  </si>
  <si>
    <t>2170499</t>
  </si>
  <si>
    <t xml:space="preserve">        其他金融调控支出</t>
  </si>
  <si>
    <t>21799</t>
  </si>
  <si>
    <t xml:space="preserve">    其他金融支出</t>
  </si>
  <si>
    <t>2179901</t>
  </si>
  <si>
    <t xml:space="preserve">        其他金融支出</t>
  </si>
  <si>
    <t>219</t>
  </si>
  <si>
    <t>十七、援助其他地区支出</t>
  </si>
  <si>
    <t>21901</t>
  </si>
  <si>
    <t xml:space="preserve">    一般公共服务</t>
  </si>
  <si>
    <t>21902</t>
  </si>
  <si>
    <t xml:space="preserve">    教育</t>
  </si>
  <si>
    <t>21903</t>
  </si>
  <si>
    <t xml:space="preserve">    文化体育与传媒</t>
  </si>
  <si>
    <t>21904</t>
  </si>
  <si>
    <t xml:space="preserve">    医疗卫生</t>
  </si>
  <si>
    <t>21905</t>
  </si>
  <si>
    <t xml:space="preserve">    节能环保</t>
  </si>
  <si>
    <t>21906</t>
  </si>
  <si>
    <t>21907</t>
  </si>
  <si>
    <t xml:space="preserve">    交通运输</t>
  </si>
  <si>
    <t>21908</t>
  </si>
  <si>
    <t xml:space="preserve">    住房保障</t>
  </si>
  <si>
    <t>21999</t>
  </si>
  <si>
    <t xml:space="preserve">    其他支出</t>
  </si>
  <si>
    <t>220</t>
  </si>
  <si>
    <t>十八、国土海洋气象等支出</t>
  </si>
  <si>
    <t>22001</t>
  </si>
  <si>
    <t xml:space="preserve">    国土资源事务</t>
  </si>
  <si>
    <t>2200101</t>
  </si>
  <si>
    <t>2200102</t>
  </si>
  <si>
    <t>2200103</t>
  </si>
  <si>
    <t>2200104</t>
  </si>
  <si>
    <t xml:space="preserve">        国土资源规划及管理</t>
  </si>
  <si>
    <t>2200105</t>
  </si>
  <si>
    <t xml:space="preserve">        土地资源调查</t>
  </si>
  <si>
    <t>2200106</t>
  </si>
  <si>
    <t xml:space="preserve">        土地资源利用与保护</t>
  </si>
  <si>
    <t>2200107</t>
  </si>
  <si>
    <t xml:space="preserve">        国土资源社会公益服务</t>
  </si>
  <si>
    <t>2200108</t>
  </si>
  <si>
    <t xml:space="preserve">        国土资源行业业务管理</t>
  </si>
  <si>
    <t>2200109</t>
  </si>
  <si>
    <t xml:space="preserve">        国土资源调查</t>
  </si>
  <si>
    <t>2200110</t>
  </si>
  <si>
    <t xml:space="preserve">        国土整治</t>
  </si>
  <si>
    <t>2200111</t>
  </si>
  <si>
    <t xml:space="preserve">        地质灾害防治</t>
  </si>
  <si>
    <t>2200112</t>
  </si>
  <si>
    <t xml:space="preserve">        土地资源储备支出</t>
  </si>
  <si>
    <t>2200113</t>
  </si>
  <si>
    <t xml:space="preserve">        地质及矿产资源调查</t>
  </si>
  <si>
    <t>2200114</t>
  </si>
  <si>
    <t xml:space="preserve">        地质矿产资源利用与保护</t>
  </si>
  <si>
    <t>2200115</t>
  </si>
  <si>
    <t xml:space="preserve">        地质转产项目财政贴息</t>
  </si>
  <si>
    <t>2200116</t>
  </si>
  <si>
    <t xml:space="preserve">        国外风险勘查</t>
  </si>
  <si>
    <t>2200119</t>
  </si>
  <si>
    <t xml:space="preserve">        地质勘查基金（周转金）支出</t>
  </si>
  <si>
    <t>2200150</t>
  </si>
  <si>
    <t>2200199</t>
  </si>
  <si>
    <t xml:space="preserve">        其他国土资源事务支出</t>
  </si>
  <si>
    <t>22002</t>
  </si>
  <si>
    <t xml:space="preserve">    海洋管理事务</t>
  </si>
  <si>
    <t>2200201</t>
  </si>
  <si>
    <t>2200202</t>
  </si>
  <si>
    <t>2200203</t>
  </si>
  <si>
    <t>2200204</t>
  </si>
  <si>
    <t xml:space="preserve">        海域使用管理</t>
  </si>
  <si>
    <t>2200205</t>
  </si>
  <si>
    <t xml:space="preserve">        海洋环境保护与监测</t>
  </si>
  <si>
    <t>2200206</t>
  </si>
  <si>
    <t xml:space="preserve">        海洋调查评价</t>
  </si>
  <si>
    <t>2200207</t>
  </si>
  <si>
    <t xml:space="preserve">        海洋权益维护</t>
  </si>
  <si>
    <t>2200208</t>
  </si>
  <si>
    <t xml:space="preserve">        海洋执法监察</t>
  </si>
  <si>
    <t>2200209</t>
  </si>
  <si>
    <t xml:space="preserve">        海洋防灾减灾</t>
  </si>
  <si>
    <t>2200210</t>
  </si>
  <si>
    <t xml:space="preserve">        海洋卫星</t>
  </si>
  <si>
    <t>2200211</t>
  </si>
  <si>
    <t xml:space="preserve">        极地考察</t>
  </si>
  <si>
    <t>2200212</t>
  </si>
  <si>
    <t xml:space="preserve">        海洋矿产资源勘探研究</t>
  </si>
  <si>
    <t>2200213</t>
  </si>
  <si>
    <t xml:space="preserve">        海港航标维护</t>
  </si>
  <si>
    <t>2200215</t>
  </si>
  <si>
    <t xml:space="preserve">        海水淡化</t>
  </si>
  <si>
    <t>2200217</t>
  </si>
  <si>
    <t xml:space="preserve">        无居民海岛使用金支出</t>
  </si>
  <si>
    <t>2200218</t>
  </si>
  <si>
    <t xml:space="preserve">        海岛和海域保护</t>
  </si>
  <si>
    <t>2200250</t>
  </si>
  <si>
    <t>2200299</t>
  </si>
  <si>
    <t xml:space="preserve">        其他海洋管理事务支出</t>
  </si>
  <si>
    <t>22003</t>
  </si>
  <si>
    <t xml:space="preserve">    测绘事务</t>
  </si>
  <si>
    <t>2200301</t>
  </si>
  <si>
    <t>2200302</t>
  </si>
  <si>
    <t>2200303</t>
  </si>
  <si>
    <t>2200304</t>
  </si>
  <si>
    <t xml:space="preserve">        基础测绘</t>
  </si>
  <si>
    <t>2200305</t>
  </si>
  <si>
    <t xml:space="preserve">        航空摄影</t>
  </si>
  <si>
    <t>2200306</t>
  </si>
  <si>
    <t xml:space="preserve">        测绘工程建设</t>
  </si>
  <si>
    <t>2200350</t>
  </si>
  <si>
    <t>2200399</t>
  </si>
  <si>
    <t xml:space="preserve">        其他测绘事务支出</t>
  </si>
  <si>
    <t>22004</t>
  </si>
  <si>
    <t xml:space="preserve">    地震事务</t>
  </si>
  <si>
    <t>2200401</t>
  </si>
  <si>
    <t>2200402</t>
  </si>
  <si>
    <t>2200403</t>
  </si>
  <si>
    <t>2200404</t>
  </si>
  <si>
    <t xml:space="preserve">        地震监测</t>
  </si>
  <si>
    <t>2200405</t>
  </si>
  <si>
    <t xml:space="preserve">        地震预测预报</t>
  </si>
  <si>
    <t>2200406</t>
  </si>
  <si>
    <t xml:space="preserve">        地震灾害预防</t>
  </si>
  <si>
    <t>2200407</t>
  </si>
  <si>
    <t xml:space="preserve">        地震应急救援</t>
  </si>
  <si>
    <t>2200408</t>
  </si>
  <si>
    <t xml:space="preserve">        地震环境探察</t>
  </si>
  <si>
    <t>2200409</t>
  </si>
  <si>
    <t xml:space="preserve">        防震减灾信息管理</t>
  </si>
  <si>
    <t>2200410</t>
  </si>
  <si>
    <t xml:space="preserve">        防震减灾基础管理</t>
  </si>
  <si>
    <t>2200450</t>
  </si>
  <si>
    <t xml:space="preserve">        地震事业机构</t>
  </si>
  <si>
    <t>2200499</t>
  </si>
  <si>
    <t xml:space="preserve">        其他地震事务支出</t>
  </si>
  <si>
    <t>22005</t>
  </si>
  <si>
    <t xml:space="preserve">    气象事务</t>
  </si>
  <si>
    <t>2200501</t>
  </si>
  <si>
    <t>2200502</t>
  </si>
  <si>
    <t>2200503</t>
  </si>
  <si>
    <t>2200504</t>
  </si>
  <si>
    <t xml:space="preserve">        气象事业机构</t>
  </si>
  <si>
    <t>2200506</t>
  </si>
  <si>
    <t xml:space="preserve">        气象探测</t>
  </si>
  <si>
    <t>2200507</t>
  </si>
  <si>
    <t xml:space="preserve">        气象信息传输及管理</t>
  </si>
  <si>
    <t>2200508</t>
  </si>
  <si>
    <t xml:space="preserve">        气象预报预测</t>
  </si>
  <si>
    <t>2200509</t>
  </si>
  <si>
    <t xml:space="preserve">        气象服务</t>
  </si>
  <si>
    <t>2200510</t>
  </si>
  <si>
    <t xml:space="preserve">        气象装备保障维护</t>
  </si>
  <si>
    <t>2200511</t>
  </si>
  <si>
    <t xml:space="preserve">        气象基础设施建设与维修</t>
  </si>
  <si>
    <t>2200512</t>
  </si>
  <si>
    <t xml:space="preserve">        气象卫星</t>
  </si>
  <si>
    <t>2200513</t>
  </si>
  <si>
    <t xml:space="preserve">        气象法规与标准</t>
  </si>
  <si>
    <t>2200514</t>
  </si>
  <si>
    <t xml:space="preserve">        气象资金审计稽查</t>
  </si>
  <si>
    <t>2200599</t>
  </si>
  <si>
    <t xml:space="preserve">        其他气象事务支出</t>
  </si>
  <si>
    <t>22099</t>
  </si>
  <si>
    <t xml:space="preserve">    其他国土海洋气象等支出</t>
  </si>
  <si>
    <t>221</t>
  </si>
  <si>
    <t>十九、住房保障支出</t>
  </si>
  <si>
    <t>22101</t>
  </si>
  <si>
    <t xml:space="preserve">    保障性安居工程支出</t>
  </si>
  <si>
    <t>2210101</t>
  </si>
  <si>
    <t xml:space="preserve">        廉租住房</t>
  </si>
  <si>
    <t>2210102</t>
  </si>
  <si>
    <t xml:space="preserve">        沉陷区治理</t>
  </si>
  <si>
    <t>2210103</t>
  </si>
  <si>
    <t xml:space="preserve">        棚户区改造</t>
  </si>
  <si>
    <t>2210104</t>
  </si>
  <si>
    <t xml:space="preserve">        少数民族地区游牧民定居工程</t>
  </si>
  <si>
    <t>2210105</t>
  </si>
  <si>
    <t xml:space="preserve">        农村危房改造</t>
  </si>
  <si>
    <t>2210106</t>
  </si>
  <si>
    <t xml:space="preserve">        公共租赁住房</t>
  </si>
  <si>
    <t>2210107</t>
  </si>
  <si>
    <t xml:space="preserve">        保障性住房租金补贴</t>
  </si>
  <si>
    <t>2210199</t>
  </si>
  <si>
    <t xml:space="preserve">        其他保障性安居工程支出</t>
  </si>
  <si>
    <t>22102</t>
  </si>
  <si>
    <t xml:space="preserve">    住房改革支出</t>
  </si>
  <si>
    <t>2210201</t>
  </si>
  <si>
    <t xml:space="preserve">        住房公积金</t>
  </si>
  <si>
    <t>2210202</t>
  </si>
  <si>
    <t xml:space="preserve">        提租补贴</t>
  </si>
  <si>
    <t>2210203</t>
  </si>
  <si>
    <t xml:space="preserve">        购房补贴</t>
  </si>
  <si>
    <t>22103</t>
  </si>
  <si>
    <t xml:space="preserve">    城乡社区住宅</t>
  </si>
  <si>
    <t>2210301</t>
  </si>
  <si>
    <t xml:space="preserve">        公有住房建设和维修改造支出</t>
  </si>
  <si>
    <t>2210302</t>
  </si>
  <si>
    <t xml:space="preserve">        公积金管理</t>
  </si>
  <si>
    <t>2210399</t>
  </si>
  <si>
    <t xml:space="preserve">        其他城乡社区住宅支出</t>
  </si>
  <si>
    <t>粮油物资储备支出</t>
  </si>
  <si>
    <t xml:space="preserve">  粮油事务</t>
  </si>
  <si>
    <t xml:space="preserve">    粮食财务与审计支出</t>
  </si>
  <si>
    <t xml:space="preserve">    粮食信息统计</t>
  </si>
  <si>
    <t xml:space="preserve">    粮食专项业务活动</t>
  </si>
  <si>
    <t xml:space="preserve">    国家粮油差价补贴</t>
  </si>
  <si>
    <t xml:space="preserve">    粮食财务挂账利息补贴</t>
  </si>
  <si>
    <t xml:space="preserve">    粮食财务挂账消化款</t>
  </si>
  <si>
    <t xml:space="preserve">    处理陈化粮补贴</t>
  </si>
  <si>
    <t xml:space="preserve">    粮食风险基金</t>
  </si>
  <si>
    <t xml:space="preserve">    粮油市场调控专项资金</t>
  </si>
  <si>
    <t xml:space="preserve">    其他粮油事务支出</t>
  </si>
  <si>
    <t xml:space="preserve">  重要商品储备</t>
  </si>
  <si>
    <t xml:space="preserve">    棉花储备</t>
  </si>
  <si>
    <t xml:space="preserve">    食糖储备</t>
  </si>
  <si>
    <t xml:space="preserve">    肉类储备</t>
  </si>
  <si>
    <t xml:space="preserve">    化肥储备</t>
  </si>
  <si>
    <t xml:space="preserve">    农药储备</t>
  </si>
  <si>
    <t xml:space="preserve">    边销茶储备</t>
  </si>
  <si>
    <t xml:space="preserve">    羊毛储备</t>
  </si>
  <si>
    <t xml:space="preserve">    医药储备</t>
  </si>
  <si>
    <t xml:space="preserve">    食盐储备</t>
  </si>
  <si>
    <t xml:space="preserve">    战略物资储备</t>
  </si>
  <si>
    <t xml:space="preserve">    应急物资储备</t>
  </si>
  <si>
    <t xml:space="preserve">    其他重要商品储备支出</t>
  </si>
  <si>
    <t>224</t>
  </si>
  <si>
    <t>二十一、灾害防治及应急管理支出</t>
  </si>
  <si>
    <t>22401</t>
  </si>
  <si>
    <t xml:space="preserve">     应急管理事务</t>
  </si>
  <si>
    <t>2240101</t>
  </si>
  <si>
    <t xml:space="preserve">       行政运行</t>
  </si>
  <si>
    <t>2240102</t>
  </si>
  <si>
    <t xml:space="preserve">       一般行政管理事务</t>
  </si>
  <si>
    <t>2240103</t>
  </si>
  <si>
    <t xml:space="preserve">       机关服务</t>
  </si>
  <si>
    <t>2240104</t>
  </si>
  <si>
    <t xml:space="preserve">       灾害风险防治</t>
  </si>
  <si>
    <t>2240105</t>
  </si>
  <si>
    <t xml:space="preserve">       国务院安委会专项</t>
  </si>
  <si>
    <t>2240106</t>
  </si>
  <si>
    <t xml:space="preserve">       安全监管</t>
  </si>
  <si>
    <t>2240107</t>
  </si>
  <si>
    <t xml:space="preserve">       安全生产基础</t>
  </si>
  <si>
    <t>2240108</t>
  </si>
  <si>
    <t xml:space="preserve">       应急救援</t>
  </si>
  <si>
    <t>2240109</t>
  </si>
  <si>
    <t xml:space="preserve">       应急管理</t>
  </si>
  <si>
    <t>2240150</t>
  </si>
  <si>
    <t xml:space="preserve">       事业运行</t>
  </si>
  <si>
    <t>2240199</t>
  </si>
  <si>
    <t xml:space="preserve">       其他应急管理支出</t>
  </si>
  <si>
    <t>22402</t>
  </si>
  <si>
    <t xml:space="preserve">     消防事务</t>
  </si>
  <si>
    <t>2240201</t>
  </si>
  <si>
    <t>2240202</t>
  </si>
  <si>
    <t xml:space="preserve">       一般行政管理实务</t>
  </si>
  <si>
    <t>2240203</t>
  </si>
  <si>
    <t>2240204</t>
  </si>
  <si>
    <t xml:space="preserve">       消防应急救援</t>
  </si>
  <si>
    <t>2240299</t>
  </si>
  <si>
    <t xml:space="preserve">       其他消防事务支出</t>
  </si>
  <si>
    <t>22403</t>
  </si>
  <si>
    <t xml:space="preserve">     森林消防事务</t>
  </si>
  <si>
    <t>2240301</t>
  </si>
  <si>
    <t>2240302</t>
  </si>
  <si>
    <t>2240303</t>
  </si>
  <si>
    <t>2240304</t>
  </si>
  <si>
    <t xml:space="preserve">       森林消防应急救援</t>
  </si>
  <si>
    <t>2240399</t>
  </si>
  <si>
    <t xml:space="preserve">       其他森林消防事务支出</t>
  </si>
  <si>
    <t>22404</t>
  </si>
  <si>
    <t xml:space="preserve">     煤矿安全</t>
  </si>
  <si>
    <t>2240401</t>
  </si>
  <si>
    <t>2240402</t>
  </si>
  <si>
    <t>2240403</t>
  </si>
  <si>
    <t>2240404</t>
  </si>
  <si>
    <t xml:space="preserve">       煤矿安全监察事务</t>
  </si>
  <si>
    <t>2240405</t>
  </si>
  <si>
    <t xml:space="preserve">       煤矿应急救援事务</t>
  </si>
  <si>
    <t>2240450</t>
  </si>
  <si>
    <t>2240499</t>
  </si>
  <si>
    <t xml:space="preserve">       其他煤矿安全支出</t>
  </si>
  <si>
    <t>22405</t>
  </si>
  <si>
    <t xml:space="preserve">     地震事务</t>
  </si>
  <si>
    <t>2240501</t>
  </si>
  <si>
    <t>2240502</t>
  </si>
  <si>
    <t>2240503</t>
  </si>
  <si>
    <t>2240504</t>
  </si>
  <si>
    <t xml:space="preserve">       地震监测</t>
  </si>
  <si>
    <t>2240505</t>
  </si>
  <si>
    <t xml:space="preserve">       地震预测预报</t>
  </si>
  <si>
    <t>2240506</t>
  </si>
  <si>
    <t xml:space="preserve">       地震灾害预防</t>
  </si>
  <si>
    <t>2240507</t>
  </si>
  <si>
    <t xml:space="preserve">       地震应急救援</t>
  </si>
  <si>
    <t>2240508</t>
  </si>
  <si>
    <t xml:space="preserve">       地震环境探察</t>
  </si>
  <si>
    <t>2240509</t>
  </si>
  <si>
    <t xml:space="preserve">       防震减灾信息管理</t>
  </si>
  <si>
    <t>2240510</t>
  </si>
  <si>
    <t xml:space="preserve">       防震减灾基础管理</t>
  </si>
  <si>
    <t>2240550</t>
  </si>
  <si>
    <t xml:space="preserve">       地震事业机构</t>
  </si>
  <si>
    <t>2240599</t>
  </si>
  <si>
    <t xml:space="preserve">       其他地震事务支出</t>
  </si>
  <si>
    <t>22406</t>
  </si>
  <si>
    <t xml:space="preserve">     自然灾害防治</t>
  </si>
  <si>
    <t>2240601</t>
  </si>
  <si>
    <t xml:space="preserve">       地质灾害防治</t>
  </si>
  <si>
    <t>2240602</t>
  </si>
  <si>
    <t xml:space="preserve">       森林草原防灾减灾</t>
  </si>
  <si>
    <t>2240699</t>
  </si>
  <si>
    <t xml:space="preserve">       其他自然灾害防治支出</t>
  </si>
  <si>
    <t>22407</t>
  </si>
  <si>
    <t xml:space="preserve">     自然灾害救灾及恢复重建支出</t>
  </si>
  <si>
    <t>2240701</t>
  </si>
  <si>
    <t xml:space="preserve">       中央自然灾害生活补助</t>
  </si>
  <si>
    <t>2240702</t>
  </si>
  <si>
    <t xml:space="preserve">       地方自然灾害生活补助</t>
  </si>
  <si>
    <t>2240703</t>
  </si>
  <si>
    <t xml:space="preserve">       自然灾害救灾补助</t>
  </si>
  <si>
    <t>2240704</t>
  </si>
  <si>
    <t xml:space="preserve">       自然灾害灾后重建补助</t>
  </si>
  <si>
    <t>2240799</t>
  </si>
  <si>
    <t xml:space="preserve">       其他自然灾害生活救助支出</t>
  </si>
  <si>
    <t>22499</t>
  </si>
  <si>
    <t xml:space="preserve">     其他灾害防治及应急管理支出</t>
  </si>
  <si>
    <t>227</t>
  </si>
  <si>
    <t>二十一、预备费</t>
  </si>
  <si>
    <t>229</t>
  </si>
  <si>
    <t>二十二、其他支出</t>
  </si>
  <si>
    <t>22902</t>
  </si>
  <si>
    <t xml:space="preserve">    年初预留</t>
  </si>
  <si>
    <t>22999</t>
  </si>
  <si>
    <t>2299901</t>
  </si>
  <si>
    <t xml:space="preserve">        其他支出</t>
  </si>
  <si>
    <t>一般公共预算支出</t>
  </si>
  <si>
    <t>转移性支出</t>
  </si>
  <si>
    <t xml:space="preserve">   上解上级财政支出</t>
  </si>
  <si>
    <t xml:space="preserve">       体制上解支出</t>
  </si>
  <si>
    <t xml:space="preserve">       专项上解支出</t>
  </si>
  <si>
    <t xml:space="preserve">   调出资金</t>
  </si>
  <si>
    <t xml:space="preserve">   安排预算稳定调节基金</t>
  </si>
  <si>
    <t xml:space="preserve">   增设还贷准备金</t>
  </si>
  <si>
    <t xml:space="preserve">   年终结余</t>
  </si>
  <si>
    <t xml:space="preserve">       结转下年支出专款</t>
  </si>
  <si>
    <t xml:space="preserve">       净结余</t>
  </si>
  <si>
    <t>支 出 总 计</t>
  </si>
  <si>
    <t>2020年柳南区一般公共财政预算本级支出决算表</t>
  </si>
  <si>
    <t>2020年柳南区一般公共预算(基本)支出决算经济分类录入表</t>
  </si>
  <si>
    <t>录入04表</t>
  </si>
  <si>
    <t>单位:万元</t>
  </si>
  <si>
    <t>科目名称</t>
  </si>
  <si>
    <t>一般公共预算基本支出</t>
  </si>
  <si>
    <t>财政拨款列支数</t>
  </si>
  <si>
    <t>财政权责发生制列支数</t>
  </si>
  <si>
    <t>机关工资福利支出</t>
  </si>
  <si>
    <t xml:space="preserve">  工资奖金津补贴</t>
  </si>
  <si>
    <t xml:space="preserve">  社会保障缴费</t>
  </si>
  <si>
    <t xml:space="preserve">  住房公积金</t>
  </si>
  <si>
    <t xml:space="preserve">  其他工资福利支出</t>
  </si>
  <si>
    <t>机关商品和服务支出</t>
  </si>
  <si>
    <t xml:space="preserve">  办公经费</t>
  </si>
  <si>
    <t xml:space="preserve">  会议费</t>
  </si>
  <si>
    <t xml:space="preserve">  培训费</t>
  </si>
  <si>
    <t xml:space="preserve">  专用材料购置费</t>
  </si>
  <si>
    <t xml:space="preserve">  委托业务费</t>
  </si>
  <si>
    <t xml:space="preserve">  公务接待费</t>
  </si>
  <si>
    <t xml:space="preserve">  因公出国(境)费用</t>
  </si>
  <si>
    <t xml:space="preserve">  公务用车运行维护费</t>
  </si>
  <si>
    <t xml:space="preserve">  维修(护)费</t>
  </si>
  <si>
    <t xml:space="preserve">  其他商品和服务支出</t>
  </si>
  <si>
    <t>机关资本性支出(一)</t>
  </si>
  <si>
    <t xml:space="preserve">  房屋建筑物购建</t>
  </si>
  <si>
    <t xml:space="preserve">  基础设施建设</t>
  </si>
  <si>
    <t xml:space="preserve">  公务用车购置</t>
  </si>
  <si>
    <t xml:space="preserve">  土地征迁补偿和安置支出</t>
  </si>
  <si>
    <t xml:space="preserve">  设备购置</t>
  </si>
  <si>
    <t xml:space="preserve">  大型修缮</t>
  </si>
  <si>
    <t xml:space="preserve">  其他资本性支出</t>
  </si>
  <si>
    <t>机关资本性支出(二)</t>
  </si>
  <si>
    <t>对事业单位经常性补助</t>
  </si>
  <si>
    <t xml:space="preserve">  工资福利支出</t>
  </si>
  <si>
    <t xml:space="preserve">  商品和服务支出</t>
  </si>
  <si>
    <t xml:space="preserve">  其他对事业单位补助</t>
  </si>
  <si>
    <t>对事业单位资本性补助</t>
  </si>
  <si>
    <t xml:space="preserve">  资本性支出(一)</t>
  </si>
  <si>
    <t xml:space="preserve">  资本性支出(二)</t>
  </si>
  <si>
    <t>对企业补助</t>
  </si>
  <si>
    <t xml:space="preserve">  费用补贴</t>
  </si>
  <si>
    <t xml:space="preserve">  利息补贴</t>
  </si>
  <si>
    <t xml:space="preserve">  其他对企业补助</t>
  </si>
  <si>
    <t>对企业资本性支出</t>
  </si>
  <si>
    <t xml:space="preserve">  对企业资本性支出(一)</t>
  </si>
  <si>
    <t xml:space="preserve">  对企业资本性支出(二)</t>
  </si>
  <si>
    <t>对个人和家庭的补助</t>
  </si>
  <si>
    <t xml:space="preserve">  社会福利和救助</t>
  </si>
  <si>
    <t xml:space="preserve">  助学金</t>
  </si>
  <si>
    <t xml:space="preserve">  个人农业生产补贴</t>
  </si>
  <si>
    <t xml:space="preserve">  离退休费</t>
  </si>
  <si>
    <t xml:space="preserve">  其他对个人和家庭补助</t>
  </si>
  <si>
    <t>对社会保障基金补助</t>
  </si>
  <si>
    <t xml:space="preserve">  对社会保险基金补助</t>
  </si>
  <si>
    <t xml:space="preserve">  补充全国社会保障基金</t>
  </si>
  <si>
    <t>债务利息及费用支出</t>
  </si>
  <si>
    <t xml:space="preserve">  国内债务付息</t>
  </si>
  <si>
    <t xml:space="preserve">  国外债务付息</t>
  </si>
  <si>
    <t xml:space="preserve">  国内债务发行费用</t>
  </si>
  <si>
    <t xml:space="preserve">  国外债务发行费用</t>
  </si>
  <si>
    <t>其他支出</t>
  </si>
  <si>
    <t xml:space="preserve">  赠与</t>
  </si>
  <si>
    <t xml:space="preserve">  国家赔偿费用支出</t>
  </si>
  <si>
    <t xml:space="preserve">  对民间非营利组织和群众性自治组织补贴</t>
  </si>
  <si>
    <t xml:space="preserve">  其他支出</t>
  </si>
  <si>
    <t>2020年度柳南区一般公共预算税收返还和转移支付决算表</t>
  </si>
  <si>
    <t>录入05表</t>
  </si>
  <si>
    <t>单位：万元</t>
  </si>
  <si>
    <t>决 算 数</t>
  </si>
  <si>
    <t>一般公共预算收入</t>
  </si>
  <si>
    <t>上级补助收入</t>
  </si>
  <si>
    <t>补助下级支出</t>
  </si>
  <si>
    <t xml:space="preserve">  返还性支出</t>
  </si>
  <si>
    <t xml:space="preserve">    所得税基数返还收入</t>
  </si>
  <si>
    <t xml:space="preserve">    所得税基数返还支出</t>
  </si>
  <si>
    <t xml:space="preserve">    成品油税费改革税收返还收入</t>
  </si>
  <si>
    <t xml:space="preserve">    成品油税费改革税收返还支出</t>
  </si>
  <si>
    <t xml:space="preserve">    增值税税收返还收入</t>
  </si>
  <si>
    <t xml:space="preserve">    增值税税收返还支出</t>
  </si>
  <si>
    <t xml:space="preserve">    消费税税收返还收入</t>
  </si>
  <si>
    <t xml:space="preserve">    消费税税收返还支出</t>
  </si>
  <si>
    <t xml:space="preserve">    增值税“五五分享”税收返还收入</t>
  </si>
  <si>
    <t xml:space="preserve">    增值税“五五分享”税收返还支出</t>
  </si>
  <si>
    <t xml:space="preserve">    其他返还性收入</t>
  </si>
  <si>
    <t xml:space="preserve">    其他返还性支出</t>
  </si>
  <si>
    <t xml:space="preserve">  一般性转移支付收入</t>
  </si>
  <si>
    <t xml:space="preserve">  一般性转移支付支出</t>
  </si>
  <si>
    <t xml:space="preserve">    体制补助收入</t>
  </si>
  <si>
    <t xml:space="preserve">    体制补助支出</t>
  </si>
  <si>
    <t xml:space="preserve">    均衡性转移支付收入</t>
  </si>
  <si>
    <t xml:space="preserve">    均衡性转移支付支出</t>
  </si>
  <si>
    <t xml:space="preserve">    县级基本财力保障机制奖补资金收入</t>
  </si>
  <si>
    <t xml:space="preserve">    县级基本财力保障机制奖补资金支出</t>
  </si>
  <si>
    <t xml:space="preserve">    结算补助收入</t>
  </si>
  <si>
    <t xml:space="preserve">    结算补助支出</t>
  </si>
  <si>
    <t xml:space="preserve">    资源枯竭型城市转移支付补助收入</t>
  </si>
  <si>
    <t xml:space="preserve">    资源枯竭型城市转移支付补助支出</t>
  </si>
  <si>
    <t xml:space="preserve">    企业事业单位划转补助收入</t>
  </si>
  <si>
    <t xml:space="preserve">    企业事业单位划转补助支出</t>
  </si>
  <si>
    <t xml:space="preserve">    产粮(油)大县奖励资金收入</t>
  </si>
  <si>
    <t xml:space="preserve">    产粮(油)大县奖励资金支出</t>
  </si>
  <si>
    <t xml:space="preserve">    重点生态功能区转移支付收入</t>
  </si>
  <si>
    <t xml:space="preserve">    重点生态功能区转移支付支出</t>
  </si>
  <si>
    <t xml:space="preserve">    固定数额补助收入</t>
  </si>
  <si>
    <t xml:space="preserve">    固定数额补助支出</t>
  </si>
  <si>
    <t xml:space="preserve">    革命老区转移支付收入</t>
  </si>
  <si>
    <t xml:space="preserve">    革命老区转移支付支出</t>
  </si>
  <si>
    <t xml:space="preserve">    民族地区转移支付收入</t>
  </si>
  <si>
    <t xml:space="preserve">    民族地区转移支付支出</t>
  </si>
  <si>
    <t xml:space="preserve">    边境地区转移支付收入</t>
  </si>
  <si>
    <t xml:space="preserve">    边境地区转移支付支出</t>
  </si>
  <si>
    <t xml:space="preserve">    贫困地区转移支付收入</t>
  </si>
  <si>
    <t xml:space="preserve">    贫困地区转移支付支出</t>
  </si>
  <si>
    <t xml:space="preserve">    一般公共服务共同财政事权转移支付收入  </t>
  </si>
  <si>
    <t xml:space="preserve">    一般公共服务共同财政事权转移支付支出  </t>
  </si>
  <si>
    <t xml:space="preserve">    外交共同财政事权转移支付收入  </t>
  </si>
  <si>
    <t xml:space="preserve">    外交共同财政事权转移支付支出 </t>
  </si>
  <si>
    <t xml:space="preserve">    国防共同财政事权转移支付收入  </t>
  </si>
  <si>
    <t xml:space="preserve">    国防共同财政事权转移支付支出 </t>
  </si>
  <si>
    <t xml:space="preserve">    公共安全共同财政事权转移支付收入  </t>
  </si>
  <si>
    <t xml:space="preserve">    公共安全共同财政事权转移支付支出 </t>
  </si>
  <si>
    <t xml:space="preserve">    教育共同财政事权转移支付收入  </t>
  </si>
  <si>
    <t xml:space="preserve">    教育共同财政事权转移支付支出 </t>
  </si>
  <si>
    <t xml:space="preserve">    科学技术共同财政事权转移支付收入  </t>
  </si>
  <si>
    <t xml:space="preserve">    科学技术共同财政事权转移支付支出  </t>
  </si>
  <si>
    <t xml:space="preserve">    文化旅游体育与传媒共同财政事权转移支付收入  </t>
  </si>
  <si>
    <t xml:space="preserve">    文化旅游体育与传媒共同财政事权转移支付支出  </t>
  </si>
  <si>
    <t xml:space="preserve">    社会保障和就业共同财政事权转移支付收入  </t>
  </si>
  <si>
    <t xml:space="preserve">    社会保障和就业共同财政事权转移支付支出 </t>
  </si>
  <si>
    <t xml:space="preserve">    医疗卫生共同财政事权转移支付收入  </t>
  </si>
  <si>
    <t xml:space="preserve">    医疗卫生共同财政事权转移支付支出  </t>
  </si>
  <si>
    <t xml:space="preserve">    节能环保共同财政事权转移支付收入  </t>
  </si>
  <si>
    <t xml:space="preserve">    节能环保共同财政事权转移支付支出</t>
  </si>
  <si>
    <t xml:space="preserve">    城乡社区共同财政事权转移支付收入  </t>
  </si>
  <si>
    <t xml:space="preserve">    城乡社区共同财政事权转移支付支出</t>
  </si>
  <si>
    <t xml:space="preserve">    农林水共同财政事权转移支付收入  </t>
  </si>
  <si>
    <t xml:space="preserve">    农林水共同财政事权转移支付支出</t>
  </si>
  <si>
    <t xml:space="preserve">    交通运输共同财政事权转移支付收入  </t>
  </si>
  <si>
    <t xml:space="preserve">    交通运输共同财政事权转移支付支出 </t>
  </si>
  <si>
    <t xml:space="preserve">    资源勘探信息等共同财政事权转移支付收入  </t>
  </si>
  <si>
    <t xml:space="preserve">    资源勘探信息等共同财政事权转移支付支出 </t>
  </si>
  <si>
    <t xml:space="preserve">    商业服务业等共同财政事权转移支付收入  </t>
  </si>
  <si>
    <t xml:space="preserve">    商业服务业等共同财政事权转移支付支出</t>
  </si>
  <si>
    <t xml:space="preserve">    金融共同财政事权转移支付收入  </t>
  </si>
  <si>
    <t xml:space="preserve">    金融共同财政事权转移支付支出 </t>
  </si>
  <si>
    <t xml:space="preserve">    自然资源海洋气象等共同财政事权转移支付收入  </t>
  </si>
  <si>
    <t xml:space="preserve">    自然资源海洋气象等共同财政事权转移支付支出  </t>
  </si>
  <si>
    <t xml:space="preserve">    住房保障共同财政事权转移支付收入  </t>
  </si>
  <si>
    <t xml:space="preserve">    住房保障共同财政事权转移支付支出</t>
  </si>
  <si>
    <t xml:space="preserve">    粮油物资储备共同财政事权转移支付收入  </t>
  </si>
  <si>
    <t xml:space="preserve">    粮油物资储备共同财政事权转移支付支出</t>
  </si>
  <si>
    <t xml:space="preserve">    灾害防治及应急管理共同财政事权转移支付收入  </t>
  </si>
  <si>
    <t xml:space="preserve">    灾害防治及应急管理共同财政事权转移支付支出  </t>
  </si>
  <si>
    <t xml:space="preserve">    其他共同财政事权转移支付收入  </t>
  </si>
  <si>
    <t xml:space="preserve">    其他共同财政事权转移支付支出 </t>
  </si>
  <si>
    <t xml:space="preserve">    其他一般性转移支付收入</t>
  </si>
  <si>
    <t xml:space="preserve">    其他一般性转移支付支出</t>
  </si>
  <si>
    <t xml:space="preserve">  专项转移支付收入</t>
  </si>
  <si>
    <t xml:space="preserve">  专项转移支付支出</t>
  </si>
  <si>
    <t xml:space="preserve">    外交</t>
  </si>
  <si>
    <t xml:space="preserve">    国防</t>
  </si>
  <si>
    <t xml:space="preserve">    公共安全</t>
  </si>
  <si>
    <t xml:space="preserve">    科学技术</t>
  </si>
  <si>
    <t xml:space="preserve">    文化旅游体育与传媒</t>
  </si>
  <si>
    <t xml:space="preserve">    社会保障和就业</t>
  </si>
  <si>
    <t xml:space="preserve">    卫生健康</t>
  </si>
  <si>
    <t xml:space="preserve">    城乡社区</t>
  </si>
  <si>
    <t xml:space="preserve">    农林水</t>
  </si>
  <si>
    <t xml:space="preserve">    资源勘探信息等</t>
  </si>
  <si>
    <t xml:space="preserve">    商业服务业等</t>
  </si>
  <si>
    <t xml:space="preserve">    金融</t>
  </si>
  <si>
    <t xml:space="preserve">    自然资源海洋气象等</t>
  </si>
  <si>
    <t xml:space="preserve">    粮油物资储备</t>
  </si>
  <si>
    <t xml:space="preserve">    灾害防治及应急管理</t>
  </si>
  <si>
    <t xml:space="preserve">    其他收入</t>
  </si>
  <si>
    <t>下级上解收入</t>
  </si>
  <si>
    <t>上解上级支出</t>
  </si>
  <si>
    <t xml:space="preserve">  体制上解收入</t>
  </si>
  <si>
    <t xml:space="preserve">  体制上解支出</t>
  </si>
  <si>
    <t xml:space="preserve">  专项上解收入</t>
  </si>
  <si>
    <t xml:space="preserve">  专项上解支出</t>
  </si>
  <si>
    <t>待偿债置换一般债券上年结余</t>
  </si>
  <si>
    <t>上年结余</t>
  </si>
  <si>
    <t xml:space="preserve">调入资金   </t>
  </si>
  <si>
    <t>调出资金</t>
  </si>
  <si>
    <t xml:space="preserve">  从政府性基金预算调入</t>
  </si>
  <si>
    <t xml:space="preserve">  从抗疫特别国债调入</t>
  </si>
  <si>
    <t xml:space="preserve">  从国有资本经营预算调入</t>
  </si>
  <si>
    <t xml:space="preserve">  从其他资金调入</t>
  </si>
  <si>
    <t>债务收入</t>
  </si>
  <si>
    <t>债务还本支出</t>
  </si>
  <si>
    <t xml:space="preserve">  地方政府债务收入</t>
  </si>
  <si>
    <t xml:space="preserve">  地方政府一般债务还本支出</t>
  </si>
  <si>
    <t xml:space="preserve">    一般债务收入</t>
  </si>
  <si>
    <t xml:space="preserve">    地方政府一般债券还本支出</t>
  </si>
  <si>
    <t xml:space="preserve">      地方政府一般债券收入</t>
  </si>
  <si>
    <t xml:space="preserve">    地方政府向外国政府借款还本支出</t>
  </si>
  <si>
    <t xml:space="preserve">      地方政府向外国政府借款收入</t>
  </si>
  <si>
    <t xml:space="preserve">    地方政府向国际组织借款还本支出</t>
  </si>
  <si>
    <t xml:space="preserve">      地方政府向国际组织借款收入</t>
  </si>
  <si>
    <t xml:space="preserve">    地方政府其他一般债务还本支出</t>
  </si>
  <si>
    <t xml:space="preserve">      地方政府其他一般债务收入</t>
  </si>
  <si>
    <t>债务转贷收入</t>
  </si>
  <si>
    <t>债务转贷支出</t>
  </si>
  <si>
    <t xml:space="preserve">  地方政府一般债务转贷收入</t>
  </si>
  <si>
    <t xml:space="preserve">  地方政府一般债券转贷支出</t>
  </si>
  <si>
    <t xml:space="preserve">    地方政府一般债券转贷收入</t>
  </si>
  <si>
    <t xml:space="preserve">  地方政府向外国政府借款转贷支出</t>
  </si>
  <si>
    <t xml:space="preserve">    地方政府向外国政府借款转贷收入</t>
  </si>
  <si>
    <t xml:space="preserve">  地方政府向国际组织借款转贷支出</t>
  </si>
  <si>
    <t xml:space="preserve">    地方政府向国际组织借款转贷收入</t>
  </si>
  <si>
    <t xml:space="preserve">  地方政府其他一般债务转贷支出</t>
  </si>
  <si>
    <t xml:space="preserve">    地方政府其他一般债务转贷收入</t>
  </si>
  <si>
    <t>国债转贷收入</t>
  </si>
  <si>
    <t>补充预算周转金</t>
  </si>
  <si>
    <t>国债转贷资金上年结余</t>
  </si>
  <si>
    <t>拨付国债转贷资金数</t>
  </si>
  <si>
    <t>国债转贷转补助数</t>
  </si>
  <si>
    <t>国债转贷资金结余</t>
  </si>
  <si>
    <t>动用预算稳定调节基金</t>
  </si>
  <si>
    <t>安排预算稳定调节基金</t>
  </si>
  <si>
    <t>接受其他地区援助收入</t>
  </si>
  <si>
    <t>援助其他地区支出</t>
  </si>
  <si>
    <t xml:space="preserve">  接受其他省(自治区、直辖市、计划单列市)援助收入</t>
  </si>
  <si>
    <t xml:space="preserve">  援助其他省(自治区、直辖市、计划单列市)支出</t>
  </si>
  <si>
    <t xml:space="preserve">  接受省内其他地市(区)援助收入</t>
  </si>
  <si>
    <t xml:space="preserve">  援助省内其他地市(区)支出</t>
  </si>
  <si>
    <t xml:space="preserve">  接受市内其他县市(区)援助收入</t>
  </si>
  <si>
    <t xml:space="preserve">  援助市内其他县市(区)支出</t>
  </si>
  <si>
    <t>省补助计划单列市收入</t>
  </si>
  <si>
    <t>计划单列市上解省支出</t>
  </si>
  <si>
    <t>计划单列市上解省收入</t>
  </si>
  <si>
    <t>省补助计划单列市支出</t>
  </si>
  <si>
    <t>待偿债置换一般债券结余</t>
  </si>
  <si>
    <t>年终结余</t>
  </si>
  <si>
    <t>减:结转下年的支出</t>
  </si>
  <si>
    <t>净结余</t>
  </si>
  <si>
    <t>收  入  总  计</t>
  </si>
  <si>
    <t>支  出  总  计</t>
  </si>
  <si>
    <t>2020年度柳南区政府一般债务限额和余额情况决算表情况录入表</t>
  </si>
  <si>
    <t>录入18表</t>
  </si>
  <si>
    <t>合计</t>
  </si>
  <si>
    <t>一般债务</t>
  </si>
  <si>
    <t>专项债务</t>
  </si>
  <si>
    <t>小计</t>
  </si>
  <si>
    <t>一般债券</t>
  </si>
  <si>
    <t>向外国政府借款</t>
  </si>
  <si>
    <t>向国际组织借款</t>
  </si>
  <si>
    <t>其他一般债务</t>
  </si>
  <si>
    <t>专项债券</t>
  </si>
  <si>
    <t>其他专项债务</t>
  </si>
  <si>
    <t>上年末地方政府债务余额</t>
  </si>
  <si>
    <t>本年地方政府债务余额限额(预算数)</t>
  </si>
  <si>
    <t>本年地方政府债务(转贷)收入</t>
  </si>
  <si>
    <t>本年地方政府债务还本支出</t>
  </si>
  <si>
    <t>本年采用其他方式化解的债务本金</t>
  </si>
  <si>
    <t>年末地方政府债务余额</t>
  </si>
  <si>
    <t>附表四</t>
  </si>
  <si>
    <t>2020年柳南区政府性基金收入决算表</t>
  </si>
  <si>
    <t>2019年完成</t>
  </si>
  <si>
    <t>年初数</t>
  </si>
  <si>
    <t>完成预算%</t>
  </si>
  <si>
    <t>一、政府性基金预算收入</t>
  </si>
  <si>
    <t>（一）农网还贷资金收入</t>
  </si>
  <si>
    <t>（二）海南省高等级公路车辆通行附加费收入</t>
  </si>
  <si>
    <t>（三）港口建设费收入</t>
  </si>
  <si>
    <t>（四）国家电影事业发展专项资金收入</t>
  </si>
  <si>
    <t>（五）国有土地收益基金收入</t>
  </si>
  <si>
    <t>（六）农业土地开发资金收入</t>
  </si>
  <si>
    <t>（七）国有土地使用权出让收入</t>
  </si>
  <si>
    <t xml:space="preserve">  土地出让价款收入</t>
  </si>
  <si>
    <t xml:space="preserve">  补缴的土地价款</t>
  </si>
  <si>
    <t xml:space="preserve">  划拨土地收入</t>
  </si>
  <si>
    <t xml:space="preserve">  缴纳新增建设用地土地有偿使用费</t>
  </si>
  <si>
    <t xml:space="preserve">  其他土地出让收入</t>
  </si>
  <si>
    <t>（八）大中型水库库区基金收入</t>
  </si>
  <si>
    <t>（九）彩票公益金收入</t>
  </si>
  <si>
    <t xml:space="preserve">  福利彩票公益金收入</t>
  </si>
  <si>
    <t xml:space="preserve">  体育彩票公益金收入</t>
  </si>
  <si>
    <t>（十）城市基础设施配套费收入</t>
  </si>
  <si>
    <t>（十一）小型水库移民扶助基金收入</t>
  </si>
  <si>
    <t>（十二）国家重大水利工程建设基金收入</t>
  </si>
  <si>
    <t xml:space="preserve">  南水北调工程建设资金</t>
  </si>
  <si>
    <t xml:space="preserve">  三峡工程后续工作资金</t>
  </si>
  <si>
    <t xml:space="preserve">  省级重大水利工程建设资金</t>
  </si>
  <si>
    <t>（十三）车辆通行费</t>
  </si>
  <si>
    <t>（十四）污水处理费收入</t>
  </si>
  <si>
    <t>（十五）彩票发行机构和彩票销售机构的业务费用</t>
  </si>
  <si>
    <t>（十六）其他政府性基金收入</t>
  </si>
  <si>
    <t>二、转移性收入</t>
  </si>
  <si>
    <t xml:space="preserve">  上级补助收入</t>
  </si>
  <si>
    <t xml:space="preserve">  债务转贷收入</t>
  </si>
  <si>
    <t>收入总计</t>
  </si>
  <si>
    <t>附表五</t>
  </si>
  <si>
    <t>2020年柳南区政府性基金支出决算表</t>
  </si>
  <si>
    <t>预算调整</t>
  </si>
  <si>
    <t>执行数</t>
  </si>
  <si>
    <t>一、政府性基金预算支出小计</t>
  </si>
  <si>
    <t>（一）文化旅游体育与传媒支出</t>
  </si>
  <si>
    <t xml:space="preserve">  国家电影事业发展专项资金安排的支出</t>
  </si>
  <si>
    <t xml:space="preserve">    资助国产影片放映</t>
  </si>
  <si>
    <t xml:space="preserve">    资助影院建设</t>
  </si>
  <si>
    <t xml:space="preserve">    资助少数民族语电影译制</t>
  </si>
  <si>
    <t xml:space="preserve">    购买农村电影公益性放映版权服务</t>
  </si>
  <si>
    <t xml:space="preserve">    其他国家电影事业发展专项资金支出</t>
  </si>
  <si>
    <t>（二）社会保障和就业支出</t>
  </si>
  <si>
    <t xml:space="preserve">  大中型水库移民后期扶持基金支出</t>
  </si>
  <si>
    <t xml:space="preserve">    移民补助</t>
  </si>
  <si>
    <t xml:space="preserve">    基础设施建设和经济发展</t>
  </si>
  <si>
    <t xml:space="preserve">    其他大中型水库移民后期扶持基金支出</t>
  </si>
  <si>
    <t xml:space="preserve">  小型水库移民扶助基金及对应专项债务收入安排的支出</t>
  </si>
  <si>
    <t xml:space="preserve">    其他小型水库移民扶助基金支出</t>
  </si>
  <si>
    <t>（三）节能环保支出</t>
  </si>
  <si>
    <t>（四）城乡社区支出</t>
  </si>
  <si>
    <t xml:space="preserve">  国有土地使用权出让收入及对应专项债务收入安排的支出</t>
  </si>
  <si>
    <t xml:space="preserve">    征地和拆迁补偿支出</t>
  </si>
  <si>
    <t xml:space="preserve">    土地开发支出</t>
  </si>
  <si>
    <t xml:space="preserve">    城市建设支出</t>
  </si>
  <si>
    <t xml:space="preserve">    农村基础设施建设支出</t>
  </si>
  <si>
    <t xml:space="preserve">    补助被征地农民支出</t>
  </si>
  <si>
    <t xml:space="preserve">    土地出让业务支出</t>
  </si>
  <si>
    <t xml:space="preserve">    廉租住房支出</t>
  </si>
  <si>
    <t xml:space="preserve">    支付破产或改制企业职工安置费</t>
  </si>
  <si>
    <t xml:space="preserve">    棚户区改造支出</t>
  </si>
  <si>
    <t xml:space="preserve">    公共租赁住房支出</t>
  </si>
  <si>
    <t xml:space="preserve">    保障性住房租金补贴</t>
  </si>
  <si>
    <t>2120899</t>
  </si>
  <si>
    <t xml:space="preserve">    其他国有土地使用权出让收入安排的支出</t>
  </si>
  <si>
    <t>（五）农林水支出</t>
  </si>
  <si>
    <t>21360</t>
  </si>
  <si>
    <t xml:space="preserve">  新菜地开发建设基金及对应专项债务收入安排的支出</t>
  </si>
  <si>
    <t>2136001</t>
  </si>
  <si>
    <t xml:space="preserve">    开发新菜地工程</t>
  </si>
  <si>
    <t>2136002</t>
  </si>
  <si>
    <t xml:space="preserve">    改造老菜地工程</t>
  </si>
  <si>
    <t>2136003</t>
  </si>
  <si>
    <t xml:space="preserve">    设备购置</t>
  </si>
  <si>
    <t>2136004</t>
  </si>
  <si>
    <t xml:space="preserve">    技术培训与推广</t>
  </si>
  <si>
    <t>2136099</t>
  </si>
  <si>
    <t xml:space="preserve">    其他新菜地开发建设基金支出</t>
  </si>
  <si>
    <t xml:space="preserve">  大中型水库库区基金及对应专项债务收入安排的支出</t>
  </si>
  <si>
    <t>2136601</t>
  </si>
  <si>
    <t>2136602</t>
  </si>
  <si>
    <t xml:space="preserve">    解决移民遗留问题</t>
  </si>
  <si>
    <t>2136603</t>
  </si>
  <si>
    <t xml:space="preserve">    库区防护工程维护</t>
  </si>
  <si>
    <t>2136699</t>
  </si>
  <si>
    <t xml:space="preserve">    其他大中型水库库区基金支出</t>
  </si>
  <si>
    <t>21369</t>
  </si>
  <si>
    <t xml:space="preserve">  国家重大水利工程建设基金及对应专项债务收入安排的支出</t>
  </si>
  <si>
    <t>2136901</t>
  </si>
  <si>
    <t xml:space="preserve">    南水北调工程建设</t>
  </si>
  <si>
    <t>2136902</t>
  </si>
  <si>
    <t xml:space="preserve">    三峡工程后续工作</t>
  </si>
  <si>
    <t>2136903</t>
  </si>
  <si>
    <t xml:space="preserve">    地方重大水利工程建设</t>
  </si>
  <si>
    <t>2136999</t>
  </si>
  <si>
    <t xml:space="preserve">    其他重大水利工程建设基金支出</t>
  </si>
  <si>
    <t>（六）交通运输支出</t>
  </si>
  <si>
    <t>（七）资源勘探电力信息等支出</t>
  </si>
  <si>
    <t>（八）商业服务业等支出</t>
  </si>
  <si>
    <t>（九）其他支出</t>
  </si>
  <si>
    <t>22904</t>
  </si>
  <si>
    <t xml:space="preserve">  其他政府性基金及对应专项债务收入安排的支出</t>
  </si>
  <si>
    <t>22960</t>
  </si>
  <si>
    <t xml:space="preserve">  彩票公益金及对应专项债务收入安排的支出</t>
  </si>
  <si>
    <t>2296001</t>
  </si>
  <si>
    <t xml:space="preserve">    用于补充全国社会保障基金的彩票公益金支出</t>
  </si>
  <si>
    <t>2296002</t>
  </si>
  <si>
    <t xml:space="preserve">    用于社会福利的彩票公益金支出</t>
  </si>
  <si>
    <t>2296003</t>
  </si>
  <si>
    <t xml:space="preserve">    用于体育事业的彩票公益金支出</t>
  </si>
  <si>
    <t>2296004</t>
  </si>
  <si>
    <t xml:space="preserve">    用于教育事业的彩票公益金支出</t>
  </si>
  <si>
    <t>2296005</t>
  </si>
  <si>
    <t xml:space="preserve">    用于红十字事业的彩票公益金支出</t>
  </si>
  <si>
    <t>2296006</t>
  </si>
  <si>
    <t xml:space="preserve">    用于残疾人事业的彩票公益金支出</t>
  </si>
  <si>
    <t>2296010</t>
  </si>
  <si>
    <t xml:space="preserve">    用于文化事业的彩票公益金支出</t>
  </si>
  <si>
    <t>2296011</t>
  </si>
  <si>
    <t xml:space="preserve">    用于扶贫的彩票公益金支出 </t>
  </si>
  <si>
    <t>2296012</t>
  </si>
  <si>
    <t xml:space="preserve">    用于法律援助的彩票公益金支出</t>
  </si>
  <si>
    <t>2296013</t>
  </si>
  <si>
    <t xml:space="preserve">    用于城乡医疗救助的彩票公益金支出</t>
  </si>
  <si>
    <t>2296099</t>
  </si>
  <si>
    <t xml:space="preserve">    用于其他社会公益事业的彩票公益金支出</t>
  </si>
  <si>
    <t>（十）债务付息支出</t>
  </si>
  <si>
    <t xml:space="preserve">  地方政府专项债务付息支出</t>
  </si>
  <si>
    <t xml:space="preserve">    其他地方自行试点项目收益专项债券付息支出</t>
  </si>
  <si>
    <t>（十一）债券发行费用支出</t>
  </si>
  <si>
    <t xml:space="preserve">  地方政府专项债务发行费用支出</t>
  </si>
  <si>
    <t xml:space="preserve">    其他地方自行试点项目收益专项债券发行费用支出</t>
  </si>
  <si>
    <t>（十二）抗疫特别国债安排的支出</t>
  </si>
  <si>
    <t xml:space="preserve">    公共卫生体系建设</t>
  </si>
  <si>
    <t xml:space="preserve">    重大疫情防控救治体系建设</t>
  </si>
  <si>
    <t xml:space="preserve">    粮食安全</t>
  </si>
  <si>
    <t xml:space="preserve">    能源安全</t>
  </si>
  <si>
    <t xml:space="preserve">    应急物资保障</t>
  </si>
  <si>
    <t xml:space="preserve">    产业链改造升级</t>
  </si>
  <si>
    <t xml:space="preserve">    城镇老旧小区改造</t>
  </si>
  <si>
    <t xml:space="preserve">    生态环境治理</t>
  </si>
  <si>
    <t xml:space="preserve">    交通基础设施建设</t>
  </si>
  <si>
    <t xml:space="preserve">    市政设施建设</t>
  </si>
  <si>
    <t xml:space="preserve">    重大区域规划基础设施建设</t>
  </si>
  <si>
    <t xml:space="preserve">    其他基础设施建设</t>
  </si>
  <si>
    <t xml:space="preserve">  抗疫相关支出</t>
  </si>
  <si>
    <t xml:space="preserve">    减免房租补贴</t>
  </si>
  <si>
    <t xml:space="preserve">    重点企业贷款贴息</t>
  </si>
  <si>
    <t xml:space="preserve">    创业担保贷款贴息</t>
  </si>
  <si>
    <t xml:space="preserve">    援企稳岗补贴</t>
  </si>
  <si>
    <t xml:space="preserve">    困难群众基本生活补助</t>
  </si>
  <si>
    <t xml:space="preserve">    其他抗疫相关支出</t>
  </si>
  <si>
    <t>二、转移性支出小计</t>
  </si>
  <si>
    <t xml:space="preserve">  上解上级支出</t>
  </si>
  <si>
    <t xml:space="preserve">  补助下级支出</t>
  </si>
  <si>
    <t xml:space="preserve">  调出资金</t>
  </si>
  <si>
    <t xml:space="preserve">  年终结余</t>
  </si>
  <si>
    <t xml:space="preserve">    结转下年支出专款</t>
  </si>
  <si>
    <t>支出总计</t>
  </si>
  <si>
    <t>2020年度柳南区政府性基金预算转移性收支决算录入表</t>
  </si>
  <si>
    <t>录入11表</t>
  </si>
  <si>
    <t>政府性基金预算收入</t>
  </si>
  <si>
    <t>政府性基金预算支出</t>
  </si>
  <si>
    <t>政府性基金预算上级补助收入</t>
  </si>
  <si>
    <t>政府性基金预算补助下级支出</t>
  </si>
  <si>
    <t xml:space="preserve">  政府性基金转移支付收入</t>
  </si>
  <si>
    <t xml:space="preserve">  政府性基金转移支付支出</t>
  </si>
  <si>
    <t xml:space="preserve">  抗疫特别国债转移支付收入</t>
  </si>
  <si>
    <t xml:space="preserve">  抗疫特别国债转移支付支出</t>
  </si>
  <si>
    <t>政府性基金预算下级上解收入</t>
  </si>
  <si>
    <t>政府性基金预算上解上级支出</t>
  </si>
  <si>
    <t>待偿债置换专项债券上年结余</t>
  </si>
  <si>
    <t>政府性基金预算上年结余</t>
  </si>
  <si>
    <t>调入资金</t>
  </si>
  <si>
    <t xml:space="preserve">  一般公共预算调入</t>
  </si>
  <si>
    <t xml:space="preserve">  政府性基金预算调出资金</t>
  </si>
  <si>
    <t xml:space="preserve">  其他调入资金</t>
  </si>
  <si>
    <t xml:space="preserve">  抗疫特别国债调出资金</t>
  </si>
  <si>
    <t xml:space="preserve">  地方政府专项债务还本支出</t>
  </si>
  <si>
    <t xml:space="preserve">    专项债务收入</t>
  </si>
  <si>
    <t xml:space="preserve">  抗疫特别国债还本支出</t>
  </si>
  <si>
    <t xml:space="preserve">  地方政府专项债务转贷收入</t>
  </si>
  <si>
    <t>政府性基金预算省补助计划单列市收入</t>
  </si>
  <si>
    <t>政府性基金预算省补助计划单列市支出</t>
  </si>
  <si>
    <t>政府性基金预算计划单列市上解省收入</t>
  </si>
  <si>
    <t>政府性基金预算计划单列市上解省支出</t>
  </si>
  <si>
    <t>待偿债置换专项债券结余</t>
  </si>
  <si>
    <t>政府性基金预算年终结余</t>
  </si>
  <si>
    <t>收　　入　　总　　计　</t>
  </si>
  <si>
    <t>支　　出　　总　　计　</t>
  </si>
  <si>
    <t>2020年度柳南区政府专项债务限额和余额情况决算表</t>
  </si>
  <si>
    <t>录入19表</t>
  </si>
  <si>
    <t>政府性基金预算</t>
  </si>
  <si>
    <t>国家电影事业发展专项资金</t>
  </si>
  <si>
    <t>小型水库移民扶助基金</t>
  </si>
  <si>
    <t>国有土地使用权出让</t>
  </si>
  <si>
    <t>农业土地开发资金</t>
  </si>
  <si>
    <t>城市基础设施配套费</t>
  </si>
  <si>
    <t>污水处理费</t>
  </si>
  <si>
    <t>土地储备专项债券</t>
  </si>
  <si>
    <t>棚户区改造专项债券</t>
  </si>
  <si>
    <t>大中型水库库区基金</t>
  </si>
  <si>
    <t>国家重大水利工程建设基金</t>
  </si>
  <si>
    <t>海南省高等级公路车辆通行附加费</t>
  </si>
  <si>
    <t>政府收费公路专项债券</t>
  </si>
  <si>
    <t>车辆通行费</t>
  </si>
  <si>
    <t>港口建设费</t>
  </si>
  <si>
    <t>其他地方自行试点项目收益专项债券</t>
  </si>
  <si>
    <t>其他政府性基金</t>
  </si>
  <si>
    <t>2020年柳南区国有资本经营预算收入决算表</t>
  </si>
  <si>
    <t>单位;万元</t>
  </si>
  <si>
    <t>项  目</t>
  </si>
  <si>
    <t>一、利润收入</t>
  </si>
  <si>
    <t>运输企业利润收入</t>
  </si>
  <si>
    <t>机械企业利润收入</t>
  </si>
  <si>
    <t>投资服务企业利润收入</t>
  </si>
  <si>
    <t>贸易企业利润收入</t>
  </si>
  <si>
    <t>建筑施工企业利润收入</t>
  </si>
  <si>
    <t>建材企业利润收入</t>
  </si>
  <si>
    <t>农林牧渔企业利润收入</t>
  </si>
  <si>
    <t>地质勘查企业利润收入</t>
  </si>
  <si>
    <t>教育文化广播企业利润收入</t>
  </si>
  <si>
    <t>机关社团所属企业利润收入</t>
  </si>
  <si>
    <t>金融企业利润收入（国资预算）</t>
  </si>
  <si>
    <t>其他国有资本经营预算企业利润收入</t>
  </si>
  <si>
    <t>二、股利、股息收入</t>
  </si>
  <si>
    <t>国有控股公司股利、股息收入</t>
  </si>
  <si>
    <t>国有参股公司股利、股息收入</t>
  </si>
  <si>
    <t>三、产权转让收入</t>
  </si>
  <si>
    <t>国有独资企业产权转让收入</t>
  </si>
  <si>
    <t>其他国有资本经营预算企业产权转让收入</t>
  </si>
  <si>
    <t>四、清算收入</t>
  </si>
  <si>
    <t>其他国有资本经营预算企业清算收入</t>
  </si>
  <si>
    <t>五、其他国有资本经营收入</t>
  </si>
  <si>
    <t>国有资本经营预算收入合计</t>
  </si>
  <si>
    <t>国有资本经营预算转移支付收入</t>
  </si>
  <si>
    <t>上年结余收入</t>
  </si>
  <si>
    <t>2020年柳南区国有资本经营预算支出决算表</t>
  </si>
  <si>
    <t>国有资本经营预算支出</t>
  </si>
  <si>
    <t xml:space="preserve">    解决历史遗留问题及改革成本支出</t>
  </si>
  <si>
    <t xml:space="preserve">        “三供一业”移交补助支出</t>
  </si>
  <si>
    <t xml:space="preserve">         国有企业办职教幼教补助支出</t>
  </si>
  <si>
    <t xml:space="preserve">         国有企业退休人员社会化管理补助支出</t>
  </si>
  <si>
    <t xml:space="preserve">         国有企业棚户区改造支出</t>
  </si>
  <si>
    <t xml:space="preserve">         国有企业改革成本支出</t>
  </si>
  <si>
    <t xml:space="preserve">         其他解决历史遗留问题及改革成本支出</t>
  </si>
  <si>
    <t xml:space="preserve">    国有企业资本金注入</t>
  </si>
  <si>
    <t xml:space="preserve">         国有经济结构调整支出</t>
  </si>
  <si>
    <t xml:space="preserve">         公益性设施投资支出</t>
  </si>
  <si>
    <t xml:space="preserve">         前瞻性战略性产业发展支出</t>
  </si>
  <si>
    <t xml:space="preserve">         生态环境保护支出</t>
  </si>
  <si>
    <t xml:space="preserve">         支持科技进步支出</t>
  </si>
  <si>
    <t xml:space="preserve">    其他国有企业资本金注入</t>
  </si>
  <si>
    <t xml:space="preserve">    国有企业政策性补贴</t>
  </si>
  <si>
    <t xml:space="preserve">    金融国有资本经营预算支出</t>
  </si>
  <si>
    <t xml:space="preserve">         资本性支出</t>
  </si>
  <si>
    <t xml:space="preserve">    其他国有资本经营预算支出</t>
  </si>
  <si>
    <t>上年结转专款支出</t>
  </si>
  <si>
    <t>国有资本经营预算支出合计</t>
  </si>
  <si>
    <t xml:space="preserve">    调出资金</t>
  </si>
  <si>
    <t xml:space="preserve">    年终结余</t>
  </si>
  <si>
    <t>2020年柳南区国有资本经营预算本级支出决算表</t>
  </si>
  <si>
    <t>2020年度柳南区国有资本经营预算转移性收支决算录入表</t>
  </si>
  <si>
    <t>录入15表</t>
  </si>
  <si>
    <t>国有资本经营预算收入</t>
  </si>
  <si>
    <t>国有资本经营预算上级补助收入</t>
  </si>
  <si>
    <t>国有资本经营预算补助下级支出</t>
  </si>
  <si>
    <t>国有资本经营预算下级上解收入</t>
  </si>
  <si>
    <t>国有资本经营预算上解上级支出</t>
  </si>
  <si>
    <t>国有资本经营预算上年结余</t>
  </si>
  <si>
    <t>国有资本经营预算调出资金</t>
  </si>
  <si>
    <t>国有资本经营预算省补助计划单列市收入</t>
  </si>
  <si>
    <t>国有资本经营预算省补助计划单列市支出</t>
  </si>
  <si>
    <t>国有资本经营预算计划单列市上解省收入</t>
  </si>
  <si>
    <t>国有资本经营预算计划单列市上解省支出</t>
  </si>
  <si>
    <t>国有资本经营预算年终结余</t>
  </si>
  <si>
    <t>2020年柳南区社保基金预算收支决算表</t>
  </si>
  <si>
    <t>一、社会保险基金收入合计</t>
  </si>
  <si>
    <t xml:space="preserve">  （一）基本养老保险基金收入</t>
  </si>
  <si>
    <t xml:space="preserve">  （二）失业保险基金收入</t>
  </si>
  <si>
    <t xml:space="preserve">  （三）基本医疗保险基金收入</t>
  </si>
  <si>
    <t xml:space="preserve">  （四）工伤保险基金收入</t>
  </si>
  <si>
    <r>
      <rPr>
        <sz val="11"/>
        <color indexed="8"/>
        <rFont val="Times New Roman"/>
        <charset val="134"/>
      </rPr>
      <t xml:space="preserve">    </t>
    </r>
    <r>
      <rPr>
        <sz val="11"/>
        <color indexed="8"/>
        <rFont val="宋体"/>
        <charset val="134"/>
      </rPr>
      <t>（八）城乡居民养老保险基金收入</t>
    </r>
  </si>
  <si>
    <t xml:space="preserve">  （九）机关事业单位基本养老保险基金收入</t>
  </si>
  <si>
    <t xml:space="preserve">  （十）城乡居民基本医疗保险基金收入</t>
  </si>
  <si>
    <t xml:space="preserve">  （十一）其他社会保险基金收入</t>
  </si>
  <si>
    <t>二、社会保险基金支出合计</t>
  </si>
  <si>
    <t xml:space="preserve">  （一）基本养老保险基金支出</t>
  </si>
  <si>
    <t xml:space="preserve">  （二）失业保险基金支出</t>
  </si>
  <si>
    <t xml:space="preserve">  （三）基本医疗保险基金支出</t>
  </si>
  <si>
    <t xml:space="preserve">  （四）工伤保险基金支出</t>
  </si>
  <si>
    <r>
      <rPr>
        <sz val="11"/>
        <rFont val="Times New Roman"/>
        <charset val="134"/>
      </rPr>
      <t xml:space="preserve">    </t>
    </r>
    <r>
      <rPr>
        <sz val="11"/>
        <rFont val="宋体"/>
        <charset val="134"/>
      </rPr>
      <t>（五）生育保险基金</t>
    </r>
    <r>
      <rPr>
        <sz val="11"/>
        <color indexed="8"/>
        <rFont val="宋体"/>
        <charset val="134"/>
      </rPr>
      <t>支出</t>
    </r>
  </si>
  <si>
    <t xml:space="preserve">  （七）城镇居民基本医疗保险基金支出</t>
  </si>
  <si>
    <r>
      <rPr>
        <sz val="11"/>
        <color indexed="8"/>
        <rFont val="Times New Roman"/>
        <charset val="134"/>
      </rPr>
      <t xml:space="preserve">    </t>
    </r>
    <r>
      <rPr>
        <sz val="11"/>
        <color indexed="8"/>
        <rFont val="宋体"/>
        <charset val="134"/>
      </rPr>
      <t>（八）城乡居民养老保险基金支出</t>
    </r>
  </si>
  <si>
    <t xml:space="preserve">  （九）机关事业单位基本养老保险基金支出</t>
  </si>
  <si>
    <t xml:space="preserve">  （十）城乡居民基本医疗保险基金支出</t>
  </si>
  <si>
    <t xml:space="preserve">  （十一）其他社会保险基金支出</t>
  </si>
  <si>
    <t>三、全区社会保险基金本年收支结余合计</t>
  </si>
  <si>
    <t xml:space="preserve">  （一）基本养老保险基金本年收支结余</t>
  </si>
  <si>
    <t xml:space="preserve">  （二）失业保险基金本年收支结余</t>
  </si>
  <si>
    <t xml:space="preserve">  （三）基本医疗保险基金本年收支结余</t>
  </si>
  <si>
    <t xml:space="preserve">  （四）工伤保险基金本年收支结余</t>
  </si>
  <si>
    <r>
      <rPr>
        <sz val="11"/>
        <rFont val="Times New Roman"/>
        <charset val="134"/>
      </rPr>
      <t xml:space="preserve">    </t>
    </r>
    <r>
      <rPr>
        <sz val="11"/>
        <rFont val="宋体"/>
        <charset val="134"/>
      </rPr>
      <t>（五）生育保险基金</t>
    </r>
    <r>
      <rPr>
        <sz val="11"/>
        <color indexed="8"/>
        <rFont val="宋体"/>
        <charset val="134"/>
      </rPr>
      <t>本年收支结余</t>
    </r>
  </si>
  <si>
    <t xml:space="preserve">  （七）城镇居民基本医疗保险基金本年收支结余</t>
  </si>
  <si>
    <r>
      <rPr>
        <sz val="11"/>
        <color indexed="8"/>
        <rFont val="Times New Roman"/>
        <charset val="134"/>
      </rPr>
      <t xml:space="preserve">    </t>
    </r>
    <r>
      <rPr>
        <sz val="11"/>
        <color indexed="8"/>
        <rFont val="宋体"/>
        <charset val="134"/>
      </rPr>
      <t>（八）城乡居民养老保险基金本年收支结余</t>
    </r>
  </si>
  <si>
    <t xml:space="preserve">  （九）机关事业单位基本养老保险基金本年收支结余</t>
  </si>
  <si>
    <t xml:space="preserve">  （十）城乡居民基本医疗保险基金本年收支结余</t>
  </si>
  <si>
    <t xml:space="preserve">  （十一）其他社会保险基金本年收支结余</t>
  </si>
  <si>
    <t>四、全区社会保险基金年末累计结余合计</t>
  </si>
  <si>
    <t xml:space="preserve">  （一）基本养老保险基金年末累计结余</t>
  </si>
  <si>
    <t xml:space="preserve">  （二）失业保险基金年末累计结余</t>
  </si>
  <si>
    <t xml:space="preserve">  （三）基本医疗保险基金年末累计结余</t>
  </si>
  <si>
    <t xml:space="preserve">  （四）工伤保险基金年末累计结余</t>
  </si>
  <si>
    <r>
      <rPr>
        <sz val="11"/>
        <rFont val="Times New Roman"/>
        <charset val="134"/>
      </rPr>
      <t xml:space="preserve">    </t>
    </r>
    <r>
      <rPr>
        <sz val="11"/>
        <rFont val="宋体"/>
        <charset val="134"/>
      </rPr>
      <t>（五）生育保险基金</t>
    </r>
    <r>
      <rPr>
        <sz val="11"/>
        <color indexed="8"/>
        <rFont val="宋体"/>
        <charset val="134"/>
      </rPr>
      <t>年末累计结余</t>
    </r>
  </si>
  <si>
    <t xml:space="preserve">  （七）城镇居民基本医疗保险基金年末累计结余</t>
  </si>
  <si>
    <r>
      <rPr>
        <sz val="11"/>
        <color indexed="8"/>
        <rFont val="Times New Roman"/>
        <charset val="134"/>
      </rPr>
      <t xml:space="preserve">    </t>
    </r>
    <r>
      <rPr>
        <sz val="11"/>
        <color indexed="8"/>
        <rFont val="宋体"/>
        <charset val="134"/>
      </rPr>
      <t>（八）城乡居民养老保险基金年末累计结余</t>
    </r>
  </si>
  <si>
    <t xml:space="preserve">  （九）机关事业单位基本养老保险基金年末累计结余</t>
  </si>
  <si>
    <t xml:space="preserve">  （十）城乡居民基本医疗保险基金本末累计结余</t>
  </si>
  <si>
    <t xml:space="preserve">  （十一）其他社会保险基金年末累计结余</t>
  </si>
  <si>
    <t>2020年“三公”经费预算安排执行情况</t>
  </si>
  <si>
    <t>行次</t>
  </si>
  <si>
    <t>2019年执行数</t>
  </si>
  <si>
    <t>增减金额</t>
  </si>
  <si>
    <t>增减原因</t>
  </si>
  <si>
    <t>栏  次</t>
  </si>
  <si>
    <t>一、“三公”经费支出</t>
  </si>
  <si>
    <t xml:space="preserve">  1.因公出国（境）费</t>
  </si>
  <si>
    <t xml:space="preserve">  2.公务用车购置及运行维护费</t>
  </si>
  <si>
    <t xml:space="preserve">    （1）公务用车购置费</t>
  </si>
  <si>
    <t>未购置公务车</t>
  </si>
  <si>
    <t xml:space="preserve">    （2）公务用车运行维护费</t>
  </si>
  <si>
    <t>受新冠疫情影响公务用车减少</t>
  </si>
  <si>
    <t xml:space="preserve">  3.公务接待费</t>
  </si>
</sst>
</file>

<file path=xl/styles.xml><?xml version="1.0" encoding="utf-8"?>
<styleSheet xmlns="http://schemas.openxmlformats.org/spreadsheetml/2006/main">
  <numFmts count="15">
    <numFmt numFmtId="44" formatCode="_ &quot;￥&quot;* #,##0.00_ ;_ &quot;￥&quot;* \-#,##0.00_ ;_ &quot;￥&quot;* &quot;-&quot;??_ ;_ @_ "/>
    <numFmt numFmtId="42" formatCode="_ &quot;￥&quot;* #,##0_ ;_ &quot;￥&quot;* \-#,##0_ ;_ &quot;￥&quot;* &quot;-&quot;_ ;_ @_ "/>
    <numFmt numFmtId="176" formatCode="#,##0.00_ "/>
    <numFmt numFmtId="177" formatCode="0.00_);[Red]\(0.00\)"/>
    <numFmt numFmtId="178" formatCode="0_);[Red]\(0\)"/>
    <numFmt numFmtId="179" formatCode="#,##0.0"/>
    <numFmt numFmtId="41" formatCode="_ * #,##0_ ;_ * \-#,##0_ ;_ * &quot;-&quot;_ ;_ @_ "/>
    <numFmt numFmtId="180" formatCode="0_ "/>
    <numFmt numFmtId="181" formatCode="#,##0_ ;[Red]\-#,##0\ "/>
    <numFmt numFmtId="43" formatCode="_ * #,##0.00_ ;_ * \-#,##0.00_ ;_ * &quot;-&quot;??_ ;_ @_ "/>
    <numFmt numFmtId="182" formatCode="_ * #,##0_ ;_ * \-#,##0_ ;_ * &quot;-&quot;??_ ;_ @_ "/>
    <numFmt numFmtId="183" formatCode="#,##0_ "/>
    <numFmt numFmtId="184" formatCode="0.00_ "/>
    <numFmt numFmtId="185" formatCode="0.0_ "/>
    <numFmt numFmtId="186" formatCode="#,##0_);[Red]\(#,##0\)"/>
  </numFmts>
  <fonts count="60">
    <font>
      <sz val="11"/>
      <color theme="1"/>
      <name val="宋体"/>
      <charset val="134"/>
      <scheme val="minor"/>
    </font>
    <font>
      <sz val="12"/>
      <name val="宋体"/>
      <charset val="134"/>
    </font>
    <font>
      <sz val="18"/>
      <name val="宋体"/>
      <charset val="134"/>
    </font>
    <font>
      <b/>
      <sz val="10"/>
      <name val="Arial"/>
      <charset val="134"/>
    </font>
    <font>
      <b/>
      <sz val="12"/>
      <name val="宋体"/>
      <charset val="134"/>
    </font>
    <font>
      <sz val="9"/>
      <name val="宋体"/>
      <charset val="134"/>
    </font>
    <font>
      <b/>
      <sz val="18"/>
      <name val="方正小标宋简体"/>
      <charset val="134"/>
    </font>
    <font>
      <sz val="11"/>
      <name val="宋体"/>
      <charset val="134"/>
    </font>
    <font>
      <b/>
      <sz val="10"/>
      <name val="宋体"/>
      <charset val="134"/>
    </font>
    <font>
      <b/>
      <sz val="11"/>
      <name val="宋体"/>
      <charset val="134"/>
    </font>
    <font>
      <b/>
      <sz val="11"/>
      <color indexed="8"/>
      <name val="宋体"/>
      <charset val="134"/>
    </font>
    <font>
      <sz val="11"/>
      <color indexed="8"/>
      <name val="宋体"/>
      <charset val="134"/>
    </font>
    <font>
      <sz val="11"/>
      <color indexed="8"/>
      <name val="Times New Roman"/>
      <charset val="134"/>
    </font>
    <font>
      <sz val="11"/>
      <name val="Times New Roman"/>
      <charset val="134"/>
    </font>
    <font>
      <b/>
      <sz val="18"/>
      <name val="宋体"/>
      <charset val="134"/>
    </font>
    <font>
      <sz val="10"/>
      <name val="宋体"/>
      <charset val="134"/>
    </font>
    <font>
      <sz val="10"/>
      <color rgb="FF000000"/>
      <name val="黑体"/>
      <charset val="134"/>
    </font>
    <font>
      <b/>
      <sz val="12"/>
      <color rgb="FF000000"/>
      <name val="黑体"/>
      <charset val="134"/>
    </font>
    <font>
      <b/>
      <sz val="18"/>
      <color rgb="FF000000"/>
      <name val="黑体"/>
      <charset val="134"/>
    </font>
    <font>
      <b/>
      <sz val="11"/>
      <color rgb="FF000000"/>
      <name val="黑体"/>
      <charset val="134"/>
    </font>
    <font>
      <b/>
      <sz val="9"/>
      <name val="宋体"/>
      <charset val="134"/>
    </font>
    <font>
      <sz val="9"/>
      <color indexed="8"/>
      <name val="宋体"/>
      <charset val="134"/>
    </font>
    <font>
      <b/>
      <sz val="12"/>
      <name val="黑体"/>
      <charset val="134"/>
    </font>
    <font>
      <b/>
      <sz val="20"/>
      <color rgb="FF000000"/>
      <name val="黑体"/>
      <charset val="134"/>
    </font>
    <font>
      <sz val="9"/>
      <color rgb="FF000000"/>
      <name val="黑体"/>
      <charset val="134"/>
    </font>
    <font>
      <b/>
      <sz val="9"/>
      <color rgb="FF000000"/>
      <name val="宋体"/>
      <charset val="134"/>
    </font>
    <font>
      <sz val="10"/>
      <color rgb="FF000000"/>
      <name val="宋体"/>
      <charset val="134"/>
    </font>
    <font>
      <sz val="9"/>
      <color rgb="FF000000"/>
      <name val="宋体"/>
      <charset val="134"/>
    </font>
    <font>
      <sz val="12"/>
      <color rgb="FF000000"/>
      <name val="宋体"/>
      <charset val="134"/>
    </font>
    <font>
      <sz val="12"/>
      <name val="仿宋"/>
      <charset val="134"/>
    </font>
    <font>
      <sz val="12"/>
      <color indexed="12"/>
      <name val="宋体"/>
      <charset val="134"/>
    </font>
    <font>
      <b/>
      <sz val="12"/>
      <name val="仿宋"/>
      <charset val="134"/>
    </font>
    <font>
      <b/>
      <sz val="20"/>
      <name val="宋体"/>
      <charset val="134"/>
    </font>
    <font>
      <sz val="12"/>
      <color indexed="8"/>
      <name val="宋体"/>
      <charset val="134"/>
    </font>
    <font>
      <sz val="10"/>
      <color indexed="8"/>
      <name val="宋体"/>
      <charset val="134"/>
    </font>
    <font>
      <b/>
      <sz val="16"/>
      <name val="宋体"/>
      <charset val="134"/>
    </font>
    <font>
      <sz val="11"/>
      <name val="仿宋_GB2312"/>
      <charset val="134"/>
    </font>
    <font>
      <sz val="11"/>
      <color indexed="8"/>
      <name val="仿宋_GB2312"/>
      <charset val="134"/>
    </font>
    <font>
      <b/>
      <sz val="12"/>
      <color indexed="8"/>
      <name val="宋体"/>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0"/>
      <name val="Helv"/>
      <charset val="134"/>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2"/>
      <name val="Times New Roman"/>
      <charset val="134"/>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s>
  <fills count="42">
    <fill>
      <patternFill patternType="none"/>
    </fill>
    <fill>
      <patternFill patternType="gray125"/>
    </fill>
    <fill>
      <patternFill patternType="solid">
        <fgColor indexed="22"/>
        <bgColor indexed="64"/>
      </patternFill>
    </fill>
    <fill>
      <patternFill patternType="solid">
        <fgColor indexed="43"/>
        <bgColor indexed="64"/>
      </patternFill>
    </fill>
    <fill>
      <patternFill patternType="mediumGray">
        <fgColor indexed="9"/>
      </patternFill>
    </fill>
    <fill>
      <patternFill patternType="solid">
        <fgColor indexed="24"/>
        <bgColor indexed="64"/>
      </patternFill>
    </fill>
    <fill>
      <patternFill patternType="solid">
        <fgColor indexed="44"/>
        <bgColor indexed="64"/>
      </patternFill>
    </fill>
    <fill>
      <patternFill patternType="solid">
        <fgColor theme="0"/>
        <bgColor indexed="64"/>
      </patternFill>
    </fill>
    <fill>
      <patternFill patternType="solid">
        <fgColor indexed="9"/>
        <bgColor indexed="64"/>
      </patternFill>
    </fill>
    <fill>
      <patternFill patternType="solid">
        <fgColor theme="0" tint="-0.149998474074526"/>
        <bgColor indexed="64"/>
      </patternFill>
    </fill>
    <fill>
      <patternFill patternType="mediumGray">
        <fgColor indexed="9"/>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22">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right style="thin">
        <color rgb="FF000000"/>
      </right>
      <top/>
      <bottom style="thin">
        <color rgb="FF000000"/>
      </bottom>
      <diagonal/>
    </border>
    <border>
      <left/>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9">
    <xf numFmtId="0" fontId="0" fillId="0" borderId="0">
      <alignment vertical="center"/>
    </xf>
    <xf numFmtId="42" fontId="0" fillId="0" borderId="0" applyFont="0" applyFill="0" applyBorder="0" applyAlignment="0" applyProtection="0">
      <alignment vertical="center"/>
    </xf>
    <xf numFmtId="0" fontId="39" fillId="34" borderId="0" applyNumberFormat="0" applyBorder="0" applyAlignment="0" applyProtection="0">
      <alignment vertical="center"/>
    </xf>
    <xf numFmtId="0" fontId="56" fillId="31" borderId="20"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9" fillId="14" borderId="0" applyNumberFormat="0" applyBorder="0" applyAlignment="0" applyProtection="0">
      <alignment vertical="center"/>
    </xf>
    <xf numFmtId="0" fontId="46" fillId="18" borderId="0" applyNumberFormat="0" applyBorder="0" applyAlignment="0" applyProtection="0">
      <alignment vertical="center"/>
    </xf>
    <xf numFmtId="43" fontId="0" fillId="0" borderId="0" applyFont="0" applyFill="0" applyBorder="0" applyAlignment="0" applyProtection="0">
      <alignment vertical="center"/>
    </xf>
    <xf numFmtId="0" fontId="48" fillId="37" borderId="0" applyNumberFormat="0" applyBorder="0" applyAlignment="0" applyProtection="0">
      <alignment vertical="center"/>
    </xf>
    <xf numFmtId="0" fontId="53" fillId="0" borderId="0" applyNumberFormat="0" applyFill="0" applyBorder="0" applyAlignment="0" applyProtection="0">
      <alignment vertical="center"/>
    </xf>
    <xf numFmtId="0" fontId="1" fillId="0" borderId="0"/>
    <xf numFmtId="9" fontId="0" fillId="0" borderId="0" applyFont="0" applyFill="0" applyBorder="0" applyAlignment="0" applyProtection="0">
      <alignment vertical="center"/>
    </xf>
    <xf numFmtId="0" fontId="45" fillId="0" borderId="0" applyNumberFormat="0" applyFill="0" applyBorder="0" applyAlignment="0" applyProtection="0">
      <alignment vertical="center"/>
    </xf>
    <xf numFmtId="0" fontId="0" fillId="23" borderId="17" applyNumberFormat="0" applyFont="0" applyAlignment="0" applyProtection="0">
      <alignment vertical="center"/>
    </xf>
    <xf numFmtId="0" fontId="48" fillId="30" borderId="0" applyNumberFormat="0" applyBorder="0" applyAlignment="0" applyProtection="0">
      <alignment vertical="center"/>
    </xf>
    <xf numFmtId="0" fontId="44"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50" fillId="0" borderId="15" applyNumberFormat="0" applyFill="0" applyAlignment="0" applyProtection="0">
      <alignment vertical="center"/>
    </xf>
    <xf numFmtId="0" fontId="41" fillId="0" borderId="15" applyNumberFormat="0" applyFill="0" applyAlignment="0" applyProtection="0">
      <alignment vertical="center"/>
    </xf>
    <xf numFmtId="0" fontId="48" fillId="36" borderId="0" applyNumberFormat="0" applyBorder="0" applyAlignment="0" applyProtection="0">
      <alignment vertical="center"/>
    </xf>
    <xf numFmtId="0" fontId="44" fillId="0" borderId="19" applyNumberFormat="0" applyFill="0" applyAlignment="0" applyProtection="0">
      <alignment vertical="center"/>
    </xf>
    <xf numFmtId="0" fontId="48" fillId="29" borderId="0" applyNumberFormat="0" applyBorder="0" applyAlignment="0" applyProtection="0">
      <alignment vertical="center"/>
    </xf>
    <xf numFmtId="0" fontId="49" fillId="22" borderId="16" applyNumberFormat="0" applyAlignment="0" applyProtection="0">
      <alignment vertical="center"/>
    </xf>
    <xf numFmtId="0" fontId="57" fillId="22" borderId="20" applyNumberFormat="0" applyAlignment="0" applyProtection="0">
      <alignment vertical="center"/>
    </xf>
    <xf numFmtId="0" fontId="1" fillId="0" borderId="0"/>
    <xf numFmtId="0" fontId="40" fillId="13" borderId="14" applyNumberFormat="0" applyAlignment="0" applyProtection="0">
      <alignment vertical="center"/>
    </xf>
    <xf numFmtId="0" fontId="39" fillId="41" borderId="0" applyNumberFormat="0" applyBorder="0" applyAlignment="0" applyProtection="0">
      <alignment vertical="center"/>
    </xf>
    <xf numFmtId="0" fontId="48" fillId="26" borderId="0" applyNumberFormat="0" applyBorder="0" applyAlignment="0" applyProtection="0">
      <alignment vertical="center"/>
    </xf>
    <xf numFmtId="0" fontId="58" fillId="0" borderId="21" applyNumberFormat="0" applyFill="0" applyAlignment="0" applyProtection="0">
      <alignment vertical="center"/>
    </xf>
    <xf numFmtId="0" fontId="51" fillId="0" borderId="18" applyNumberFormat="0" applyFill="0" applyAlignment="0" applyProtection="0">
      <alignment vertical="center"/>
    </xf>
    <xf numFmtId="0" fontId="59" fillId="40" borderId="0" applyNumberFormat="0" applyBorder="0" applyAlignment="0" applyProtection="0">
      <alignment vertical="center"/>
    </xf>
    <xf numFmtId="0" fontId="55" fillId="28" borderId="0" applyNumberFormat="0" applyBorder="0" applyAlignment="0" applyProtection="0">
      <alignment vertical="center"/>
    </xf>
    <xf numFmtId="0" fontId="39" fillId="33" borderId="0" applyNumberFormat="0" applyBorder="0" applyAlignment="0" applyProtection="0">
      <alignment vertical="center"/>
    </xf>
    <xf numFmtId="0" fontId="48" fillId="21" borderId="0" applyNumberFormat="0" applyBorder="0" applyAlignment="0" applyProtection="0">
      <alignment vertical="center"/>
    </xf>
    <xf numFmtId="0" fontId="39" fillId="32" borderId="0" applyNumberFormat="0" applyBorder="0" applyAlignment="0" applyProtection="0">
      <alignment vertical="center"/>
    </xf>
    <xf numFmtId="0" fontId="39" fillId="12" borderId="0" applyNumberFormat="0" applyBorder="0" applyAlignment="0" applyProtection="0">
      <alignment vertical="center"/>
    </xf>
    <xf numFmtId="0" fontId="39" fillId="39" borderId="0" applyNumberFormat="0" applyBorder="0" applyAlignment="0" applyProtection="0">
      <alignment vertical="center"/>
    </xf>
    <xf numFmtId="0" fontId="1" fillId="0" borderId="0"/>
    <xf numFmtId="0" fontId="39" fillId="17" borderId="0" applyNumberFormat="0" applyBorder="0" applyAlignment="0" applyProtection="0">
      <alignment vertical="center"/>
    </xf>
    <xf numFmtId="0" fontId="48" fillId="20" borderId="0" applyNumberFormat="0" applyBorder="0" applyAlignment="0" applyProtection="0">
      <alignment vertical="center"/>
    </xf>
    <xf numFmtId="0" fontId="48" fillId="25" borderId="0" applyNumberFormat="0" applyBorder="0" applyAlignment="0" applyProtection="0">
      <alignment vertical="center"/>
    </xf>
    <xf numFmtId="0" fontId="39" fillId="38" borderId="0" applyNumberFormat="0" applyBorder="0" applyAlignment="0" applyProtection="0">
      <alignment vertical="center"/>
    </xf>
    <xf numFmtId="0" fontId="39" fillId="16" borderId="0" applyNumberFormat="0" applyBorder="0" applyAlignment="0" applyProtection="0">
      <alignment vertical="center"/>
    </xf>
    <xf numFmtId="0" fontId="48" fillId="19" borderId="0" applyNumberFormat="0" applyBorder="0" applyAlignment="0" applyProtection="0">
      <alignment vertical="center"/>
    </xf>
    <xf numFmtId="0" fontId="39" fillId="11" borderId="0" applyNumberFormat="0" applyBorder="0" applyAlignment="0" applyProtection="0">
      <alignment vertical="center"/>
    </xf>
    <xf numFmtId="0" fontId="48" fillId="35" borderId="0" applyNumberFormat="0" applyBorder="0" applyAlignment="0" applyProtection="0">
      <alignment vertical="center"/>
    </xf>
    <xf numFmtId="0" fontId="48" fillId="24" borderId="0" applyNumberFormat="0" applyBorder="0" applyAlignment="0" applyProtection="0">
      <alignment vertical="center"/>
    </xf>
    <xf numFmtId="0" fontId="39" fillId="15" borderId="0" applyNumberFormat="0" applyBorder="0" applyAlignment="0" applyProtection="0">
      <alignment vertical="center"/>
    </xf>
    <xf numFmtId="0" fontId="48" fillId="27" borderId="0" applyNumberFormat="0" applyBorder="0" applyAlignment="0" applyProtection="0">
      <alignment vertical="center"/>
    </xf>
    <xf numFmtId="0" fontId="1" fillId="0" borderId="0">
      <alignment vertical="center"/>
    </xf>
    <xf numFmtId="0" fontId="1" fillId="0" borderId="0"/>
    <xf numFmtId="0" fontId="1" fillId="0" borderId="0"/>
    <xf numFmtId="0" fontId="1" fillId="0" borderId="0"/>
    <xf numFmtId="0" fontId="47" fillId="0" borderId="0"/>
    <xf numFmtId="0" fontId="54" fillId="0" borderId="0"/>
    <xf numFmtId="0" fontId="54" fillId="0" borderId="0"/>
  </cellStyleXfs>
  <cellXfs count="375">
    <xf numFmtId="0" fontId="0" fillId="0" borderId="0" xfId="0">
      <alignment vertical="center"/>
    </xf>
    <xf numFmtId="0" fontId="1" fillId="0" borderId="0" xfId="0" applyFont="1" applyFill="1" applyBorder="1" applyAlignment="1">
      <alignment vertical="center"/>
    </xf>
    <xf numFmtId="0" fontId="2" fillId="0" borderId="0" xfId="0" applyFont="1" applyFill="1" applyAlignment="1">
      <alignment horizontal="center" vertical="center"/>
    </xf>
    <xf numFmtId="0" fontId="2" fillId="0" borderId="0" xfId="0" applyFont="1" applyFill="1" applyAlignment="1">
      <alignment horizontal="center" vertical="center"/>
    </xf>
    <xf numFmtId="0" fontId="1" fillId="0" borderId="1"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2" xfId="0" applyFont="1" applyFill="1" applyBorder="1" applyAlignment="1">
      <alignment vertical="center" wrapText="1"/>
    </xf>
    <xf numFmtId="0" fontId="1" fillId="0" borderId="2" xfId="0" applyFont="1" applyFill="1" applyBorder="1" applyAlignment="1">
      <alignment vertical="center"/>
    </xf>
    <xf numFmtId="178" fontId="1" fillId="0" borderId="2" xfId="0" applyNumberFormat="1" applyFont="1" applyFill="1" applyBorder="1" applyAlignment="1">
      <alignment vertical="center"/>
    </xf>
    <xf numFmtId="4" fontId="1" fillId="0" borderId="2" xfId="0" applyNumberFormat="1" applyFont="1" applyFill="1" applyBorder="1" applyAlignment="1">
      <alignment vertical="center"/>
    </xf>
    <xf numFmtId="0" fontId="1" fillId="0" borderId="3"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1" fillId="0" borderId="0" xfId="0" applyFont="1" applyFill="1" applyBorder="1" applyAlignment="1">
      <alignment vertical="center"/>
    </xf>
    <xf numFmtId="0" fontId="3" fillId="0" borderId="0" xfId="0" applyFont="1" applyFill="1" applyBorder="1" applyAlignment="1">
      <alignment vertical="center"/>
    </xf>
    <xf numFmtId="0" fontId="4" fillId="0" borderId="0" xfId="0" applyFont="1" applyFill="1" applyBorder="1" applyAlignment="1">
      <alignment vertical="center"/>
    </xf>
    <xf numFmtId="0" fontId="1" fillId="0" borderId="0" xfId="0" applyFont="1" applyFill="1" applyBorder="1" applyAlignment="1">
      <alignment horizontal="left" vertical="center"/>
    </xf>
    <xf numFmtId="177" fontId="1" fillId="0" borderId="0" xfId="0" applyNumberFormat="1" applyFont="1" applyFill="1" applyBorder="1" applyAlignment="1">
      <alignment vertical="center"/>
    </xf>
    <xf numFmtId="10" fontId="1" fillId="0" borderId="0" xfId="0" applyNumberFormat="1" applyFont="1" applyFill="1" applyBorder="1" applyAlignment="1">
      <alignment vertical="center"/>
    </xf>
    <xf numFmtId="0" fontId="5" fillId="0" borderId="0" xfId="0" applyFont="1" applyFill="1" applyBorder="1" applyAlignment="1"/>
    <xf numFmtId="0" fontId="6" fillId="0" borderId="0" xfId="0" applyFont="1" applyFill="1" applyBorder="1" applyAlignment="1">
      <alignment horizontal="center" vertical="center"/>
    </xf>
    <xf numFmtId="0" fontId="7" fillId="0" borderId="0" xfId="11" applyFont="1" applyFill="1" applyBorder="1" applyAlignment="1">
      <alignment vertical="center"/>
    </xf>
    <xf numFmtId="177" fontId="7" fillId="0" borderId="0" xfId="11" applyNumberFormat="1" applyFont="1" applyFill="1" applyBorder="1" applyAlignment="1">
      <alignment vertical="center"/>
    </xf>
    <xf numFmtId="10" fontId="7" fillId="0" borderId="0" xfId="11" applyNumberFormat="1" applyFont="1" applyFill="1" applyBorder="1" applyAlignment="1">
      <alignment vertical="center"/>
    </xf>
    <xf numFmtId="0" fontId="8" fillId="0" borderId="2" xfId="0" applyFont="1" applyFill="1" applyBorder="1" applyAlignment="1">
      <alignment horizontal="center" vertical="center"/>
    </xf>
    <xf numFmtId="0" fontId="9" fillId="0" borderId="2" xfId="11" applyFont="1" applyFill="1" applyBorder="1" applyAlignment="1">
      <alignment horizontal="center" vertical="center"/>
    </xf>
    <xf numFmtId="0" fontId="9" fillId="0" borderId="4" xfId="11" applyFont="1" applyFill="1" applyBorder="1" applyAlignment="1">
      <alignment horizontal="center" vertical="center" wrapText="1"/>
    </xf>
    <xf numFmtId="0" fontId="9" fillId="0" borderId="2" xfId="11" applyFont="1" applyFill="1" applyBorder="1" applyAlignment="1">
      <alignment horizontal="center" vertical="center" wrapText="1"/>
    </xf>
    <xf numFmtId="0" fontId="3" fillId="0" borderId="2" xfId="0" applyFont="1" applyFill="1" applyBorder="1" applyAlignment="1">
      <alignment horizontal="center" vertical="center"/>
    </xf>
    <xf numFmtId="0" fontId="4" fillId="0" borderId="2" xfId="11" applyFont="1" applyFill="1" applyBorder="1" applyAlignment="1">
      <alignment horizontal="center" vertical="center"/>
    </xf>
    <xf numFmtId="0" fontId="9" fillId="0" borderId="5" xfId="11" applyFont="1" applyFill="1" applyBorder="1" applyAlignment="1">
      <alignment horizontal="center" vertical="center" wrapText="1"/>
    </xf>
    <xf numFmtId="0" fontId="9" fillId="0" borderId="4" xfId="11" applyFont="1" applyFill="1" applyBorder="1" applyAlignment="1">
      <alignment horizontal="center" vertical="center"/>
    </xf>
    <xf numFmtId="0" fontId="9" fillId="0" borderId="6" xfId="11" applyFont="1" applyFill="1" applyBorder="1" applyAlignment="1">
      <alignment horizontal="center" vertical="center" wrapText="1"/>
    </xf>
    <xf numFmtId="0" fontId="9" fillId="0" borderId="7" xfId="11" applyFont="1" applyFill="1" applyBorder="1" applyAlignment="1">
      <alignment horizontal="center" vertical="center" wrapText="1"/>
    </xf>
    <xf numFmtId="0" fontId="9" fillId="0" borderId="8" xfId="11" applyFont="1" applyFill="1" applyBorder="1" applyAlignment="1">
      <alignment horizontal="center" vertical="center" wrapText="1"/>
    </xf>
    <xf numFmtId="0" fontId="9" fillId="0" borderId="8" xfId="11" applyFont="1" applyFill="1" applyBorder="1" applyAlignment="1">
      <alignment horizontal="center" vertical="center"/>
    </xf>
    <xf numFmtId="177" fontId="9" fillId="0" borderId="2" xfId="53" applyNumberFormat="1" applyFont="1" applyFill="1" applyBorder="1" applyAlignment="1">
      <alignment horizontal="center" vertical="center"/>
    </xf>
    <xf numFmtId="10" fontId="9" fillId="0" borderId="2" xfId="53" applyNumberFormat="1" applyFont="1" applyFill="1" applyBorder="1" applyAlignment="1">
      <alignment horizontal="center" vertical="center"/>
    </xf>
    <xf numFmtId="0" fontId="4" fillId="0" borderId="2" xfId="0" applyFont="1" applyFill="1" applyBorder="1" applyAlignment="1">
      <alignment horizontal="left" vertical="center"/>
    </xf>
    <xf numFmtId="0" fontId="10" fillId="0" borderId="2" xfId="11" applyFont="1" applyFill="1" applyBorder="1" applyAlignment="1">
      <alignment horizontal="justify" vertical="center" wrapText="1"/>
    </xf>
    <xf numFmtId="183" fontId="9" fillId="0" borderId="2" xfId="57" applyNumberFormat="1" applyFont="1" applyFill="1" applyBorder="1" applyAlignment="1">
      <alignment horizontal="right" vertical="center"/>
    </xf>
    <xf numFmtId="10" fontId="9" fillId="0" borderId="2" xfId="12" applyNumberFormat="1" applyFont="1" applyFill="1" applyBorder="1" applyAlignment="1">
      <alignment horizontal="right" vertical="center"/>
    </xf>
    <xf numFmtId="10" fontId="9" fillId="0" borderId="2" xfId="57" applyNumberFormat="1" applyFont="1" applyFill="1" applyBorder="1" applyAlignment="1">
      <alignment horizontal="right" vertical="center"/>
    </xf>
    <xf numFmtId="0" fontId="1" fillId="0" borderId="2" xfId="0" applyFont="1" applyFill="1" applyBorder="1" applyAlignment="1">
      <alignment horizontal="left" vertical="center"/>
    </xf>
    <xf numFmtId="0" fontId="11" fillId="0" borderId="2" xfId="11" applyFont="1" applyFill="1" applyBorder="1" applyAlignment="1">
      <alignment horizontal="justify" vertical="center" wrapText="1"/>
    </xf>
    <xf numFmtId="183" fontId="7" fillId="0" borderId="2" xfId="57" applyNumberFormat="1" applyFont="1" applyFill="1" applyBorder="1" applyAlignment="1">
      <alignment horizontal="right" vertical="center"/>
    </xf>
    <xf numFmtId="183" fontId="5" fillId="0" borderId="2" xfId="0" applyNumberFormat="1" applyFont="1" applyFill="1" applyBorder="1" applyAlignment="1">
      <alignment horizontal="right" vertical="center"/>
    </xf>
    <xf numFmtId="10" fontId="7" fillId="0" borderId="2" xfId="12" applyNumberFormat="1" applyFont="1" applyFill="1" applyBorder="1" applyAlignment="1">
      <alignment horizontal="right" vertical="center"/>
    </xf>
    <xf numFmtId="10" fontId="7" fillId="0" borderId="2" xfId="57" applyNumberFormat="1" applyFont="1" applyFill="1" applyBorder="1" applyAlignment="1">
      <alignment horizontal="right" vertical="center"/>
    </xf>
    <xf numFmtId="10" fontId="11" fillId="0" borderId="2" xfId="11" applyNumberFormat="1" applyFont="1" applyFill="1" applyBorder="1" applyAlignment="1" applyProtection="1">
      <alignment vertical="center"/>
    </xf>
    <xf numFmtId="0" fontId="12" fillId="0" borderId="2" xfId="11" applyFont="1" applyFill="1" applyBorder="1" applyAlignment="1">
      <alignment horizontal="justify" vertical="center" wrapText="1"/>
    </xf>
    <xf numFmtId="0" fontId="13" fillId="0" borderId="2" xfId="11" applyFont="1" applyFill="1" applyBorder="1" applyAlignment="1">
      <alignment horizontal="justify" vertical="center" wrapText="1"/>
    </xf>
    <xf numFmtId="0" fontId="3" fillId="0" borderId="2" xfId="0" applyFont="1" applyFill="1" applyBorder="1" applyAlignment="1">
      <alignment horizontal="left" vertical="center"/>
    </xf>
    <xf numFmtId="0" fontId="10" fillId="0" borderId="2" xfId="55" applyFont="1" applyFill="1" applyBorder="1" applyAlignment="1">
      <alignment horizontal="justify" vertical="center" wrapText="1"/>
    </xf>
    <xf numFmtId="0" fontId="1" fillId="0" borderId="0" xfId="0" applyFont="1" applyFill="1" applyBorder="1" applyAlignment="1"/>
    <xf numFmtId="0" fontId="14" fillId="0" borderId="0" xfId="0" applyNumberFormat="1" applyFont="1" applyFill="1" applyBorder="1" applyAlignment="1" applyProtection="1">
      <alignment horizontal="center" vertical="center"/>
    </xf>
    <xf numFmtId="0" fontId="15" fillId="0" borderId="0" xfId="0" applyNumberFormat="1" applyFont="1" applyFill="1" applyBorder="1" applyAlignment="1" applyProtection="1">
      <alignment horizontal="right" vertical="center"/>
    </xf>
    <xf numFmtId="0" fontId="8" fillId="2" borderId="2" xfId="0" applyNumberFormat="1" applyFont="1" applyFill="1" applyBorder="1" applyAlignment="1" applyProtection="1">
      <alignment horizontal="center" vertical="center"/>
    </xf>
    <xf numFmtId="0" fontId="15" fillId="2" borderId="2" xfId="0" applyNumberFormat="1" applyFont="1" applyFill="1" applyBorder="1" applyAlignment="1" applyProtection="1">
      <alignment vertical="center"/>
    </xf>
    <xf numFmtId="3" fontId="15" fillId="3" borderId="2" xfId="0" applyNumberFormat="1" applyFont="1" applyFill="1" applyBorder="1" applyAlignment="1" applyProtection="1">
      <alignment horizontal="right" vertical="center"/>
    </xf>
    <xf numFmtId="3" fontId="15" fillId="4" borderId="2" xfId="0" applyNumberFormat="1" applyFont="1" applyFill="1" applyBorder="1" applyAlignment="1" applyProtection="1">
      <alignment horizontal="right" vertical="center"/>
    </xf>
    <xf numFmtId="3" fontId="15" fillId="5" borderId="2" xfId="0" applyNumberFormat="1" applyFont="1" applyFill="1" applyBorder="1" applyAlignment="1" applyProtection="1">
      <alignment horizontal="right" vertical="center"/>
    </xf>
    <xf numFmtId="3" fontId="15" fillId="6" borderId="2" xfId="0" applyNumberFormat="1" applyFont="1" applyFill="1" applyBorder="1" applyAlignment="1" applyProtection="1">
      <alignment horizontal="right" vertical="center"/>
    </xf>
    <xf numFmtId="0" fontId="15" fillId="2" borderId="2" xfId="0" applyNumberFormat="1" applyFont="1" applyFill="1" applyBorder="1" applyAlignment="1" applyProtection="1">
      <alignment horizontal="right" vertical="center"/>
    </xf>
    <xf numFmtId="0" fontId="0" fillId="0" borderId="0" xfId="0" applyFont="1" applyAlignment="1">
      <alignment vertical="center"/>
    </xf>
    <xf numFmtId="0" fontId="16" fillId="0" borderId="0" xfId="0" applyNumberFormat="1" applyFont="1" applyBorder="1" applyAlignment="1"/>
    <xf numFmtId="0" fontId="17" fillId="0" borderId="0" xfId="0" applyNumberFormat="1" applyFont="1" applyBorder="1" applyAlignment="1"/>
    <xf numFmtId="10" fontId="17" fillId="0" borderId="0" xfId="0" applyNumberFormat="1" applyFont="1" applyBorder="1" applyAlignment="1"/>
    <xf numFmtId="0" fontId="18" fillId="0" borderId="0" xfId="0" applyNumberFormat="1" applyFont="1" applyBorder="1" applyAlignment="1">
      <alignment horizontal="center" vertical="center"/>
    </xf>
    <xf numFmtId="10" fontId="18" fillId="0" borderId="0" xfId="0" applyNumberFormat="1" applyFont="1" applyBorder="1" applyAlignment="1">
      <alignment horizontal="center" vertical="center"/>
    </xf>
    <xf numFmtId="0" fontId="17" fillId="0" borderId="0" xfId="0" applyNumberFormat="1" applyFont="1" applyBorder="1" applyAlignment="1">
      <alignment vertical="center"/>
    </xf>
    <xf numFmtId="0" fontId="19" fillId="0" borderId="9" xfId="0" applyNumberFormat="1" applyFont="1" applyBorder="1" applyAlignment="1">
      <alignment horizontal="center" vertical="center"/>
    </xf>
    <xf numFmtId="0" fontId="19" fillId="0" borderId="9" xfId="0" applyNumberFormat="1" applyFont="1" applyBorder="1" applyAlignment="1">
      <alignment horizontal="center" vertical="center" wrapText="1"/>
    </xf>
    <xf numFmtId="10" fontId="19" fillId="0" borderId="9" xfId="0" applyNumberFormat="1" applyFont="1" applyBorder="1" applyAlignment="1">
      <alignment horizontal="center" vertical="center" wrapText="1"/>
    </xf>
    <xf numFmtId="184" fontId="19" fillId="0" borderId="9" xfId="0" applyNumberFormat="1" applyFont="1" applyBorder="1" applyAlignment="1">
      <alignment horizontal="center" vertical="center"/>
    </xf>
    <xf numFmtId="10" fontId="19" fillId="0" borderId="9" xfId="0" applyNumberFormat="1" applyFont="1" applyBorder="1" applyAlignment="1">
      <alignment horizontal="center" vertical="center"/>
    </xf>
    <xf numFmtId="0" fontId="20" fillId="7" borderId="2" xfId="0" applyNumberFormat="1" applyFont="1" applyFill="1" applyBorder="1" applyAlignment="1" applyProtection="1">
      <alignment horizontal="left" vertical="center"/>
    </xf>
    <xf numFmtId="183" fontId="5" fillId="0" borderId="9" xfId="0" applyNumberFormat="1" applyFont="1" applyBorder="1" applyAlignment="1">
      <alignment horizontal="right" vertical="center"/>
    </xf>
    <xf numFmtId="0" fontId="21" fillId="0" borderId="2" xfId="0" applyFont="1" applyFill="1" applyBorder="1" applyAlignment="1">
      <alignment horizontal="left" vertical="center"/>
    </xf>
    <xf numFmtId="183" fontId="5" fillId="0" borderId="0" xfId="0" applyNumberFormat="1" applyFont="1" applyAlignment="1">
      <alignment horizontal="right" vertical="center"/>
    </xf>
    <xf numFmtId="0" fontId="20" fillId="7" borderId="2" xfId="0" applyNumberFormat="1" applyFont="1" applyFill="1" applyBorder="1" applyAlignment="1" applyProtection="1">
      <alignment horizontal="center" vertical="center"/>
    </xf>
    <xf numFmtId="183" fontId="20" fillId="0" borderId="9" xfId="0" applyNumberFormat="1" applyFont="1" applyBorder="1" applyAlignment="1">
      <alignment horizontal="right" vertical="center"/>
    </xf>
    <xf numFmtId="0" fontId="22" fillId="0" borderId="0" xfId="0" applyFont="1" applyAlignment="1">
      <alignment vertical="center"/>
    </xf>
    <xf numFmtId="0" fontId="15" fillId="0" borderId="0" xfId="0" applyFont="1" applyAlignment="1">
      <alignment vertical="center"/>
    </xf>
    <xf numFmtId="0" fontId="0" fillId="0" borderId="0" xfId="0" applyFont="1" applyAlignment="1">
      <alignment horizontal="right" vertical="center"/>
    </xf>
    <xf numFmtId="10" fontId="0" fillId="0" borderId="0" xfId="0" applyNumberFormat="1" applyFont="1" applyAlignment="1">
      <alignment vertical="center"/>
    </xf>
    <xf numFmtId="0" fontId="17" fillId="0" borderId="0" xfId="0" applyNumberFormat="1" applyFont="1" applyBorder="1" applyAlignment="1">
      <alignment horizontal="right"/>
    </xf>
    <xf numFmtId="0" fontId="18" fillId="0" borderId="0" xfId="0" applyNumberFormat="1" applyFont="1" applyBorder="1" applyAlignment="1">
      <alignment horizontal="right" vertical="center"/>
    </xf>
    <xf numFmtId="0" fontId="23" fillId="0" borderId="0" xfId="0" applyNumberFormat="1" applyFont="1" applyBorder="1" applyAlignment="1">
      <alignment vertical="center"/>
    </xf>
    <xf numFmtId="0" fontId="19" fillId="0" borderId="0" xfId="0" applyNumberFormat="1" applyFont="1" applyBorder="1" applyAlignment="1"/>
    <xf numFmtId="0" fontId="19" fillId="0" borderId="0" xfId="0" applyNumberFormat="1" applyFont="1" applyBorder="1" applyAlignment="1">
      <alignment vertical="center"/>
    </xf>
    <xf numFmtId="0" fontId="19" fillId="0" borderId="0" xfId="0" applyNumberFormat="1" applyFont="1" applyBorder="1" applyAlignment="1">
      <alignment horizontal="right" vertical="center"/>
    </xf>
    <xf numFmtId="0" fontId="24" fillId="0" borderId="0" xfId="0" applyNumberFormat="1" applyFont="1" applyBorder="1" applyAlignment="1"/>
    <xf numFmtId="10" fontId="19" fillId="0" borderId="0" xfId="0" applyNumberFormat="1" applyFont="1" applyBorder="1" applyAlignment="1"/>
    <xf numFmtId="0" fontId="19" fillId="0" borderId="9" xfId="0" applyNumberFormat="1" applyFont="1" applyBorder="1" applyAlignment="1">
      <alignment horizontal="right" vertical="center" wrapText="1"/>
    </xf>
    <xf numFmtId="3" fontId="25" fillId="0" borderId="10" xfId="0" applyNumberFormat="1" applyFont="1" applyBorder="1" applyAlignment="1">
      <alignment horizontal="right" vertical="top" indent="1" shrinkToFit="1"/>
    </xf>
    <xf numFmtId="0" fontId="20" fillId="7" borderId="2" xfId="0" applyNumberFormat="1" applyFont="1" applyFill="1" applyBorder="1" applyAlignment="1" applyProtection="1">
      <alignment horizontal="right" vertical="center"/>
    </xf>
    <xf numFmtId="0" fontId="26" fillId="0" borderId="0" xfId="0" applyNumberFormat="1" applyFont="1" applyBorder="1" applyAlignment="1"/>
    <xf numFmtId="0" fontId="27" fillId="0" borderId="10" xfId="0" applyNumberFormat="1" applyFont="1" applyBorder="1" applyAlignment="1">
      <alignment horizontal="left" wrapText="1"/>
    </xf>
    <xf numFmtId="0" fontId="21" fillId="0" borderId="2" xfId="0" applyFont="1" applyFill="1" applyBorder="1" applyAlignment="1">
      <alignment horizontal="right" vertical="center"/>
    </xf>
    <xf numFmtId="177" fontId="21" fillId="0" borderId="2" xfId="0" applyNumberFormat="1" applyFont="1" applyFill="1" applyBorder="1" applyAlignment="1">
      <alignment horizontal="center" vertical="center" wrapText="1"/>
    </xf>
    <xf numFmtId="177" fontId="27" fillId="0" borderId="10" xfId="0" applyNumberFormat="1" applyFont="1" applyBorder="1" applyAlignment="1">
      <alignment horizontal="center" vertical="center" wrapText="1"/>
    </xf>
    <xf numFmtId="0" fontId="28" fillId="0" borderId="0" xfId="0" applyNumberFormat="1" applyFont="1" applyBorder="1" applyAlignment="1"/>
    <xf numFmtId="178" fontId="21" fillId="0" borderId="2" xfId="0" applyNumberFormat="1" applyFont="1" applyFill="1" applyBorder="1" applyAlignment="1">
      <alignment horizontal="center" vertical="center" wrapText="1"/>
    </xf>
    <xf numFmtId="178" fontId="27" fillId="0" borderId="10" xfId="0" applyNumberFormat="1" applyFont="1" applyBorder="1" applyAlignment="1">
      <alignment horizontal="center" vertical="center" wrapText="1"/>
    </xf>
    <xf numFmtId="3" fontId="25" fillId="0" borderId="9" xfId="0" applyNumberFormat="1" applyFont="1" applyBorder="1" applyAlignment="1">
      <alignment horizontal="right" vertical="top" indent="1" shrinkToFit="1"/>
    </xf>
    <xf numFmtId="178" fontId="20" fillId="7" borderId="2" xfId="0" applyNumberFormat="1" applyFont="1" applyFill="1" applyBorder="1" applyAlignment="1" applyProtection="1">
      <alignment horizontal="center" vertical="center" wrapText="1"/>
    </xf>
    <xf numFmtId="178" fontId="25" fillId="0" borderId="9" xfId="0" applyNumberFormat="1" applyFont="1" applyBorder="1" applyAlignment="1">
      <alignment horizontal="center" vertical="center" wrapText="1" shrinkToFit="1"/>
    </xf>
    <xf numFmtId="3" fontId="27" fillId="0" borderId="9" xfId="0" applyNumberFormat="1" applyFont="1" applyBorder="1" applyAlignment="1">
      <alignment horizontal="right" vertical="top" indent="1" shrinkToFit="1"/>
    </xf>
    <xf numFmtId="178" fontId="27" fillId="0" borderId="9" xfId="0" applyNumberFormat="1" applyFont="1" applyBorder="1" applyAlignment="1">
      <alignment horizontal="center" vertical="center" wrapText="1" shrinkToFit="1"/>
    </xf>
    <xf numFmtId="1" fontId="27" fillId="0" borderId="9" xfId="0" applyNumberFormat="1" applyFont="1" applyBorder="1" applyAlignment="1">
      <alignment horizontal="right" vertical="top" indent="1" shrinkToFit="1"/>
    </xf>
    <xf numFmtId="183" fontId="21" fillId="0" borderId="2" xfId="0" applyNumberFormat="1" applyFont="1" applyFill="1" applyBorder="1" applyAlignment="1">
      <alignment horizontal="center" vertical="center" wrapText="1"/>
    </xf>
    <xf numFmtId="183" fontId="27" fillId="0" borderId="9" xfId="0" applyNumberFormat="1" applyFont="1" applyBorder="1" applyAlignment="1">
      <alignment horizontal="center" vertical="center" wrapText="1" shrinkToFit="1"/>
    </xf>
    <xf numFmtId="0" fontId="27" fillId="0" borderId="9" xfId="0" applyNumberFormat="1" applyFont="1" applyBorder="1" applyAlignment="1">
      <alignment horizontal="left" wrapText="1"/>
    </xf>
    <xf numFmtId="183" fontId="20" fillId="7" borderId="2" xfId="0" applyNumberFormat="1" applyFont="1" applyFill="1" applyBorder="1" applyAlignment="1" applyProtection="1">
      <alignment horizontal="right" vertical="center" wrapText="1"/>
    </xf>
    <xf numFmtId="183" fontId="27" fillId="0" borderId="9" xfId="0" applyNumberFormat="1" applyFont="1" applyBorder="1" applyAlignment="1">
      <alignment horizontal="right" vertical="center" wrapText="1"/>
    </xf>
    <xf numFmtId="183" fontId="21" fillId="0" borderId="2" xfId="0" applyNumberFormat="1" applyFont="1" applyFill="1" applyBorder="1" applyAlignment="1">
      <alignment horizontal="right" vertical="center" wrapText="1"/>
    </xf>
    <xf numFmtId="183" fontId="27" fillId="0" borderId="9" xfId="0" applyNumberFormat="1" applyFont="1" applyBorder="1" applyAlignment="1">
      <alignment horizontal="right" vertical="center" wrapText="1" shrinkToFit="1"/>
    </xf>
    <xf numFmtId="1" fontId="25" fillId="0" borderId="9" xfId="0" applyNumberFormat="1" applyFont="1" applyBorder="1" applyAlignment="1">
      <alignment horizontal="right" vertical="top" indent="1" shrinkToFit="1"/>
    </xf>
    <xf numFmtId="183" fontId="20" fillId="0" borderId="9" xfId="0" applyNumberFormat="1" applyFont="1" applyBorder="1" applyAlignment="1">
      <alignment horizontal="right" vertical="center" wrapText="1"/>
    </xf>
    <xf numFmtId="183" fontId="25" fillId="0" borderId="9" xfId="0" applyNumberFormat="1" applyFont="1" applyBorder="1" applyAlignment="1">
      <alignment horizontal="right" vertical="center" wrapText="1" shrinkToFit="1"/>
    </xf>
    <xf numFmtId="183" fontId="25" fillId="0" borderId="9" xfId="0" applyNumberFormat="1" applyFont="1" applyBorder="1" applyAlignment="1">
      <alignment horizontal="right" vertical="top" shrinkToFit="1"/>
    </xf>
    <xf numFmtId="183" fontId="27" fillId="0" borderId="9" xfId="0" applyNumberFormat="1" applyFont="1" applyBorder="1" applyAlignment="1">
      <alignment horizontal="right" vertical="top" shrinkToFit="1"/>
    </xf>
    <xf numFmtId="0" fontId="8" fillId="2" borderId="2" xfId="0" applyNumberFormat="1" applyFont="1" applyFill="1" applyBorder="1" applyAlignment="1" applyProtection="1">
      <alignment horizontal="center" vertical="center" wrapText="1"/>
    </xf>
    <xf numFmtId="0" fontId="15" fillId="2" borderId="2" xfId="0" applyNumberFormat="1" applyFont="1" applyFill="1" applyBorder="1" applyAlignment="1" applyProtection="1">
      <alignment horizontal="center" vertical="center"/>
    </xf>
    <xf numFmtId="0" fontId="14" fillId="8" borderId="0" xfId="0" applyNumberFormat="1" applyFont="1" applyFill="1" applyBorder="1" applyAlignment="1" applyProtection="1">
      <alignment horizontal="center" vertical="center"/>
    </xf>
    <xf numFmtId="0" fontId="1" fillId="2" borderId="2" xfId="0" applyNumberFormat="1" applyFont="1" applyFill="1" applyBorder="1" applyAlignment="1" applyProtection="1"/>
    <xf numFmtId="0" fontId="4" fillId="0" borderId="0" xfId="53" applyFont="1" applyFill="1" applyBorder="1" applyAlignment="1"/>
    <xf numFmtId="0" fontId="1" fillId="0" borderId="0" xfId="53" applyFont="1" applyFill="1" applyBorder="1" applyAlignment="1"/>
    <xf numFmtId="0" fontId="1" fillId="0" borderId="0" xfId="53" applyNumberFormat="1" applyFont="1" applyFill="1" applyBorder="1" applyAlignment="1">
      <alignment horizontal="left"/>
    </xf>
    <xf numFmtId="0" fontId="1" fillId="0" borderId="0" xfId="53" applyFont="1" applyFill="1" applyBorder="1" applyAlignment="1">
      <alignment wrapText="1"/>
    </xf>
    <xf numFmtId="0" fontId="29" fillId="0" borderId="0" xfId="53" applyFont="1" applyFill="1" applyBorder="1" applyAlignment="1"/>
    <xf numFmtId="178" fontId="29" fillId="0" borderId="0" xfId="53" applyNumberFormat="1" applyFont="1" applyFill="1" applyBorder="1" applyAlignment="1"/>
    <xf numFmtId="10" fontId="29" fillId="0" borderId="0" xfId="53" applyNumberFormat="1" applyFont="1" applyFill="1" applyBorder="1" applyAlignment="1"/>
    <xf numFmtId="0" fontId="15" fillId="0" borderId="0" xfId="53" applyFont="1" applyFill="1" applyBorder="1" applyAlignment="1">
      <alignment wrapText="1"/>
    </xf>
    <xf numFmtId="0" fontId="4" fillId="0" borderId="2" xfId="53" applyFont="1" applyFill="1" applyBorder="1" applyAlignment="1">
      <alignment horizontal="center" vertical="center" wrapText="1"/>
    </xf>
    <xf numFmtId="0" fontId="4" fillId="0" borderId="6" xfId="53" applyFont="1" applyFill="1" applyBorder="1" applyAlignment="1">
      <alignment horizontal="center" vertical="center"/>
    </xf>
    <xf numFmtId="0" fontId="4" fillId="0" borderId="11" xfId="53" applyFont="1" applyFill="1" applyBorder="1" applyAlignment="1">
      <alignment horizontal="center" vertical="center"/>
    </xf>
    <xf numFmtId="0" fontId="4" fillId="0" borderId="2" xfId="53" applyFont="1" applyFill="1" applyBorder="1" applyAlignment="1">
      <alignment horizontal="center" vertical="center"/>
    </xf>
    <xf numFmtId="178" fontId="4" fillId="0" borderId="2" xfId="53" applyNumberFormat="1" applyFont="1" applyFill="1" applyBorder="1" applyAlignment="1">
      <alignment horizontal="center" vertical="center"/>
    </xf>
    <xf numFmtId="0" fontId="4" fillId="0" borderId="2" xfId="53" applyFont="1" applyFill="1" applyBorder="1" applyAlignment="1" applyProtection="1">
      <alignment horizontal="left" vertical="center" wrapText="1"/>
      <protection locked="0"/>
    </xf>
    <xf numFmtId="183" fontId="8" fillId="0" borderId="2" xfId="58" applyNumberFormat="1" applyFont="1" applyFill="1" applyBorder="1" applyAlignment="1">
      <alignment horizontal="right" vertical="center"/>
    </xf>
    <xf numFmtId="3" fontId="4" fillId="0" borderId="2" xfId="58" applyNumberFormat="1" applyFont="1" applyFill="1" applyBorder="1" applyAlignment="1">
      <alignment vertical="center"/>
    </xf>
    <xf numFmtId="0" fontId="15" fillId="7" borderId="2" xfId="0" applyNumberFormat="1" applyFont="1" applyFill="1" applyBorder="1" applyAlignment="1" applyProtection="1">
      <alignment vertical="center"/>
    </xf>
    <xf numFmtId="183" fontId="15" fillId="7" borderId="2" xfId="0" applyNumberFormat="1" applyFont="1" applyFill="1" applyBorder="1" applyAlignment="1" applyProtection="1">
      <alignment horizontal="right" vertical="center"/>
    </xf>
    <xf numFmtId="49" fontId="15" fillId="0" borderId="2" xfId="52" applyNumberFormat="1" applyFont="1" applyFill="1" applyBorder="1" applyAlignment="1" applyProtection="1">
      <alignment vertical="center" wrapText="1"/>
    </xf>
    <xf numFmtId="0" fontId="15" fillId="0" borderId="2" xfId="52" applyNumberFormat="1" applyFont="1" applyFill="1" applyBorder="1" applyAlignment="1" applyProtection="1">
      <alignment horizontal="left" vertical="center" wrapText="1"/>
    </xf>
    <xf numFmtId="185" fontId="4" fillId="0" borderId="2" xfId="53" applyNumberFormat="1" applyFont="1" applyFill="1" applyBorder="1" applyAlignment="1">
      <alignment vertical="center"/>
    </xf>
    <xf numFmtId="183" fontId="15" fillId="0" borderId="2" xfId="0" applyNumberFormat="1" applyFont="1" applyFill="1" applyBorder="1" applyAlignment="1" applyProtection="1">
      <alignment horizontal="right" vertical="center"/>
    </xf>
    <xf numFmtId="183" fontId="15" fillId="0" borderId="2" xfId="58" applyNumberFormat="1" applyFont="1" applyFill="1" applyBorder="1" applyAlignment="1">
      <alignment horizontal="right" vertical="center"/>
    </xf>
    <xf numFmtId="185" fontId="1" fillId="0" borderId="2" xfId="53" applyNumberFormat="1" applyFont="1" applyFill="1" applyBorder="1" applyAlignment="1">
      <alignment vertical="center"/>
    </xf>
    <xf numFmtId="179" fontId="1" fillId="0" borderId="2" xfId="58" applyNumberFormat="1" applyFont="1" applyFill="1" applyBorder="1" applyAlignment="1">
      <alignment vertical="center"/>
    </xf>
    <xf numFmtId="0" fontId="1" fillId="0" borderId="2" xfId="53" applyFont="1" applyFill="1" applyBorder="1" applyAlignment="1"/>
    <xf numFmtId="0" fontId="4" fillId="0" borderId="7" xfId="53" applyFont="1" applyFill="1" applyBorder="1" applyAlignment="1">
      <alignment horizontal="center" vertical="center"/>
    </xf>
    <xf numFmtId="10" fontId="4" fillId="0" borderId="2" xfId="53" applyNumberFormat="1" applyFont="1" applyFill="1" applyBorder="1" applyAlignment="1">
      <alignment horizontal="center" vertical="center"/>
    </xf>
    <xf numFmtId="10" fontId="4" fillId="0" borderId="2" xfId="5" applyNumberFormat="1" applyFont="1" applyFill="1" applyBorder="1" applyAlignment="1" applyProtection="1">
      <alignment horizontal="right" vertical="center"/>
    </xf>
    <xf numFmtId="10" fontId="4" fillId="0" borderId="2" xfId="53" applyNumberFormat="1" applyFont="1" applyFill="1" applyBorder="1" applyAlignment="1">
      <alignment vertical="center"/>
    </xf>
    <xf numFmtId="10" fontId="1" fillId="0" borderId="2" xfId="53" applyNumberFormat="1" applyFont="1" applyFill="1" applyBorder="1" applyAlignment="1">
      <alignment vertical="center"/>
    </xf>
    <xf numFmtId="10" fontId="1" fillId="0" borderId="2" xfId="58" applyNumberFormat="1" applyFont="1" applyFill="1" applyBorder="1" applyAlignment="1">
      <alignment vertical="center"/>
    </xf>
    <xf numFmtId="10" fontId="4" fillId="0" borderId="2" xfId="58" applyNumberFormat="1" applyFont="1" applyFill="1" applyBorder="1" applyAlignment="1">
      <alignment vertical="center"/>
    </xf>
    <xf numFmtId="10" fontId="1" fillId="0" borderId="2" xfId="53" applyNumberFormat="1" applyFont="1" applyFill="1" applyBorder="1" applyAlignment="1"/>
    <xf numFmtId="183" fontId="15" fillId="0" borderId="2" xfId="53" applyNumberFormat="1" applyFont="1" applyFill="1" applyBorder="1" applyAlignment="1">
      <alignment horizontal="right" vertical="center"/>
    </xf>
    <xf numFmtId="0" fontId="4" fillId="0" borderId="2" xfId="0" applyFont="1" applyFill="1" applyBorder="1" applyAlignment="1" applyProtection="1">
      <alignment vertical="center" wrapText="1"/>
      <protection locked="0"/>
    </xf>
    <xf numFmtId="0" fontId="1" fillId="0" borderId="2" xfId="53" applyFont="1" applyFill="1" applyBorder="1" applyAlignment="1">
      <alignment vertical="center"/>
    </xf>
    <xf numFmtId="0" fontId="1" fillId="0" borderId="4" xfId="53" applyFont="1" applyFill="1" applyBorder="1" applyAlignment="1" applyProtection="1">
      <alignment vertical="center"/>
    </xf>
    <xf numFmtId="3" fontId="1" fillId="0" borderId="2" xfId="58" applyNumberFormat="1" applyFont="1" applyFill="1" applyBorder="1" applyAlignment="1">
      <alignment vertical="center"/>
    </xf>
    <xf numFmtId="0" fontId="4" fillId="0" borderId="0" xfId="53" applyNumberFormat="1" applyFont="1" applyFill="1" applyBorder="1" applyAlignment="1">
      <alignment horizontal="left"/>
    </xf>
    <xf numFmtId="0" fontId="4" fillId="0" borderId="2" xfId="0" applyFont="1" applyFill="1" applyBorder="1" applyAlignment="1" applyProtection="1">
      <alignment horizontal="center" vertical="center" wrapText="1"/>
      <protection locked="0"/>
    </xf>
    <xf numFmtId="178" fontId="1" fillId="0" borderId="0" xfId="53" applyNumberFormat="1" applyFont="1" applyFill="1" applyBorder="1" applyAlignment="1"/>
    <xf numFmtId="0" fontId="30" fillId="0" borderId="0" xfId="53" applyFont="1" applyFill="1" applyBorder="1" applyAlignment="1">
      <alignment vertical="center"/>
    </xf>
    <xf numFmtId="3" fontId="1" fillId="0" borderId="0" xfId="53" applyNumberFormat="1" applyFont="1" applyFill="1" applyBorder="1" applyAlignment="1"/>
    <xf numFmtId="10" fontId="1" fillId="0" borderId="0" xfId="53" applyNumberFormat="1" applyFont="1" applyFill="1" applyBorder="1" applyAlignment="1"/>
    <xf numFmtId="0" fontId="31" fillId="0" borderId="0" xfId="54" applyFont="1"/>
    <xf numFmtId="0" fontId="29" fillId="0" borderId="0" xfId="54" applyFont="1"/>
    <xf numFmtId="0" fontId="4" fillId="0" borderId="0" xfId="54" applyFont="1" applyAlignment="1">
      <alignment horizontal="left"/>
    </xf>
    <xf numFmtId="0" fontId="4" fillId="0" borderId="0" xfId="54" applyFont="1"/>
    <xf numFmtId="0" fontId="32" fillId="0" borderId="0" xfId="54" applyFont="1" applyAlignment="1">
      <alignment horizontal="center"/>
    </xf>
    <xf numFmtId="0" fontId="20" fillId="0" borderId="0" xfId="54" applyFont="1" applyAlignment="1">
      <alignment horizontal="center"/>
    </xf>
    <xf numFmtId="0" fontId="4" fillId="0" borderId="2" xfId="54" applyFont="1" applyBorder="1" applyAlignment="1">
      <alignment horizontal="center" vertical="center" wrapText="1"/>
    </xf>
    <xf numFmtId="0" fontId="4" fillId="0" borderId="4" xfId="54" applyFont="1" applyFill="1" applyBorder="1" applyAlignment="1">
      <alignment horizontal="center" vertical="center" wrapText="1"/>
    </xf>
    <xf numFmtId="0" fontId="4" fillId="0" borderId="5" xfId="54" applyFont="1" applyBorder="1" applyAlignment="1"/>
    <xf numFmtId="0" fontId="4" fillId="0" borderId="6" xfId="54" applyFont="1" applyBorder="1" applyAlignment="1">
      <alignment horizontal="center" vertical="center" wrapText="1"/>
    </xf>
    <xf numFmtId="0" fontId="4" fillId="0" borderId="7" xfId="54" applyFont="1" applyBorder="1" applyAlignment="1">
      <alignment horizontal="center" vertical="center" wrapText="1"/>
    </xf>
    <xf numFmtId="0" fontId="4" fillId="0" borderId="8" xfId="54" applyFont="1" applyBorder="1" applyAlignment="1"/>
    <xf numFmtId="0" fontId="4" fillId="0" borderId="2" xfId="54" applyFont="1" applyBorder="1" applyAlignment="1">
      <alignment horizontal="left" vertical="center" wrapText="1"/>
    </xf>
    <xf numFmtId="186" fontId="4" fillId="0" borderId="8" xfId="54" applyNumberFormat="1" applyFont="1" applyFill="1" applyBorder="1" applyAlignment="1">
      <alignment horizontal="right" vertical="center"/>
    </xf>
    <xf numFmtId="184" fontId="4" fillId="0" borderId="2" xfId="54" applyNumberFormat="1" applyFont="1" applyFill="1" applyBorder="1" applyAlignment="1">
      <alignment vertical="center"/>
    </xf>
    <xf numFmtId="183" fontId="4" fillId="0" borderId="2" xfId="54" applyNumberFormat="1" applyFont="1" applyFill="1" applyBorder="1" applyAlignment="1">
      <alignment vertical="center"/>
    </xf>
    <xf numFmtId="184" fontId="1" fillId="0" borderId="2" xfId="54" applyNumberFormat="1" applyFont="1" applyFill="1" applyBorder="1" applyAlignment="1">
      <alignment vertical="center"/>
    </xf>
    <xf numFmtId="0" fontId="5" fillId="0" borderId="2" xfId="0" applyFont="1" applyFill="1" applyBorder="1" applyAlignment="1">
      <alignment vertical="center"/>
    </xf>
    <xf numFmtId="186" fontId="1" fillId="0" borderId="2" xfId="54" applyNumberFormat="1" applyFont="1" applyFill="1" applyBorder="1" applyAlignment="1">
      <alignment horizontal="right" vertical="center"/>
    </xf>
    <xf numFmtId="181" fontId="1" fillId="0" borderId="2" xfId="54" applyNumberFormat="1" applyFont="1" applyFill="1" applyBorder="1" applyAlignment="1">
      <alignment vertical="center"/>
    </xf>
    <xf numFmtId="183" fontId="1" fillId="0" borderId="2" xfId="54" applyNumberFormat="1" applyFont="1" applyFill="1" applyBorder="1" applyAlignment="1">
      <alignment vertical="center"/>
    </xf>
    <xf numFmtId="0" fontId="4" fillId="0" borderId="2" xfId="0" applyFont="1" applyFill="1" applyBorder="1" applyAlignment="1" applyProtection="1">
      <alignment horizontal="left" vertical="center"/>
      <protection locked="0"/>
    </xf>
    <xf numFmtId="186" fontId="4" fillId="0" borderId="2" xfId="54" applyNumberFormat="1" applyFont="1" applyFill="1" applyBorder="1" applyAlignment="1">
      <alignment horizontal="right" vertical="center"/>
    </xf>
    <xf numFmtId="186" fontId="4" fillId="0" borderId="2" xfId="8" applyNumberFormat="1" applyFont="1" applyFill="1" applyBorder="1" applyAlignment="1" applyProtection="1">
      <alignment horizontal="right" vertical="center"/>
      <protection locked="0"/>
    </xf>
    <xf numFmtId="0" fontId="1" fillId="0" borderId="2" xfId="54" applyFont="1" applyBorder="1"/>
    <xf numFmtId="10" fontId="4" fillId="0" borderId="2" xfId="54" applyNumberFormat="1" applyFont="1" applyFill="1" applyBorder="1" applyAlignment="1">
      <alignment vertical="center"/>
    </xf>
    <xf numFmtId="186" fontId="1" fillId="0" borderId="2" xfId="5" applyNumberFormat="1" applyFont="1" applyFill="1" applyBorder="1" applyAlignment="1">
      <alignment horizontal="right" vertical="center"/>
    </xf>
    <xf numFmtId="10" fontId="1" fillId="0" borderId="2" xfId="54" applyNumberFormat="1" applyFont="1" applyFill="1" applyBorder="1" applyAlignment="1">
      <alignment vertical="center"/>
    </xf>
    <xf numFmtId="0" fontId="4" fillId="0" borderId="2" xfId="0" applyFont="1" applyFill="1" applyBorder="1" applyAlignment="1" applyProtection="1">
      <alignment horizontal="center" vertical="center"/>
      <protection locked="0"/>
    </xf>
    <xf numFmtId="0" fontId="4" fillId="0" borderId="2" xfId="54" applyFont="1" applyBorder="1"/>
    <xf numFmtId="0" fontId="8" fillId="2" borderId="2" xfId="0" applyNumberFormat="1" applyFont="1" applyFill="1" applyBorder="1" applyAlignment="1" applyProtection="1">
      <alignment vertical="center"/>
    </xf>
    <xf numFmtId="3" fontId="15" fillId="2" borderId="2" xfId="0" applyNumberFormat="1" applyFont="1" applyFill="1" applyBorder="1" applyAlignment="1" applyProtection="1">
      <alignment horizontal="right" vertical="center"/>
    </xf>
    <xf numFmtId="0" fontId="1" fillId="0" borderId="0" xfId="0" applyFont="1" applyFill="1" applyBorder="1" applyAlignment="1">
      <alignment wrapText="1"/>
    </xf>
    <xf numFmtId="0" fontId="15" fillId="0" borderId="0" xfId="0" applyFont="1" applyFill="1" applyBorder="1" applyAlignment="1">
      <alignment vertical="center"/>
    </xf>
    <xf numFmtId="0" fontId="15" fillId="0" borderId="0" xfId="0" applyFont="1" applyFill="1" applyBorder="1" applyAlignment="1">
      <alignment horizontal="right" vertical="center"/>
    </xf>
    <xf numFmtId="0" fontId="8" fillId="2" borderId="6" xfId="0" applyNumberFormat="1" applyFont="1" applyFill="1" applyBorder="1" applyAlignment="1" applyProtection="1">
      <alignment horizontal="center" vertical="center" wrapText="1"/>
    </xf>
    <xf numFmtId="0" fontId="8" fillId="2" borderId="3" xfId="0" applyNumberFormat="1" applyFont="1" applyFill="1" applyBorder="1" applyAlignment="1" applyProtection="1">
      <alignment horizontal="center" vertical="center" wrapText="1"/>
    </xf>
    <xf numFmtId="0" fontId="8" fillId="2" borderId="11" xfId="0" applyNumberFormat="1" applyFont="1" applyFill="1" applyBorder="1" applyAlignment="1" applyProtection="1">
      <alignment horizontal="center" vertical="center" wrapText="1"/>
    </xf>
    <xf numFmtId="0" fontId="8" fillId="2" borderId="7" xfId="0" applyNumberFormat="1" applyFont="1" applyFill="1" applyBorder="1" applyAlignment="1" applyProtection="1">
      <alignment horizontal="center" vertical="center" wrapText="1"/>
    </xf>
    <xf numFmtId="0" fontId="8" fillId="2" borderId="12" xfId="0" applyNumberFormat="1" applyFont="1" applyFill="1" applyBorder="1" applyAlignment="1" applyProtection="1">
      <alignment horizontal="center" vertical="center" wrapText="1"/>
    </xf>
    <xf numFmtId="0" fontId="8" fillId="2" borderId="13" xfId="0" applyNumberFormat="1" applyFont="1" applyFill="1" applyBorder="1" applyAlignment="1" applyProtection="1">
      <alignment horizontal="center" vertical="center" wrapText="1"/>
    </xf>
    <xf numFmtId="0" fontId="15" fillId="2" borderId="2" xfId="0" applyNumberFormat="1" applyFont="1" applyFill="1" applyBorder="1" applyAlignment="1" applyProtection="1">
      <alignment horizontal="left" vertical="center"/>
    </xf>
    <xf numFmtId="3" fontId="15" fillId="3" borderId="8" xfId="0" applyNumberFormat="1" applyFont="1" applyFill="1" applyBorder="1" applyAlignment="1" applyProtection="1">
      <alignment horizontal="right" vertical="center"/>
    </xf>
    <xf numFmtId="0" fontId="8" fillId="2" borderId="2" xfId="0" applyNumberFormat="1" applyFont="1" applyFill="1" applyBorder="1" applyAlignment="1" applyProtection="1">
      <alignment horizontal="left" vertical="center"/>
    </xf>
    <xf numFmtId="180" fontId="33" fillId="7" borderId="0" xfId="56" applyNumberFormat="1" applyFont="1" applyFill="1"/>
    <xf numFmtId="180" fontId="1" fillId="7" borderId="0" xfId="56" applyNumberFormat="1" applyFont="1" applyFill="1"/>
    <xf numFmtId="180" fontId="34" fillId="7" borderId="0" xfId="56" applyNumberFormat="1" applyFont="1" applyFill="1"/>
    <xf numFmtId="180" fontId="15" fillId="7" borderId="0" xfId="56" applyNumberFormat="1" applyFont="1" applyFill="1"/>
    <xf numFmtId="180" fontId="8" fillId="7" borderId="0" xfId="56" applyNumberFormat="1" applyFont="1" applyFill="1"/>
    <xf numFmtId="180" fontId="4" fillId="7" borderId="0" xfId="56" applyNumberFormat="1" applyFont="1" applyFill="1"/>
    <xf numFmtId="180" fontId="33" fillId="7" borderId="0" xfId="56" applyNumberFormat="1" applyFont="1" applyFill="1" applyAlignment="1">
      <alignment vertical="center"/>
    </xf>
    <xf numFmtId="186" fontId="33" fillId="7" borderId="0" xfId="56" applyNumberFormat="1" applyFont="1" applyFill="1" applyAlignment="1">
      <alignment vertical="center"/>
    </xf>
    <xf numFmtId="186" fontId="33" fillId="7" borderId="0" xfId="56" applyNumberFormat="1" applyFont="1" applyFill="1" applyAlignment="1">
      <alignment horizontal="right" vertical="center"/>
    </xf>
    <xf numFmtId="178" fontId="33" fillId="7" borderId="0" xfId="56" applyNumberFormat="1" applyFont="1" applyFill="1"/>
    <xf numFmtId="0" fontId="35" fillId="7" borderId="0" xfId="27" applyFont="1" applyFill="1" applyBorder="1" applyAlignment="1">
      <alignment horizontal="center"/>
    </xf>
    <xf numFmtId="180" fontId="36" fillId="7" borderId="0" xfId="56" applyNumberFormat="1" applyFont="1" applyFill="1" applyAlignment="1" applyProtection="1">
      <alignment vertical="center"/>
      <protection locked="0"/>
    </xf>
    <xf numFmtId="186" fontId="36" fillId="7" borderId="0" xfId="56" applyNumberFormat="1" applyFont="1" applyFill="1" applyAlignment="1" applyProtection="1">
      <alignment vertical="center"/>
      <protection locked="0"/>
    </xf>
    <xf numFmtId="186" fontId="37" fillId="7" borderId="0" xfId="56" applyNumberFormat="1" applyFont="1" applyFill="1" applyAlignment="1" applyProtection="1">
      <alignment horizontal="right" vertical="center"/>
      <protection locked="0"/>
    </xf>
    <xf numFmtId="49" fontId="4" fillId="7" borderId="2" xfId="56" applyNumberFormat="1" applyFont="1" applyFill="1" applyBorder="1" applyAlignment="1" applyProtection="1">
      <alignment horizontal="center" vertical="center"/>
      <protection locked="0"/>
    </xf>
    <xf numFmtId="180" fontId="4" fillId="7" borderId="2" xfId="56" applyNumberFormat="1" applyFont="1" applyFill="1" applyBorder="1" applyAlignment="1" applyProtection="1">
      <alignment horizontal="center" vertical="center"/>
      <protection locked="0"/>
    </xf>
    <xf numFmtId="180" fontId="4" fillId="7" borderId="4" xfId="56" applyNumberFormat="1" applyFont="1" applyFill="1" applyBorder="1" applyAlignment="1" applyProtection="1">
      <alignment horizontal="center" vertical="center"/>
      <protection locked="0"/>
    </xf>
    <xf numFmtId="180" fontId="4" fillId="7" borderId="4" xfId="56" applyNumberFormat="1" applyFont="1" applyFill="1" applyBorder="1" applyAlignment="1" applyProtection="1">
      <alignment horizontal="center" vertical="center" wrapText="1"/>
      <protection locked="0"/>
    </xf>
    <xf numFmtId="180" fontId="4" fillId="7" borderId="6" xfId="56" applyNumberFormat="1" applyFont="1" applyFill="1" applyBorder="1" applyAlignment="1" applyProtection="1">
      <alignment horizontal="center" vertical="center"/>
      <protection locked="0"/>
    </xf>
    <xf numFmtId="180" fontId="4" fillId="7" borderId="11" xfId="56" applyNumberFormat="1" applyFont="1" applyFill="1" applyBorder="1" applyAlignment="1" applyProtection="1">
      <alignment horizontal="center" vertical="center"/>
      <protection locked="0"/>
    </xf>
    <xf numFmtId="180" fontId="38" fillId="7" borderId="11" xfId="56" applyNumberFormat="1" applyFont="1" applyFill="1" applyBorder="1" applyAlignment="1" applyProtection="1">
      <alignment horizontal="center" vertical="center"/>
      <protection locked="0"/>
    </xf>
    <xf numFmtId="180" fontId="4" fillId="7" borderId="5" xfId="56" applyNumberFormat="1" applyFont="1" applyFill="1" applyBorder="1" applyAlignment="1" applyProtection="1">
      <alignment horizontal="center" vertical="center"/>
      <protection locked="0"/>
    </xf>
    <xf numFmtId="180" fontId="4" fillId="7" borderId="5" xfId="56" applyNumberFormat="1" applyFont="1" applyFill="1" applyBorder="1" applyAlignment="1" applyProtection="1">
      <alignment horizontal="center" vertical="center" wrapText="1"/>
      <protection locked="0"/>
    </xf>
    <xf numFmtId="186" fontId="4" fillId="7" borderId="2" xfId="56" applyNumberFormat="1" applyFont="1" applyFill="1" applyBorder="1" applyAlignment="1" applyProtection="1">
      <alignment horizontal="center" vertical="center" wrapText="1"/>
      <protection locked="0"/>
    </xf>
    <xf numFmtId="186" fontId="4" fillId="7" borderId="4" xfId="0" applyNumberFormat="1" applyFont="1" applyFill="1" applyBorder="1" applyAlignment="1">
      <alignment horizontal="center" vertical="center" wrapText="1"/>
    </xf>
    <xf numFmtId="186" fontId="38" fillId="7" borderId="4" xfId="0" applyNumberFormat="1" applyFont="1" applyFill="1" applyBorder="1" applyAlignment="1">
      <alignment horizontal="center" vertical="center" wrapText="1"/>
    </xf>
    <xf numFmtId="0" fontId="4" fillId="7" borderId="4" xfId="0" applyFont="1" applyFill="1" applyBorder="1" applyAlignment="1">
      <alignment horizontal="center" vertical="center" wrapText="1"/>
    </xf>
    <xf numFmtId="180" fontId="4" fillId="7" borderId="8" xfId="56" applyNumberFormat="1" applyFont="1" applyFill="1" applyBorder="1" applyAlignment="1" applyProtection="1">
      <alignment horizontal="center" vertical="center"/>
      <protection locked="0"/>
    </xf>
    <xf numFmtId="180" fontId="4" fillId="7" borderId="8" xfId="56" applyNumberFormat="1" applyFont="1" applyFill="1" applyBorder="1" applyAlignment="1" applyProtection="1">
      <alignment horizontal="center" vertical="center" wrapText="1"/>
      <protection locked="0"/>
    </xf>
    <xf numFmtId="186" fontId="4" fillId="7" borderId="8" xfId="0" applyNumberFormat="1" applyFont="1" applyFill="1" applyBorder="1" applyAlignment="1">
      <alignment horizontal="center" vertical="center" wrapText="1"/>
    </xf>
    <xf numFmtId="186" fontId="38" fillId="7" borderId="8" xfId="0" applyNumberFormat="1" applyFont="1" applyFill="1" applyBorder="1" applyAlignment="1">
      <alignment horizontal="center" vertical="center" wrapText="1"/>
    </xf>
    <xf numFmtId="0" fontId="4" fillId="7" borderId="8" xfId="0" applyFont="1" applyFill="1" applyBorder="1" applyAlignment="1">
      <alignment horizontal="center" vertical="center" wrapText="1"/>
    </xf>
    <xf numFmtId="49" fontId="1" fillId="9" borderId="2" xfId="0" applyNumberFormat="1" applyFont="1" applyFill="1" applyBorder="1" applyAlignment="1">
      <alignment horizontal="left" vertical="center"/>
    </xf>
    <xf numFmtId="180" fontId="33" fillId="9" borderId="2" xfId="56" applyNumberFormat="1" applyFont="1" applyFill="1" applyBorder="1"/>
    <xf numFmtId="0" fontId="1" fillId="9" borderId="2" xfId="0" applyFont="1" applyFill="1" applyBorder="1" applyAlignment="1">
      <alignment vertical="center" wrapText="1"/>
    </xf>
    <xf numFmtId="186" fontId="1" fillId="9" borderId="2" xfId="5" applyNumberFormat="1" applyFont="1" applyFill="1" applyBorder="1" applyAlignment="1" applyProtection="1">
      <alignment horizontal="right" vertical="center"/>
    </xf>
    <xf numFmtId="186" fontId="33" fillId="9" borderId="2" xfId="5" applyNumberFormat="1" applyFont="1" applyFill="1" applyBorder="1" applyAlignment="1" applyProtection="1">
      <alignment horizontal="right" vertical="center"/>
    </xf>
    <xf numFmtId="10" fontId="33" fillId="9" borderId="2" xfId="5" applyNumberFormat="1" applyFont="1" applyFill="1" applyBorder="1" applyAlignment="1" applyProtection="1">
      <alignment horizontal="right" vertical="center"/>
    </xf>
    <xf numFmtId="49" fontId="1" fillId="7" borderId="2" xfId="0" applyNumberFormat="1" applyFont="1" applyFill="1" applyBorder="1" applyAlignment="1">
      <alignment horizontal="left" vertical="center"/>
    </xf>
    <xf numFmtId="180" fontId="1" fillId="7" borderId="2" xfId="56" applyNumberFormat="1" applyFont="1" applyFill="1" applyBorder="1"/>
    <xf numFmtId="0" fontId="1" fillId="7" borderId="2" xfId="0" applyFont="1" applyFill="1" applyBorder="1" applyAlignment="1">
      <alignment vertical="center" wrapText="1"/>
    </xf>
    <xf numFmtId="186" fontId="1" fillId="7" borderId="2" xfId="5" applyNumberFormat="1" applyFont="1" applyFill="1" applyBorder="1" applyAlignment="1" applyProtection="1">
      <alignment horizontal="right" vertical="center"/>
    </xf>
    <xf numFmtId="186" fontId="33" fillId="7" borderId="2" xfId="5" applyNumberFormat="1" applyFont="1" applyFill="1" applyBorder="1" applyAlignment="1" applyProtection="1">
      <alignment horizontal="right" vertical="center"/>
    </xf>
    <xf numFmtId="176" fontId="5" fillId="7" borderId="2" xfId="0" applyNumberFormat="1" applyFont="1" applyFill="1" applyBorder="1" applyAlignment="1">
      <alignment vertical="center"/>
    </xf>
    <xf numFmtId="3" fontId="15" fillId="7" borderId="2" xfId="0" applyNumberFormat="1" applyFont="1" applyFill="1" applyBorder="1" applyAlignment="1" applyProtection="1">
      <alignment horizontal="right" vertical="center"/>
    </xf>
    <xf numFmtId="10" fontId="33" fillId="7" borderId="2" xfId="5" applyNumberFormat="1" applyFont="1" applyFill="1" applyBorder="1" applyAlignment="1" applyProtection="1">
      <alignment horizontal="right" vertical="center"/>
    </xf>
    <xf numFmtId="41" fontId="5" fillId="7" borderId="2" xfId="0" applyNumberFormat="1" applyFont="1" applyFill="1" applyBorder="1" applyAlignment="1">
      <alignment vertical="center"/>
    </xf>
    <xf numFmtId="178" fontId="36" fillId="7" borderId="0" xfId="56" applyNumberFormat="1" applyFont="1" applyFill="1" applyAlignment="1" applyProtection="1">
      <alignment vertical="center"/>
      <protection locked="0"/>
    </xf>
    <xf numFmtId="180" fontId="7" fillId="7" borderId="0" xfId="56" applyNumberFormat="1" applyFont="1" applyFill="1" applyAlignment="1">
      <alignment vertical="center"/>
    </xf>
    <xf numFmtId="180" fontId="4" fillId="7" borderId="7" xfId="56" applyNumberFormat="1" applyFont="1" applyFill="1" applyBorder="1" applyAlignment="1" applyProtection="1">
      <alignment horizontal="center" vertical="center"/>
      <protection locked="0"/>
    </xf>
    <xf numFmtId="178" fontId="4" fillId="7" borderId="2" xfId="56" applyNumberFormat="1" applyFont="1" applyFill="1" applyBorder="1" applyAlignment="1">
      <alignment horizontal="center" vertical="center" wrapText="1"/>
    </xf>
    <xf numFmtId="0" fontId="4" fillId="7" borderId="2" xfId="56" applyFont="1" applyFill="1" applyBorder="1" applyAlignment="1">
      <alignment horizontal="center" vertical="center" wrapText="1"/>
    </xf>
    <xf numFmtId="183" fontId="33" fillId="9" borderId="2" xfId="5" applyNumberFormat="1" applyFont="1" applyFill="1" applyBorder="1" applyAlignment="1" applyProtection="1">
      <alignment horizontal="right" vertical="center"/>
    </xf>
    <xf numFmtId="183" fontId="33" fillId="7" borderId="2" xfId="5" applyNumberFormat="1" applyFont="1" applyFill="1" applyBorder="1" applyAlignment="1" applyProtection="1">
      <alignment horizontal="right" vertical="center"/>
    </xf>
    <xf numFmtId="0" fontId="1" fillId="7" borderId="2" xfId="0" applyFont="1" applyFill="1" applyBorder="1" applyAlignment="1">
      <alignment horizontal="left" vertical="center" wrapText="1"/>
    </xf>
    <xf numFmtId="49" fontId="1" fillId="7" borderId="2" xfId="0" applyNumberFormat="1" applyFont="1" applyFill="1" applyBorder="1" applyAlignment="1" applyProtection="1">
      <alignment horizontal="left" vertical="center"/>
    </xf>
    <xf numFmtId="0" fontId="1" fillId="7" borderId="2" xfId="0" applyNumberFormat="1" applyFont="1" applyFill="1" applyBorder="1" applyAlignment="1" applyProtection="1">
      <alignment horizontal="left" vertical="center"/>
    </xf>
    <xf numFmtId="3" fontId="1" fillId="7" borderId="2" xfId="0" applyNumberFormat="1" applyFont="1" applyFill="1" applyBorder="1" applyAlignment="1" applyProtection="1">
      <alignment horizontal="right" vertical="center"/>
    </xf>
    <xf numFmtId="180" fontId="1" fillId="9" borderId="2" xfId="56" applyNumberFormat="1" applyFont="1" applyFill="1" applyBorder="1"/>
    <xf numFmtId="0" fontId="4" fillId="7" borderId="2" xfId="0" applyNumberFormat="1" applyFont="1" applyFill="1" applyBorder="1" applyAlignment="1" applyProtection="1">
      <alignment vertical="center"/>
    </xf>
    <xf numFmtId="0" fontId="1" fillId="7" borderId="2" xfId="0" applyNumberFormat="1" applyFont="1" applyFill="1" applyBorder="1" applyAlignment="1" applyProtection="1">
      <alignment vertical="center"/>
    </xf>
    <xf numFmtId="0" fontId="1" fillId="7" borderId="2" xfId="0" applyFont="1" applyFill="1" applyBorder="1" applyAlignment="1"/>
    <xf numFmtId="0" fontId="1" fillId="7" borderId="2" xfId="0" applyFont="1" applyFill="1" applyBorder="1" applyAlignment="1">
      <alignment vertical="center"/>
    </xf>
    <xf numFmtId="183" fontId="1" fillId="7" borderId="2" xfId="56" applyNumberFormat="1" applyFont="1" applyFill="1" applyBorder="1" applyAlignment="1"/>
    <xf numFmtId="183" fontId="33" fillId="7" borderId="2" xfId="0" applyNumberFormat="1" applyFont="1" applyFill="1" applyBorder="1" applyAlignment="1">
      <alignment vertical="center"/>
    </xf>
    <xf numFmtId="183" fontId="1" fillId="7" borderId="2" xfId="56" applyNumberFormat="1" applyFont="1" applyFill="1" applyBorder="1" applyAlignment="1">
      <alignment horizontal="right" vertical="center"/>
    </xf>
    <xf numFmtId="0" fontId="15" fillId="7" borderId="2" xfId="0" applyNumberFormat="1" applyFont="1" applyFill="1" applyBorder="1" applyAlignment="1" applyProtection="1">
      <alignment horizontal="left" vertical="center"/>
    </xf>
    <xf numFmtId="0" fontId="8" fillId="7" borderId="2" xfId="0" applyNumberFormat="1" applyFont="1" applyFill="1" applyBorder="1" applyAlignment="1" applyProtection="1">
      <alignment horizontal="left" vertical="center"/>
    </xf>
    <xf numFmtId="0" fontId="1" fillId="9" borderId="2" xfId="0" applyFont="1" applyFill="1" applyBorder="1" applyAlignment="1"/>
    <xf numFmtId="0" fontId="1" fillId="9" borderId="2" xfId="0" applyFont="1" applyFill="1" applyBorder="1" applyAlignment="1">
      <alignment vertical="center"/>
    </xf>
    <xf numFmtId="183" fontId="1" fillId="9" borderId="2" xfId="56" applyNumberFormat="1" applyFont="1" applyFill="1" applyBorder="1" applyAlignment="1"/>
    <xf numFmtId="183" fontId="33" fillId="9" borderId="2" xfId="0" applyNumberFormat="1" applyFont="1" applyFill="1" applyBorder="1" applyAlignment="1">
      <alignment vertical="center"/>
    </xf>
    <xf numFmtId="10" fontId="1" fillId="7" borderId="2" xfId="5" applyNumberFormat="1" applyFont="1" applyFill="1" applyBorder="1" applyAlignment="1" applyProtection="1">
      <alignment horizontal="right" vertical="center"/>
    </xf>
    <xf numFmtId="183" fontId="1" fillId="7" borderId="2" xfId="5" applyNumberFormat="1" applyFont="1" applyFill="1" applyBorder="1" applyAlignment="1" applyProtection="1">
      <alignment horizontal="right" vertical="center"/>
    </xf>
    <xf numFmtId="180" fontId="4" fillId="7" borderId="2" xfId="56" applyNumberFormat="1" applyFont="1" applyFill="1" applyBorder="1"/>
    <xf numFmtId="180" fontId="4" fillId="7" borderId="2" xfId="56" applyNumberFormat="1" applyFont="1" applyFill="1" applyBorder="1" applyAlignment="1">
      <alignment horizontal="left" vertical="center"/>
    </xf>
    <xf numFmtId="186" fontId="4" fillId="7" borderId="2" xfId="5" applyNumberFormat="1" applyFont="1" applyFill="1" applyBorder="1" applyAlignment="1" applyProtection="1">
      <alignment horizontal="right" vertical="center"/>
    </xf>
    <xf numFmtId="186" fontId="38" fillId="7" borderId="2" xfId="5" applyNumberFormat="1" applyFont="1" applyFill="1" applyBorder="1" applyAlignment="1" applyProtection="1">
      <alignment horizontal="right" vertical="center"/>
    </xf>
    <xf numFmtId="10" fontId="38" fillId="7" borderId="2" xfId="5" applyNumberFormat="1" applyFont="1" applyFill="1" applyBorder="1" applyAlignment="1" applyProtection="1">
      <alignment horizontal="right" vertical="center"/>
    </xf>
    <xf numFmtId="1" fontId="4" fillId="7" borderId="2" xfId="0" applyNumberFormat="1" applyFont="1" applyFill="1" applyBorder="1" applyAlignment="1" applyProtection="1">
      <alignment vertical="center"/>
      <protection locked="0"/>
    </xf>
    <xf numFmtId="1" fontId="4" fillId="7" borderId="2" xfId="0" applyNumberFormat="1" applyFont="1" applyFill="1" applyBorder="1" applyAlignment="1" applyProtection="1">
      <alignment horizontal="left" vertical="center"/>
      <protection locked="0"/>
    </xf>
    <xf numFmtId="1" fontId="1" fillId="7" borderId="2" xfId="0" applyNumberFormat="1" applyFont="1" applyFill="1" applyBorder="1" applyAlignment="1" applyProtection="1">
      <alignment horizontal="left" vertical="center"/>
      <protection locked="0"/>
    </xf>
    <xf numFmtId="1" fontId="1" fillId="7" borderId="2" xfId="0" applyNumberFormat="1" applyFont="1" applyFill="1" applyBorder="1" applyAlignment="1" applyProtection="1">
      <alignment vertical="center"/>
      <protection locked="0"/>
    </xf>
    <xf numFmtId="3" fontId="4" fillId="7" borderId="2" xfId="0" applyNumberFormat="1" applyFont="1" applyFill="1" applyBorder="1" applyAlignment="1" applyProtection="1">
      <alignment horizontal="right" vertical="center"/>
    </xf>
    <xf numFmtId="0" fontId="4" fillId="7" borderId="2" xfId="0" applyNumberFormat="1" applyFont="1" applyFill="1" applyBorder="1" applyAlignment="1" applyProtection="1">
      <alignment vertical="center" wrapText="1"/>
      <protection locked="0"/>
    </xf>
    <xf numFmtId="0" fontId="1" fillId="7" borderId="2" xfId="0" applyNumberFormat="1" applyFont="1" applyFill="1" applyBorder="1" applyAlignment="1" applyProtection="1">
      <alignment vertical="center" wrapText="1"/>
      <protection locked="0"/>
    </xf>
    <xf numFmtId="0" fontId="4" fillId="7" borderId="2" xfId="0" applyFont="1" applyFill="1" applyBorder="1" applyAlignment="1" applyProtection="1">
      <alignment horizontal="center" vertical="center"/>
      <protection locked="0"/>
    </xf>
    <xf numFmtId="183" fontId="38" fillId="7" borderId="2" xfId="5" applyNumberFormat="1" applyFont="1" applyFill="1" applyBorder="1" applyAlignment="1" applyProtection="1">
      <alignment horizontal="right" vertical="center"/>
    </xf>
    <xf numFmtId="0" fontId="1" fillId="0" borderId="0" xfId="27" applyAlignment="1">
      <alignment horizontal="center"/>
    </xf>
    <xf numFmtId="0" fontId="4" fillId="0" borderId="0" xfId="27" applyFont="1"/>
    <xf numFmtId="0" fontId="1" fillId="0" borderId="0" xfId="27" applyFill="1"/>
    <xf numFmtId="0" fontId="1" fillId="0" borderId="0" xfId="27" applyFont="1"/>
    <xf numFmtId="0" fontId="4" fillId="0" borderId="0" xfId="27" applyFont="1" applyAlignment="1">
      <alignment horizontal="right" vertical="center"/>
    </xf>
    <xf numFmtId="0" fontId="4" fillId="0" borderId="0" xfId="27" applyFont="1" applyAlignment="1">
      <alignment horizontal="center" vertical="center"/>
    </xf>
    <xf numFmtId="0" fontId="1" fillId="0" borderId="0" xfId="27"/>
    <xf numFmtId="0" fontId="5" fillId="0" borderId="0" xfId="27" applyFont="1"/>
    <xf numFmtId="0" fontId="1" fillId="0" borderId="0" xfId="27" applyFont="1" applyFill="1"/>
    <xf numFmtId="10" fontId="1" fillId="0" borderId="0" xfId="27" applyNumberFormat="1"/>
    <xf numFmtId="0" fontId="5" fillId="0" borderId="0" xfId="27" applyFont="1" applyBorder="1"/>
    <xf numFmtId="0" fontId="1" fillId="0" borderId="0" xfId="27" applyBorder="1"/>
    <xf numFmtId="0" fontId="1" fillId="0" borderId="0" xfId="27" applyFill="1" applyBorder="1"/>
    <xf numFmtId="0" fontId="1" fillId="0" borderId="0" xfId="27" applyFont="1" applyFill="1" applyBorder="1"/>
    <xf numFmtId="10" fontId="1" fillId="0" borderId="0" xfId="27" applyNumberFormat="1" applyBorder="1"/>
    <xf numFmtId="0" fontId="35" fillId="0" borderId="0" xfId="27" applyFont="1" applyBorder="1" applyAlignment="1">
      <alignment horizontal="center"/>
    </xf>
    <xf numFmtId="0" fontId="35" fillId="0" borderId="0" xfId="27" applyFont="1" applyFill="1" applyBorder="1" applyAlignment="1">
      <alignment horizontal="center"/>
    </xf>
    <xf numFmtId="0" fontId="4" fillId="0" borderId="2" xfId="27" applyFont="1" applyFill="1" applyBorder="1" applyAlignment="1">
      <alignment horizontal="center" vertical="center" wrapText="1"/>
    </xf>
    <xf numFmtId="0" fontId="4" fillId="0" borderId="2" xfId="27" applyFont="1" applyBorder="1" applyAlignment="1">
      <alignment horizontal="center" vertical="center"/>
    </xf>
    <xf numFmtId="10" fontId="4" fillId="0" borderId="2" xfId="27" applyNumberFormat="1" applyFont="1" applyFill="1" applyBorder="1" applyAlignment="1">
      <alignment horizontal="center" vertical="center" wrapText="1"/>
    </xf>
    <xf numFmtId="0" fontId="4" fillId="0" borderId="2" xfId="27" applyFont="1" applyFill="1" applyBorder="1" applyAlignment="1">
      <alignment horizontal="left" vertical="center"/>
    </xf>
    <xf numFmtId="0" fontId="4" fillId="0" borderId="2" xfId="27" applyFont="1" applyFill="1" applyBorder="1" applyAlignment="1" applyProtection="1">
      <alignment vertical="center"/>
      <protection locked="0"/>
    </xf>
    <xf numFmtId="182" fontId="4" fillId="0" borderId="2" xfId="8" applyNumberFormat="1" applyFont="1" applyFill="1" applyBorder="1" applyAlignment="1">
      <alignment horizontal="right" vertical="center" shrinkToFit="1"/>
    </xf>
    <xf numFmtId="10" fontId="4" fillId="0" borderId="2" xfId="8" applyNumberFormat="1" applyFont="1" applyFill="1" applyBorder="1" applyAlignment="1">
      <alignment horizontal="right" vertical="center" shrinkToFit="1"/>
    </xf>
    <xf numFmtId="183" fontId="4" fillId="0" borderId="2" xfId="27" applyNumberFormat="1" applyFont="1" applyFill="1" applyBorder="1" applyAlignment="1">
      <alignment horizontal="right" vertical="center"/>
    </xf>
    <xf numFmtId="0" fontId="1" fillId="0" borderId="2" xfId="27" applyFont="1" applyFill="1" applyBorder="1" applyAlignment="1">
      <alignment horizontal="left" vertical="center"/>
    </xf>
    <xf numFmtId="0" fontId="7" fillId="0" borderId="2" xfId="27" applyFont="1" applyFill="1" applyBorder="1" applyAlignment="1" applyProtection="1">
      <alignment vertical="center"/>
      <protection locked="0"/>
    </xf>
    <xf numFmtId="183" fontId="5" fillId="7" borderId="2" xfId="0" applyNumberFormat="1" applyFont="1" applyFill="1" applyBorder="1" applyAlignment="1">
      <alignment horizontal="right" vertical="center"/>
    </xf>
    <xf numFmtId="10" fontId="1" fillId="0" borderId="2" xfId="8" applyNumberFormat="1" applyFont="1" applyFill="1" applyBorder="1" applyAlignment="1">
      <alignment horizontal="right" vertical="center" shrinkToFit="1"/>
    </xf>
    <xf numFmtId="182" fontId="1" fillId="0" borderId="2" xfId="8" applyNumberFormat="1" applyFont="1" applyFill="1" applyBorder="1" applyAlignment="1">
      <alignment horizontal="right" vertical="center" shrinkToFit="1"/>
    </xf>
    <xf numFmtId="180" fontId="1" fillId="0" borderId="2" xfId="27" applyNumberFormat="1" applyFont="1" applyFill="1" applyBorder="1" applyAlignment="1">
      <alignment horizontal="right" vertical="center"/>
    </xf>
    <xf numFmtId="182" fontId="4" fillId="0" borderId="13" xfId="27" applyNumberFormat="1" applyFont="1" applyFill="1" applyBorder="1" applyAlignment="1">
      <alignment horizontal="right" vertical="center" wrapText="1"/>
    </xf>
    <xf numFmtId="10" fontId="4" fillId="0" borderId="2" xfId="27" applyNumberFormat="1" applyFont="1" applyBorder="1" applyAlignment="1">
      <alignment horizontal="right" vertical="center" wrapText="1"/>
    </xf>
    <xf numFmtId="182" fontId="4" fillId="0" borderId="2" xfId="27" applyNumberFormat="1" applyFont="1" applyBorder="1" applyAlignment="1">
      <alignment horizontal="right" vertical="center" wrapText="1"/>
    </xf>
    <xf numFmtId="10" fontId="1" fillId="0" borderId="2" xfId="27" applyNumberFormat="1" applyFont="1" applyFill="1" applyBorder="1" applyAlignment="1">
      <alignment horizontal="right" vertical="center" wrapText="1"/>
    </xf>
    <xf numFmtId="182" fontId="1" fillId="0" borderId="2" xfId="27" applyNumberFormat="1" applyFont="1" applyFill="1" applyBorder="1" applyAlignment="1">
      <alignment horizontal="right" vertical="center" wrapText="1"/>
    </xf>
    <xf numFmtId="180" fontId="1" fillId="0" borderId="2" xfId="8" applyNumberFormat="1" applyFont="1" applyFill="1" applyBorder="1" applyAlignment="1">
      <alignment horizontal="right" vertical="center" shrinkToFit="1"/>
    </xf>
    <xf numFmtId="180" fontId="1" fillId="0" borderId="2" xfId="27" applyNumberFormat="1" applyFont="1" applyFill="1" applyBorder="1" applyAlignment="1">
      <alignment horizontal="right" vertical="center" wrapText="1"/>
    </xf>
    <xf numFmtId="180" fontId="1" fillId="0" borderId="2" xfId="0" applyNumberFormat="1" applyFont="1" applyFill="1" applyBorder="1" applyAlignment="1" applyProtection="1">
      <alignment horizontal="right" vertical="center"/>
    </xf>
    <xf numFmtId="0" fontId="9" fillId="0" borderId="2" xfId="27" applyFont="1" applyFill="1" applyBorder="1" applyAlignment="1" applyProtection="1">
      <alignment vertical="center"/>
      <protection locked="0"/>
    </xf>
    <xf numFmtId="10" fontId="38" fillId="0" borderId="2" xfId="27" applyNumberFormat="1" applyFont="1" applyFill="1" applyBorder="1" applyAlignment="1">
      <alignment horizontal="right" vertical="center"/>
    </xf>
    <xf numFmtId="0" fontId="38" fillId="0" borderId="2" xfId="27" applyFont="1" applyFill="1" applyBorder="1" applyAlignment="1">
      <alignment horizontal="right" vertical="center"/>
    </xf>
    <xf numFmtId="10" fontId="33" fillId="0" borderId="2" xfId="27" applyNumberFormat="1" applyFont="1" applyFill="1" applyBorder="1" applyAlignment="1">
      <alignment horizontal="right" vertical="center"/>
    </xf>
    <xf numFmtId="0" fontId="33" fillId="0" borderId="2" xfId="27" applyFont="1" applyFill="1" applyBorder="1" applyAlignment="1">
      <alignment horizontal="right" vertical="center"/>
    </xf>
    <xf numFmtId="1" fontId="7" fillId="0" borderId="2" xfId="27" applyNumberFormat="1" applyFont="1" applyFill="1" applyBorder="1" applyAlignment="1">
      <alignment horizontal="left" vertical="center" wrapText="1"/>
    </xf>
    <xf numFmtId="1" fontId="7" fillId="0" borderId="2" xfId="27" applyNumberFormat="1" applyFont="1" applyFill="1" applyBorder="1" applyAlignment="1">
      <alignment vertical="center"/>
    </xf>
    <xf numFmtId="183" fontId="1" fillId="0" borderId="2" xfId="27" applyNumberFormat="1" applyFont="1" applyFill="1" applyBorder="1" applyAlignment="1">
      <alignment horizontal="right" vertical="center"/>
    </xf>
    <xf numFmtId="0" fontId="7" fillId="0" borderId="2" xfId="27" applyFont="1" applyFill="1" applyBorder="1" applyAlignment="1" applyProtection="1">
      <alignment vertical="center" wrapText="1"/>
      <protection locked="0"/>
    </xf>
    <xf numFmtId="0" fontId="1" fillId="0" borderId="2" xfId="27" applyFont="1" applyFill="1" applyBorder="1" applyAlignment="1">
      <alignment horizontal="right" vertical="center"/>
    </xf>
    <xf numFmtId="0" fontId="4" fillId="0" borderId="2" xfId="27" applyFont="1" applyFill="1" applyBorder="1" applyAlignment="1" applyProtection="1">
      <alignment horizontal="center" vertical="center"/>
      <protection locked="0"/>
    </xf>
    <xf numFmtId="182" fontId="38" fillId="0" borderId="2" xfId="8" applyNumberFormat="1" applyFont="1" applyFill="1" applyBorder="1" applyAlignment="1">
      <alignment horizontal="right" vertical="center"/>
    </xf>
    <xf numFmtId="1" fontId="4" fillId="0" borderId="2" xfId="27" applyNumberFormat="1" applyFont="1" applyBorder="1" applyAlignment="1" applyProtection="1">
      <alignment horizontal="left" vertical="center"/>
      <protection locked="0"/>
    </xf>
    <xf numFmtId="183" fontId="20" fillId="0" borderId="2" xfId="0" applyNumberFormat="1" applyFont="1" applyFill="1" applyBorder="1" applyAlignment="1">
      <alignment vertical="center"/>
    </xf>
    <xf numFmtId="0" fontId="4" fillId="0" borderId="2" xfId="27" applyFont="1" applyBorder="1" applyAlignment="1">
      <alignment horizontal="right" vertical="center"/>
    </xf>
    <xf numFmtId="1" fontId="4" fillId="0" borderId="2" xfId="27" applyNumberFormat="1" applyFont="1" applyFill="1" applyBorder="1" applyAlignment="1" applyProtection="1">
      <alignment horizontal="left" vertical="center" wrapText="1"/>
      <protection locked="0"/>
    </xf>
    <xf numFmtId="182" fontId="4" fillId="0" borderId="2" xfId="27" applyNumberFormat="1" applyFont="1" applyFill="1" applyBorder="1" applyAlignment="1">
      <alignment horizontal="right" vertical="center" wrapText="1" shrinkToFit="1"/>
    </xf>
    <xf numFmtId="183" fontId="5" fillId="0" borderId="2" xfId="0" applyNumberFormat="1" applyFont="1" applyFill="1" applyBorder="1" applyAlignment="1">
      <alignment vertical="center"/>
    </xf>
    <xf numFmtId="1" fontId="1" fillId="0" borderId="2" xfId="27" applyNumberFormat="1" applyFont="1" applyFill="1" applyBorder="1" applyAlignment="1" applyProtection="1">
      <alignment horizontal="left" vertical="center" wrapText="1"/>
      <protection locked="0"/>
    </xf>
    <xf numFmtId="182" fontId="1" fillId="0" borderId="2" xfId="27" applyNumberFormat="1" applyFont="1" applyFill="1" applyBorder="1" applyAlignment="1">
      <alignment horizontal="right" vertical="center" wrapText="1" shrinkToFit="1"/>
    </xf>
    <xf numFmtId="182" fontId="33" fillId="0" borderId="2" xfId="8" applyNumberFormat="1" applyFont="1" applyFill="1" applyBorder="1" applyAlignment="1">
      <alignment horizontal="right" vertical="center"/>
    </xf>
    <xf numFmtId="1" fontId="15" fillId="0" borderId="2" xfId="27" applyNumberFormat="1" applyFont="1" applyFill="1" applyBorder="1" applyAlignment="1" applyProtection="1">
      <alignment horizontal="left" vertical="center" wrapText="1"/>
      <protection locked="0"/>
    </xf>
    <xf numFmtId="182" fontId="15" fillId="0" borderId="2" xfId="27" applyNumberFormat="1" applyFont="1" applyFill="1" applyBorder="1" applyAlignment="1">
      <alignment horizontal="right" vertical="center" wrapText="1" shrinkToFit="1"/>
    </xf>
    <xf numFmtId="0" fontId="4" fillId="0" borderId="2" xfId="27" applyFont="1" applyBorder="1" applyAlignment="1">
      <alignment vertical="center"/>
    </xf>
    <xf numFmtId="0" fontId="4" fillId="0" borderId="2" xfId="27" applyFont="1" applyBorder="1"/>
    <xf numFmtId="10" fontId="4" fillId="0" borderId="2" xfId="27" applyNumberFormat="1" applyFont="1" applyFill="1" applyBorder="1" applyAlignment="1">
      <alignment horizontal="right" vertical="center" shrinkToFit="1"/>
    </xf>
    <xf numFmtId="10" fontId="1" fillId="0" borderId="2" xfId="27" applyNumberFormat="1" applyFont="1" applyFill="1" applyBorder="1" applyAlignment="1">
      <alignment horizontal="right" vertical="center" shrinkToFit="1"/>
    </xf>
    <xf numFmtId="10" fontId="4" fillId="0" borderId="2" xfId="27" applyNumberFormat="1" applyFont="1" applyFill="1" applyBorder="1" applyAlignment="1">
      <alignment horizontal="right" vertical="center" wrapText="1"/>
    </xf>
    <xf numFmtId="3" fontId="15" fillId="10" borderId="2" xfId="0" applyNumberFormat="1" applyFont="1" applyFill="1" applyBorder="1" applyAlignment="1" applyProtection="1">
      <alignment horizontal="right" vertical="center"/>
    </xf>
    <xf numFmtId="0" fontId="1" fillId="0" borderId="2" xfId="27" applyFont="1" applyBorder="1" applyAlignment="1">
      <alignment vertical="center"/>
    </xf>
    <xf numFmtId="0" fontId="1" fillId="0" borderId="2" xfId="27" applyNumberFormat="1" applyFont="1" applyFill="1" applyBorder="1" applyAlignment="1" applyProtection="1">
      <alignment vertical="center" wrapText="1"/>
      <protection locked="0"/>
    </xf>
    <xf numFmtId="0" fontId="4" fillId="0" borderId="2" xfId="27" applyFont="1" applyBorder="1" applyAlignment="1" applyProtection="1">
      <alignment horizontal="center" vertical="center"/>
      <protection locked="0"/>
    </xf>
    <xf numFmtId="182" fontId="1" fillId="0" borderId="0" xfId="27" applyNumberFormat="1" applyFont="1"/>
  </cellXfs>
  <cellStyles count="5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常规_全区社保" xfId="11"/>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常规_2014年财政预算执行情况和2015年财政预算（人大版）" xfId="27"/>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常规_附一组织收入" xfId="40"/>
    <cellStyle name="40% - 强调文字颜色 2" xfId="41" builtinId="35"/>
    <cellStyle name="强调文字颜色 3" xfId="42" builtinId="37"/>
    <cellStyle name="强调文字颜色 4" xfId="43" builtinId="41"/>
    <cellStyle name="20% - 强调文字颜色 4" xfId="44" builtinId="42"/>
    <cellStyle name="40% - 强调文字颜色 4" xfId="45" builtinId="43"/>
    <cellStyle name="强调文字颜色 5" xfId="46" builtinId="45"/>
    <cellStyle name="40% - 强调文字颜色 5" xfId="47" builtinId="47"/>
    <cellStyle name="60% - 强调文字颜色 5" xfId="48" builtinId="48"/>
    <cellStyle name="强调文字颜色 6" xfId="49" builtinId="49"/>
    <cellStyle name="40% - 强调文字颜色 6" xfId="50" builtinId="51"/>
    <cellStyle name="60% - 强调文字颜色 6" xfId="51" builtinId="52"/>
    <cellStyle name="常规 2" xfId="52"/>
    <cellStyle name="常规_2013年政府性基金预算草案0109陈改" xfId="53"/>
    <cellStyle name="常规_钦州市各县区2015年预算报表格式(请各县区于按时间规定报预算科,电子文档发刘武、黄梅梅OA邮箱或外网QZCZYSK@163.com)" xfId="54"/>
    <cellStyle name="常规_Sheet1_1" xfId="55"/>
    <cellStyle name="常规_附表1&amp;2：2013年各级财政预算汇总表" xfId="56"/>
    <cellStyle name="常规_Sheet1_全区社保" xfId="57"/>
    <cellStyle name="样式 1" xfId="58"/>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haredStrings" Target="sharedStrings.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externalLink" Target="externalLinks/externalLink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20&#24635;&#20915;&#31639;&#34920;4-8.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IB"/>
      <sheetName val="ML"/>
      <sheetName val="sheet1"/>
      <sheetName val="L01"/>
      <sheetName val="L02"/>
      <sheetName val="L03"/>
      <sheetName val="L04"/>
      <sheetName val="L05"/>
      <sheetName val="L06"/>
      <sheetName val="L07"/>
      <sheetName val="sheet2"/>
      <sheetName val="L08"/>
      <sheetName val="L09"/>
      <sheetName val="L10"/>
      <sheetName val="L11"/>
      <sheetName val="L12"/>
      <sheetName val="L13"/>
      <sheetName val="sheet3"/>
      <sheetName val="L14"/>
      <sheetName val="L15"/>
      <sheetName val="sheet4"/>
      <sheetName val="L16"/>
      <sheetName val="L17"/>
      <sheetName val="L18"/>
      <sheetName val="L19"/>
      <sheetName val="sheet5"/>
      <sheetName val="L20"/>
      <sheetName val="L21"/>
      <sheetName val="L22"/>
      <sheetName val="L23"/>
      <sheetName val="L24"/>
      <sheetName val="L25-GX"/>
    </sheetNames>
    <sheetDataSet>
      <sheetData sheetId="0"/>
      <sheetData sheetId="1"/>
      <sheetData sheetId="2"/>
      <sheetData sheetId="3">
        <row r="5">
          <cell r="C5">
            <v>62378</v>
          </cell>
        </row>
      </sheetData>
      <sheetData sheetId="4">
        <row r="5">
          <cell r="C5">
            <v>178619</v>
          </cell>
        </row>
      </sheetData>
      <sheetData sheetId="5"/>
      <sheetData sheetId="6"/>
      <sheetData sheetId="7"/>
      <sheetData sheetId="8"/>
      <sheetData sheetId="9"/>
      <sheetData sheetId="10"/>
      <sheetData sheetId="11"/>
      <sheetData sheetId="12"/>
      <sheetData sheetId="13">
        <row r="6">
          <cell r="C6">
            <v>194</v>
          </cell>
        </row>
        <row r="6">
          <cell r="O6">
            <v>55761</v>
          </cell>
        </row>
        <row r="6">
          <cell r="Y6">
            <v>0</v>
          </cell>
        </row>
      </sheetData>
      <sheetData sheetId="14"/>
      <sheetData sheetId="15"/>
      <sheetData sheetId="16"/>
      <sheetData sheetId="17"/>
      <sheetData sheetId="18">
        <row r="5">
          <cell r="E5">
            <v>0</v>
          </cell>
        </row>
        <row r="5">
          <cell r="J5">
            <v>0</v>
          </cell>
        </row>
      </sheetData>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40"/>
  <sheetViews>
    <sheetView tabSelected="1" workbookViewId="0">
      <pane xSplit="1" ySplit="7" topLeftCell="B8" activePane="bottomRight" state="frozen"/>
      <selection/>
      <selection pane="topRight"/>
      <selection pane="bottomLeft"/>
      <selection pane="bottomRight" activeCell="A1" sqref="A1"/>
    </sheetView>
  </sheetViews>
  <sheetFormatPr defaultColWidth="9" defaultRowHeight="14.25"/>
  <cols>
    <col min="1" max="1" width="9.25833333333333" style="309" customWidth="1"/>
    <col min="2" max="2" width="43.875" style="310" customWidth="1"/>
    <col min="3" max="3" width="10.625" style="309" customWidth="1"/>
    <col min="4" max="4" width="10.7583333333333" style="305" customWidth="1"/>
    <col min="5" max="5" width="11.125" style="305" customWidth="1"/>
    <col min="6" max="6" width="10" style="311" customWidth="1"/>
    <col min="7" max="7" width="9.25833333333333" style="312" customWidth="1"/>
    <col min="8" max="8" width="11.625" style="309"/>
    <col min="9" max="9" width="10.7583333333333" style="309" customWidth="1"/>
    <col min="10" max="10" width="9" style="309"/>
    <col min="11" max="11" width="9.5" style="309"/>
    <col min="12" max="16384" width="9" style="309"/>
  </cols>
  <sheetData>
    <row r="1" spans="1:9">
      <c r="A1" s="313"/>
      <c r="B1" s="313"/>
      <c r="C1" s="314"/>
      <c r="D1" s="315"/>
      <c r="E1" s="315"/>
      <c r="F1" s="316"/>
      <c r="G1" s="317"/>
      <c r="H1" s="314"/>
      <c r="I1" s="314"/>
    </row>
    <row r="2" ht="19.5" customHeight="1" spans="2:9">
      <c r="B2" s="318" t="s">
        <v>0</v>
      </c>
      <c r="C2" s="318"/>
      <c r="D2" s="318"/>
      <c r="E2" s="318"/>
      <c r="F2" s="318"/>
      <c r="G2" s="318"/>
      <c r="H2" s="318"/>
      <c r="I2" s="318"/>
    </row>
    <row r="3" ht="10.5" customHeight="1" spans="2:9">
      <c r="B3" s="318"/>
      <c r="C3" s="318"/>
      <c r="D3" s="318"/>
      <c r="E3" s="319"/>
      <c r="F3" s="319"/>
      <c r="G3" s="318"/>
      <c r="H3" s="318"/>
      <c r="I3" s="318"/>
    </row>
    <row r="4" spans="1:9">
      <c r="A4" s="320" t="s">
        <v>1</v>
      </c>
      <c r="B4" s="320" t="s">
        <v>2</v>
      </c>
      <c r="C4" s="321" t="s">
        <v>3</v>
      </c>
      <c r="D4" s="320" t="s">
        <v>4</v>
      </c>
      <c r="E4" s="320"/>
      <c r="F4" s="320"/>
      <c r="G4" s="320"/>
      <c r="H4" s="320"/>
      <c r="I4" s="320"/>
    </row>
    <row r="5" ht="27.6" customHeight="1" spans="1:9">
      <c r="A5" s="320"/>
      <c r="B5" s="320"/>
      <c r="C5" s="320" t="s">
        <v>5</v>
      </c>
      <c r="D5" s="320" t="s">
        <v>6</v>
      </c>
      <c r="E5" s="320" t="s">
        <v>7</v>
      </c>
      <c r="F5" s="320" t="s">
        <v>8</v>
      </c>
      <c r="G5" s="322" t="s">
        <v>9</v>
      </c>
      <c r="H5" s="320" t="s">
        <v>10</v>
      </c>
      <c r="I5" s="320"/>
    </row>
    <row r="6" s="303" customFormat="1" spans="1:9">
      <c r="A6" s="320"/>
      <c r="B6" s="320"/>
      <c r="C6" s="320"/>
      <c r="D6" s="320"/>
      <c r="E6" s="320"/>
      <c r="F6" s="320"/>
      <c r="G6" s="322"/>
      <c r="H6" s="320" t="s">
        <v>11</v>
      </c>
      <c r="I6" s="320" t="s">
        <v>12</v>
      </c>
    </row>
    <row r="7" s="304" customFormat="1" spans="1:9">
      <c r="A7" s="323">
        <v>101</v>
      </c>
      <c r="B7" s="324" t="s">
        <v>13</v>
      </c>
      <c r="C7" s="325">
        <f>SUM(C8:C21)</f>
        <v>59508</v>
      </c>
      <c r="D7" s="325">
        <f t="shared" ref="D7:F7" si="0">SUM(D8:D21)</f>
        <v>65000</v>
      </c>
      <c r="E7" s="325">
        <f t="shared" si="0"/>
        <v>53376</v>
      </c>
      <c r="F7" s="325">
        <f t="shared" si="0"/>
        <v>52251</v>
      </c>
      <c r="G7" s="326">
        <f t="shared" ref="G7:G15" si="1">F7/E7</f>
        <v>0.978923111510791</v>
      </c>
      <c r="H7" s="327">
        <f>SUM(H8:H21)</f>
        <v>-7257</v>
      </c>
      <c r="I7" s="367">
        <f t="shared" ref="I7:I15" si="2">(F7-C7)/C7</f>
        <v>-0.121949989917322</v>
      </c>
    </row>
    <row r="8" spans="1:9">
      <c r="A8" s="328">
        <v>10101</v>
      </c>
      <c r="B8" s="329" t="s">
        <v>14</v>
      </c>
      <c r="C8" s="45">
        <v>24652</v>
      </c>
      <c r="D8" s="45">
        <v>24168</v>
      </c>
      <c r="E8" s="330">
        <v>22632</v>
      </c>
      <c r="F8" s="330">
        <v>22445</v>
      </c>
      <c r="G8" s="331">
        <f t="shared" si="1"/>
        <v>0.991737363025804</v>
      </c>
      <c r="H8" s="332">
        <f t="shared" ref="H8:H15" si="3">F8-C8</f>
        <v>-2207</v>
      </c>
      <c r="I8" s="368">
        <f t="shared" si="2"/>
        <v>-0.089526204770404</v>
      </c>
    </row>
    <row r="9" spans="1:9">
      <c r="A9" s="328">
        <v>10102</v>
      </c>
      <c r="B9" s="329" t="s">
        <v>15</v>
      </c>
      <c r="C9" s="45"/>
      <c r="D9" s="45"/>
      <c r="E9" s="330">
        <v>0</v>
      </c>
      <c r="F9" s="330"/>
      <c r="G9" s="331"/>
      <c r="H9" s="332">
        <f t="shared" si="3"/>
        <v>0</v>
      </c>
      <c r="I9" s="368"/>
    </row>
    <row r="10" s="305" customFormat="1" spans="1:9">
      <c r="A10" s="328">
        <v>10104</v>
      </c>
      <c r="B10" s="329" t="s">
        <v>16</v>
      </c>
      <c r="C10" s="45">
        <v>6051</v>
      </c>
      <c r="D10" s="45">
        <v>6522</v>
      </c>
      <c r="E10" s="330">
        <v>8261</v>
      </c>
      <c r="F10" s="330">
        <v>6552</v>
      </c>
      <c r="G10" s="331">
        <f t="shared" si="1"/>
        <v>0.793124319089699</v>
      </c>
      <c r="H10" s="332">
        <f t="shared" si="3"/>
        <v>501</v>
      </c>
      <c r="I10" s="368">
        <f t="shared" si="2"/>
        <v>0.082796232027764</v>
      </c>
    </row>
    <row r="11" spans="1:9">
      <c r="A11" s="328">
        <v>10106</v>
      </c>
      <c r="B11" s="329" t="s">
        <v>17</v>
      </c>
      <c r="C11" s="45">
        <v>1814</v>
      </c>
      <c r="D11" s="45">
        <v>1800</v>
      </c>
      <c r="E11" s="330">
        <v>1710</v>
      </c>
      <c r="F11" s="330">
        <v>1897</v>
      </c>
      <c r="G11" s="331">
        <f t="shared" si="1"/>
        <v>1.1093567251462</v>
      </c>
      <c r="H11" s="332">
        <f t="shared" si="3"/>
        <v>83</v>
      </c>
      <c r="I11" s="368">
        <f t="shared" si="2"/>
        <v>0.045755237045204</v>
      </c>
    </row>
    <row r="12" spans="1:9">
      <c r="A12" s="328">
        <v>10107</v>
      </c>
      <c r="B12" s="329" t="s">
        <v>18</v>
      </c>
      <c r="C12" s="45">
        <v>1556</v>
      </c>
      <c r="D12" s="45">
        <v>1800</v>
      </c>
      <c r="E12" s="330">
        <v>1916</v>
      </c>
      <c r="F12" s="330">
        <v>1972</v>
      </c>
      <c r="G12" s="331">
        <f t="shared" si="1"/>
        <v>1.02922755741127</v>
      </c>
      <c r="H12" s="332">
        <f t="shared" si="3"/>
        <v>416</v>
      </c>
      <c r="I12" s="368">
        <f t="shared" si="2"/>
        <v>0.267352185089974</v>
      </c>
    </row>
    <row r="13" spans="1:9">
      <c r="A13" s="328">
        <v>10109</v>
      </c>
      <c r="B13" s="329" t="s">
        <v>19</v>
      </c>
      <c r="C13" s="45">
        <v>6832</v>
      </c>
      <c r="D13" s="45">
        <v>6700</v>
      </c>
      <c r="E13" s="330">
        <v>6000</v>
      </c>
      <c r="F13" s="330">
        <v>6164</v>
      </c>
      <c r="G13" s="331">
        <f t="shared" si="1"/>
        <v>1.02733333333333</v>
      </c>
      <c r="H13" s="332">
        <f t="shared" si="3"/>
        <v>-668</v>
      </c>
      <c r="I13" s="368">
        <f t="shared" si="2"/>
        <v>-0.0977751756440281</v>
      </c>
    </row>
    <row r="14" spans="1:9">
      <c r="A14" s="328">
        <v>10110</v>
      </c>
      <c r="B14" s="329" t="s">
        <v>20</v>
      </c>
      <c r="C14" s="45">
        <v>13768</v>
      </c>
      <c r="D14" s="45">
        <v>18500</v>
      </c>
      <c r="E14" s="330">
        <v>7140</v>
      </c>
      <c r="F14" s="330">
        <v>7577</v>
      </c>
      <c r="G14" s="331">
        <f t="shared" si="1"/>
        <v>1.06120448179272</v>
      </c>
      <c r="H14" s="332">
        <f t="shared" si="3"/>
        <v>-6191</v>
      </c>
      <c r="I14" s="368">
        <f t="shared" si="2"/>
        <v>-0.4496658919233</v>
      </c>
    </row>
    <row r="15" spans="1:9">
      <c r="A15" s="328">
        <v>10111</v>
      </c>
      <c r="B15" s="329" t="s">
        <v>21</v>
      </c>
      <c r="C15" s="45">
        <v>4732</v>
      </c>
      <c r="D15" s="45">
        <v>4100</v>
      </c>
      <c r="E15" s="330">
        <v>5332</v>
      </c>
      <c r="F15" s="330">
        <v>5271</v>
      </c>
      <c r="G15" s="331">
        <f t="shared" si="1"/>
        <v>0.988559639909978</v>
      </c>
      <c r="H15" s="332">
        <f t="shared" si="3"/>
        <v>539</v>
      </c>
      <c r="I15" s="368">
        <f t="shared" si="2"/>
        <v>0.113905325443787</v>
      </c>
    </row>
    <row r="16" spans="1:9">
      <c r="A16" s="328">
        <v>10112</v>
      </c>
      <c r="B16" s="329" t="s">
        <v>22</v>
      </c>
      <c r="C16" s="45"/>
      <c r="D16" s="333"/>
      <c r="E16" s="332"/>
      <c r="F16" s="332"/>
      <c r="G16" s="331"/>
      <c r="H16" s="332"/>
      <c r="I16" s="368"/>
    </row>
    <row r="17" s="304" customFormat="1" spans="1:9">
      <c r="A17" s="328">
        <v>10113</v>
      </c>
      <c r="B17" s="329" t="s">
        <v>23</v>
      </c>
      <c r="C17" s="45"/>
      <c r="D17" s="333"/>
      <c r="E17" s="332"/>
      <c r="F17" s="334"/>
      <c r="G17" s="335"/>
      <c r="H17" s="336"/>
      <c r="I17" s="369"/>
    </row>
    <row r="18" spans="1:9">
      <c r="A18" s="328">
        <v>10114</v>
      </c>
      <c r="B18" s="329" t="s">
        <v>24</v>
      </c>
      <c r="C18" s="45">
        <v>90</v>
      </c>
      <c r="D18" s="45">
        <v>1410</v>
      </c>
      <c r="E18" s="330">
        <v>384</v>
      </c>
      <c r="F18" s="330">
        <v>372</v>
      </c>
      <c r="G18" s="337">
        <f t="shared" ref="G18:G25" si="4">F18/E18</f>
        <v>0.96875</v>
      </c>
      <c r="H18" s="338">
        <f t="shared" ref="H18:H25" si="5">F18-C18</f>
        <v>282</v>
      </c>
      <c r="I18" s="337">
        <f t="shared" ref="I18:I25" si="6">(F18-C18)/C18</f>
        <v>3.13333333333333</v>
      </c>
    </row>
    <row r="19" spans="1:9">
      <c r="A19" s="328">
        <v>10118</v>
      </c>
      <c r="B19" s="329" t="s">
        <v>25</v>
      </c>
      <c r="C19" s="45"/>
      <c r="D19" s="339"/>
      <c r="E19" s="332"/>
      <c r="F19" s="338"/>
      <c r="G19" s="337"/>
      <c r="H19" s="338"/>
      <c r="I19" s="337"/>
    </row>
    <row r="20" spans="1:9">
      <c r="A20" s="328">
        <v>10119</v>
      </c>
      <c r="B20" s="329" t="s">
        <v>26</v>
      </c>
      <c r="C20" s="45"/>
      <c r="D20" s="340"/>
      <c r="E20" s="45"/>
      <c r="F20" s="45"/>
      <c r="G20" s="337"/>
      <c r="H20" s="338"/>
      <c r="I20" s="337"/>
    </row>
    <row r="21" spans="1:9">
      <c r="A21" s="328">
        <v>10199</v>
      </c>
      <c r="B21" s="329" t="s">
        <v>27</v>
      </c>
      <c r="C21" s="45">
        <v>13</v>
      </c>
      <c r="D21" s="341"/>
      <c r="E21" s="45">
        <v>1</v>
      </c>
      <c r="F21" s="45">
        <v>1</v>
      </c>
      <c r="G21" s="337">
        <f t="shared" si="4"/>
        <v>1</v>
      </c>
      <c r="H21" s="338">
        <f>F21-C21</f>
        <v>-12</v>
      </c>
      <c r="I21" s="337">
        <f>(F21-C21)/C21</f>
        <v>-0.923076923076923</v>
      </c>
    </row>
    <row r="22" s="304" customFormat="1" spans="1:9">
      <c r="A22" s="323">
        <v>103</v>
      </c>
      <c r="B22" s="342" t="s">
        <v>28</v>
      </c>
      <c r="C22" s="327">
        <f>SUM(C23:C28)</f>
        <v>9264</v>
      </c>
      <c r="D22" s="327">
        <f t="shared" ref="D22:F22" si="7">SUM(D23:D28)</f>
        <v>6673</v>
      </c>
      <c r="E22" s="327">
        <f t="shared" si="7"/>
        <v>6975</v>
      </c>
      <c r="F22" s="327">
        <f t="shared" si="7"/>
        <v>10127</v>
      </c>
      <c r="G22" s="343">
        <f t="shared" si="4"/>
        <v>1.45189964157706</v>
      </c>
      <c r="H22" s="344">
        <f t="shared" si="5"/>
        <v>863</v>
      </c>
      <c r="I22" s="343">
        <f t="shared" si="6"/>
        <v>0.0931563039723661</v>
      </c>
    </row>
    <row r="23" s="306" customFormat="1" spans="1:9">
      <c r="A23" s="328">
        <v>10302</v>
      </c>
      <c r="B23" s="329" t="s">
        <v>29</v>
      </c>
      <c r="C23" s="45">
        <v>2957</v>
      </c>
      <c r="D23" s="45">
        <v>2898</v>
      </c>
      <c r="E23" s="45">
        <v>2662</v>
      </c>
      <c r="F23" s="45">
        <v>2701</v>
      </c>
      <c r="G23" s="345">
        <f t="shared" si="4"/>
        <v>1.01465063861758</v>
      </c>
      <c r="H23" s="346">
        <f t="shared" si="5"/>
        <v>-256</v>
      </c>
      <c r="I23" s="345">
        <f t="shared" si="6"/>
        <v>-0.0865742306391613</v>
      </c>
    </row>
    <row r="24" s="306" customFormat="1" spans="1:9">
      <c r="A24" s="328">
        <v>10304</v>
      </c>
      <c r="B24" s="347" t="s">
        <v>30</v>
      </c>
      <c r="C24" s="45">
        <v>2773</v>
      </c>
      <c r="D24" s="45">
        <v>1500</v>
      </c>
      <c r="E24" s="45">
        <v>1479</v>
      </c>
      <c r="F24" s="45">
        <v>1764</v>
      </c>
      <c r="G24" s="345">
        <f t="shared" si="4"/>
        <v>1.19269776876268</v>
      </c>
      <c r="H24" s="346">
        <f t="shared" si="5"/>
        <v>-1009</v>
      </c>
      <c r="I24" s="345">
        <f t="shared" si="6"/>
        <v>-0.363865849260728</v>
      </c>
    </row>
    <row r="25" s="306" customFormat="1" spans="1:9">
      <c r="A25" s="328">
        <v>10305</v>
      </c>
      <c r="B25" s="329" t="s">
        <v>31</v>
      </c>
      <c r="C25" s="45">
        <v>1572</v>
      </c>
      <c r="D25" s="45">
        <v>702</v>
      </c>
      <c r="E25" s="45">
        <v>425</v>
      </c>
      <c r="F25" s="45">
        <v>417</v>
      </c>
      <c r="G25" s="345">
        <f t="shared" si="4"/>
        <v>0.981176470588235</v>
      </c>
      <c r="H25" s="346">
        <f t="shared" si="5"/>
        <v>-1155</v>
      </c>
      <c r="I25" s="345">
        <f t="shared" si="6"/>
        <v>-0.734732824427481</v>
      </c>
    </row>
    <row r="26" s="306" customFormat="1" spans="1:9">
      <c r="A26" s="328">
        <v>10306</v>
      </c>
      <c r="B26" s="348" t="s">
        <v>32</v>
      </c>
      <c r="C26" s="349"/>
      <c r="D26" s="349"/>
      <c r="E26" s="349"/>
      <c r="F26" s="349"/>
      <c r="G26" s="345"/>
      <c r="H26" s="346"/>
      <c r="I26" s="345"/>
    </row>
    <row r="27" s="306" customFormat="1" spans="1:9">
      <c r="A27" s="328">
        <v>10307</v>
      </c>
      <c r="B27" s="350" t="s">
        <v>33</v>
      </c>
      <c r="C27" s="45">
        <v>1776</v>
      </c>
      <c r="D27" s="45">
        <v>1573</v>
      </c>
      <c r="E27" s="45">
        <v>2106</v>
      </c>
      <c r="F27" s="45">
        <v>4828</v>
      </c>
      <c r="G27" s="345">
        <f t="shared" ref="G27:G75" si="8">F27/E27</f>
        <v>2.29249762583096</v>
      </c>
      <c r="H27" s="346">
        <f t="shared" ref="H27:H102" si="9">F27-C27</f>
        <v>3052</v>
      </c>
      <c r="I27" s="345">
        <f t="shared" ref="I27:I98" si="10">(F27-C27)/C27</f>
        <v>1.71846846846847</v>
      </c>
    </row>
    <row r="28" s="304" customFormat="1" spans="1:9">
      <c r="A28" s="328">
        <v>10399</v>
      </c>
      <c r="B28" s="329" t="s">
        <v>34</v>
      </c>
      <c r="C28" s="45">
        <v>186</v>
      </c>
      <c r="D28" s="45"/>
      <c r="E28" s="45">
        <v>303</v>
      </c>
      <c r="F28" s="45">
        <v>417</v>
      </c>
      <c r="G28" s="345"/>
      <c r="H28" s="346">
        <f t="shared" si="9"/>
        <v>231</v>
      </c>
      <c r="I28" s="345"/>
    </row>
    <row r="29" s="307" customFormat="1" spans="1:9">
      <c r="A29" s="351"/>
      <c r="B29" s="352" t="s">
        <v>35</v>
      </c>
      <c r="C29" s="327">
        <f>C22+C7</f>
        <v>68772</v>
      </c>
      <c r="D29" s="327">
        <f t="shared" ref="D29:F29" si="11">D22+D7</f>
        <v>71673</v>
      </c>
      <c r="E29" s="327">
        <f t="shared" si="11"/>
        <v>60351</v>
      </c>
      <c r="F29" s="327">
        <f t="shared" si="11"/>
        <v>62378</v>
      </c>
      <c r="G29" s="343">
        <f t="shared" si="8"/>
        <v>1.03358685025932</v>
      </c>
      <c r="H29" s="353">
        <f t="shared" si="9"/>
        <v>-6394</v>
      </c>
      <c r="I29" s="343">
        <f t="shared" si="10"/>
        <v>-0.0929738847205258</v>
      </c>
    </row>
    <row r="30" s="308" customFormat="1" spans="1:9">
      <c r="A30" s="321"/>
      <c r="B30" s="354" t="s">
        <v>36</v>
      </c>
      <c r="C30" s="325">
        <v>108138</v>
      </c>
      <c r="D30" s="355">
        <v>52311</v>
      </c>
      <c r="E30" s="325">
        <v>117821</v>
      </c>
      <c r="F30" s="325">
        <f>F31+F97+F100+F101</f>
        <v>123852</v>
      </c>
      <c r="G30" s="343">
        <f t="shared" si="8"/>
        <v>1.05118781880989</v>
      </c>
      <c r="H30" s="353">
        <f t="shared" si="9"/>
        <v>15714</v>
      </c>
      <c r="I30" s="343">
        <f t="shared" si="10"/>
        <v>0.145314320590357</v>
      </c>
    </row>
    <row r="31" s="307" customFormat="1" ht="17.25" customHeight="1" spans="1:9">
      <c r="A31" s="356"/>
      <c r="B31" s="357" t="s">
        <v>37</v>
      </c>
      <c r="C31" s="358">
        <f>SUM(C32:C75)</f>
        <v>107638</v>
      </c>
      <c r="D31" s="359">
        <v>50845</v>
      </c>
      <c r="E31" s="358">
        <f>SUM(E32:E75)</f>
        <v>104774</v>
      </c>
      <c r="F31" s="358">
        <f>F32+F75+F39</f>
        <v>109620</v>
      </c>
      <c r="G31" s="343">
        <f t="shared" si="8"/>
        <v>1.0462519327314</v>
      </c>
      <c r="H31" s="353">
        <f t="shared" si="9"/>
        <v>1982</v>
      </c>
      <c r="I31" s="343">
        <f t="shared" si="10"/>
        <v>0.0184135714152994</v>
      </c>
    </row>
    <row r="32" s="308" customFormat="1" ht="17.25" customHeight="1" spans="1:9">
      <c r="A32" s="321"/>
      <c r="B32" s="360" t="s">
        <v>38</v>
      </c>
      <c r="C32" s="361">
        <v>4180</v>
      </c>
      <c r="D32" s="45">
        <v>4180</v>
      </c>
      <c r="E32" s="330">
        <v>4295</v>
      </c>
      <c r="F32" s="361">
        <v>4295</v>
      </c>
      <c r="G32" s="345">
        <f t="shared" si="8"/>
        <v>1</v>
      </c>
      <c r="H32" s="362">
        <f t="shared" si="9"/>
        <v>115</v>
      </c>
      <c r="I32" s="345">
        <f t="shared" si="10"/>
        <v>0.027511961722488</v>
      </c>
    </row>
    <row r="33" s="308" customFormat="1" ht="17.25" customHeight="1" spans="1:9">
      <c r="A33" s="321"/>
      <c r="B33" s="363" t="s">
        <v>39</v>
      </c>
      <c r="C33" s="361"/>
      <c r="D33" s="45"/>
      <c r="E33" s="330"/>
      <c r="F33" s="364">
        <v>0</v>
      </c>
      <c r="G33" s="345"/>
      <c r="H33" s="362"/>
      <c r="I33" s="345"/>
    </row>
    <row r="34" s="308" customFormat="1" ht="17.25" customHeight="1" spans="1:9">
      <c r="A34" s="321"/>
      <c r="B34" s="363" t="s">
        <v>40</v>
      </c>
      <c r="C34" s="361"/>
      <c r="D34" s="45"/>
      <c r="E34" s="330">
        <v>115</v>
      </c>
      <c r="F34" s="364">
        <v>115</v>
      </c>
      <c r="G34" s="345">
        <f t="shared" si="8"/>
        <v>1</v>
      </c>
      <c r="H34" s="362"/>
      <c r="I34" s="345"/>
    </row>
    <row r="35" s="308" customFormat="1" ht="17.25" customHeight="1" spans="1:9">
      <c r="A35" s="321"/>
      <c r="B35" s="363" t="s">
        <v>41</v>
      </c>
      <c r="C35" s="361"/>
      <c r="D35" s="45"/>
      <c r="E35" s="330">
        <v>1070</v>
      </c>
      <c r="F35" s="364">
        <v>1070</v>
      </c>
      <c r="G35" s="345">
        <f t="shared" si="8"/>
        <v>1</v>
      </c>
      <c r="H35" s="362"/>
      <c r="I35" s="345"/>
    </row>
    <row r="36" s="308" customFormat="1" ht="17.25" customHeight="1" spans="1:9">
      <c r="A36" s="321"/>
      <c r="B36" s="363" t="s">
        <v>42</v>
      </c>
      <c r="C36" s="361"/>
      <c r="D36" s="45"/>
      <c r="E36" s="330"/>
      <c r="F36" s="364">
        <v>0</v>
      </c>
      <c r="G36" s="345"/>
      <c r="H36" s="362"/>
      <c r="I36" s="345"/>
    </row>
    <row r="37" s="308" customFormat="1" ht="17.25" customHeight="1" spans="1:9">
      <c r="A37" s="321"/>
      <c r="B37" s="363" t="s">
        <v>43</v>
      </c>
      <c r="C37" s="361"/>
      <c r="D37" s="45"/>
      <c r="E37" s="330"/>
      <c r="F37" s="364">
        <v>0</v>
      </c>
      <c r="G37" s="345"/>
      <c r="H37" s="362"/>
      <c r="I37" s="345"/>
    </row>
    <row r="38" s="308" customFormat="1" ht="17.25" customHeight="1" spans="1:9">
      <c r="A38" s="321"/>
      <c r="B38" s="363" t="s">
        <v>44</v>
      </c>
      <c r="C38" s="361"/>
      <c r="D38" s="45"/>
      <c r="E38" s="330"/>
      <c r="F38" s="364">
        <v>3110</v>
      </c>
      <c r="G38" s="345"/>
      <c r="H38" s="362"/>
      <c r="I38" s="345"/>
    </row>
    <row r="39" s="304" customFormat="1" spans="1:9">
      <c r="A39" s="365"/>
      <c r="B39" s="360" t="s">
        <v>45</v>
      </c>
      <c r="C39" s="361">
        <v>73885</v>
      </c>
      <c r="D39" s="361">
        <v>46365</v>
      </c>
      <c r="E39" s="361">
        <v>82987</v>
      </c>
      <c r="F39" s="361">
        <f>SUM(F40:F74)</f>
        <v>87262</v>
      </c>
      <c r="G39" s="345">
        <f t="shared" si="8"/>
        <v>1.05151409256872</v>
      </c>
      <c r="H39" s="362">
        <f t="shared" si="9"/>
        <v>13377</v>
      </c>
      <c r="I39" s="345">
        <f t="shared" si="10"/>
        <v>0.181051634296542</v>
      </c>
    </row>
    <row r="40" s="304" customFormat="1" spans="1:9">
      <c r="A40" s="365"/>
      <c r="B40" s="363" t="s">
        <v>46</v>
      </c>
      <c r="C40" s="366"/>
      <c r="D40" s="361"/>
      <c r="E40" s="361"/>
      <c r="F40" s="364">
        <v>13204</v>
      </c>
      <c r="G40" s="345"/>
      <c r="H40" s="362"/>
      <c r="I40" s="345"/>
    </row>
    <row r="41" s="304" customFormat="1" spans="1:9">
      <c r="A41" s="365"/>
      <c r="B41" s="363" t="s">
        <v>47</v>
      </c>
      <c r="C41" s="366"/>
      <c r="D41" s="361"/>
      <c r="E41" s="361"/>
      <c r="F41" s="364">
        <v>13681</v>
      </c>
      <c r="G41" s="345"/>
      <c r="H41" s="362"/>
      <c r="I41" s="345"/>
    </row>
    <row r="42" s="304" customFormat="1" spans="1:9">
      <c r="A42" s="365"/>
      <c r="B42" s="363" t="s">
        <v>48</v>
      </c>
      <c r="C42" s="366"/>
      <c r="D42" s="361"/>
      <c r="E42" s="361"/>
      <c r="F42" s="364">
        <v>8057</v>
      </c>
      <c r="G42" s="345"/>
      <c r="H42" s="362"/>
      <c r="I42" s="345"/>
    </row>
    <row r="43" s="304" customFormat="1" spans="1:9">
      <c r="A43" s="365"/>
      <c r="B43" s="363" t="s">
        <v>49</v>
      </c>
      <c r="C43" s="366"/>
      <c r="D43" s="361"/>
      <c r="E43" s="361"/>
      <c r="F43" s="364">
        <v>6140</v>
      </c>
      <c r="G43" s="345"/>
      <c r="H43" s="362"/>
      <c r="I43" s="345"/>
    </row>
    <row r="44" s="304" customFormat="1" spans="1:9">
      <c r="A44" s="365"/>
      <c r="B44" s="363" t="s">
        <v>50</v>
      </c>
      <c r="C44" s="366"/>
      <c r="D44" s="361"/>
      <c r="E44" s="361"/>
      <c r="F44" s="364">
        <v>0</v>
      </c>
      <c r="G44" s="345"/>
      <c r="H44" s="362"/>
      <c r="I44" s="345"/>
    </row>
    <row r="45" s="304" customFormat="1" spans="1:9">
      <c r="A45" s="365"/>
      <c r="B45" s="363" t="s">
        <v>51</v>
      </c>
      <c r="C45" s="366"/>
      <c r="D45" s="361"/>
      <c r="E45" s="361"/>
      <c r="F45" s="364">
        <v>0</v>
      </c>
      <c r="G45" s="345"/>
      <c r="H45" s="362"/>
      <c r="I45" s="345"/>
    </row>
    <row r="46" s="304" customFormat="1" spans="1:9">
      <c r="A46" s="365"/>
      <c r="B46" s="363" t="s">
        <v>52</v>
      </c>
      <c r="C46" s="366"/>
      <c r="D46" s="361"/>
      <c r="E46" s="361"/>
      <c r="F46" s="364">
        <v>242</v>
      </c>
      <c r="G46" s="345"/>
      <c r="H46" s="362"/>
      <c r="I46" s="345"/>
    </row>
    <row r="47" s="304" customFormat="1" spans="1:9">
      <c r="A47" s="365"/>
      <c r="B47" s="363" t="s">
        <v>53</v>
      </c>
      <c r="C47" s="366"/>
      <c r="D47" s="361"/>
      <c r="E47" s="361"/>
      <c r="F47" s="364">
        <v>0</v>
      </c>
      <c r="G47" s="345"/>
      <c r="H47" s="362"/>
      <c r="I47" s="345"/>
    </row>
    <row r="48" s="304" customFormat="1" spans="1:9">
      <c r="A48" s="365"/>
      <c r="B48" s="363" t="s">
        <v>54</v>
      </c>
      <c r="C48" s="366"/>
      <c r="D48" s="361"/>
      <c r="E48" s="361"/>
      <c r="F48" s="364">
        <v>8948</v>
      </c>
      <c r="G48" s="345"/>
      <c r="H48" s="362"/>
      <c r="I48" s="345"/>
    </row>
    <row r="49" s="304" customFormat="1" spans="1:9">
      <c r="A49" s="365"/>
      <c r="B49" s="363" t="s">
        <v>55</v>
      </c>
      <c r="C49" s="366"/>
      <c r="D49" s="361"/>
      <c r="E49" s="361"/>
      <c r="F49" s="364">
        <v>0</v>
      </c>
      <c r="G49" s="345"/>
      <c r="H49" s="362"/>
      <c r="I49" s="345"/>
    </row>
    <row r="50" s="304" customFormat="1" spans="1:9">
      <c r="A50" s="365"/>
      <c r="B50" s="363" t="s">
        <v>56</v>
      </c>
      <c r="C50" s="366"/>
      <c r="D50" s="361"/>
      <c r="E50" s="361"/>
      <c r="F50" s="364">
        <v>3</v>
      </c>
      <c r="G50" s="345"/>
      <c r="H50" s="362"/>
      <c r="I50" s="345"/>
    </row>
    <row r="51" s="304" customFormat="1" spans="1:9">
      <c r="A51" s="365"/>
      <c r="B51" s="363" t="s">
        <v>57</v>
      </c>
      <c r="C51" s="366"/>
      <c r="D51" s="361"/>
      <c r="E51" s="361"/>
      <c r="F51" s="364">
        <v>0</v>
      </c>
      <c r="G51" s="345"/>
      <c r="H51" s="362"/>
      <c r="I51" s="345"/>
    </row>
    <row r="52" s="304" customFormat="1" spans="1:9">
      <c r="A52" s="365"/>
      <c r="B52" s="363" t="s">
        <v>58</v>
      </c>
      <c r="C52" s="366"/>
      <c r="D52" s="361"/>
      <c r="E52" s="361"/>
      <c r="F52" s="364">
        <v>1026</v>
      </c>
      <c r="G52" s="345"/>
      <c r="H52" s="362"/>
      <c r="I52" s="345"/>
    </row>
    <row r="53" s="304" customFormat="1" spans="1:9">
      <c r="A53" s="365"/>
      <c r="B53" s="363" t="s">
        <v>59</v>
      </c>
      <c r="C53" s="366"/>
      <c r="D53" s="361"/>
      <c r="E53" s="361"/>
      <c r="F53" s="364">
        <v>130</v>
      </c>
      <c r="G53" s="345"/>
      <c r="H53" s="362"/>
      <c r="I53" s="345"/>
    </row>
    <row r="54" s="304" customFormat="1" spans="1:9">
      <c r="A54" s="365"/>
      <c r="B54" s="363" t="s">
        <v>60</v>
      </c>
      <c r="C54" s="366"/>
      <c r="D54" s="361"/>
      <c r="E54" s="361"/>
      <c r="F54" s="364">
        <v>0</v>
      </c>
      <c r="G54" s="345"/>
      <c r="H54" s="362"/>
      <c r="I54" s="345"/>
    </row>
    <row r="55" s="304" customFormat="1" spans="1:9">
      <c r="A55" s="365"/>
      <c r="B55" s="363" t="s">
        <v>61</v>
      </c>
      <c r="C55" s="366"/>
      <c r="D55" s="361"/>
      <c r="E55" s="361"/>
      <c r="F55" s="364">
        <v>0</v>
      </c>
      <c r="G55" s="345"/>
      <c r="H55" s="362"/>
      <c r="I55" s="345"/>
    </row>
    <row r="56" s="304" customFormat="1" spans="1:9">
      <c r="A56" s="365"/>
      <c r="B56" s="363" t="s">
        <v>62</v>
      </c>
      <c r="C56" s="366"/>
      <c r="D56" s="361"/>
      <c r="E56" s="361"/>
      <c r="F56" s="364">
        <v>145</v>
      </c>
      <c r="G56" s="345"/>
      <c r="H56" s="362"/>
      <c r="I56" s="345"/>
    </row>
    <row r="57" s="304" customFormat="1" spans="1:9">
      <c r="A57" s="365"/>
      <c r="B57" s="363" t="s">
        <v>63</v>
      </c>
      <c r="C57" s="366"/>
      <c r="D57" s="361"/>
      <c r="E57" s="361"/>
      <c r="F57" s="364">
        <v>10298</v>
      </c>
      <c r="G57" s="345"/>
      <c r="H57" s="362"/>
      <c r="I57" s="345"/>
    </row>
    <row r="58" s="304" customFormat="1" spans="1:9">
      <c r="A58" s="365"/>
      <c r="B58" s="363" t="s">
        <v>64</v>
      </c>
      <c r="C58" s="366"/>
      <c r="D58" s="361"/>
      <c r="E58" s="361"/>
      <c r="F58" s="364">
        <v>0</v>
      </c>
      <c r="G58" s="345"/>
      <c r="H58" s="362"/>
      <c r="I58" s="345"/>
    </row>
    <row r="59" s="304" customFormat="1" spans="1:9">
      <c r="A59" s="365"/>
      <c r="B59" s="363" t="s">
        <v>65</v>
      </c>
      <c r="C59" s="366"/>
      <c r="D59" s="361"/>
      <c r="E59" s="361"/>
      <c r="F59" s="364">
        <v>98</v>
      </c>
      <c r="G59" s="345"/>
      <c r="H59" s="362"/>
      <c r="I59" s="345"/>
    </row>
    <row r="60" s="304" customFormat="1" spans="1:9">
      <c r="A60" s="365"/>
      <c r="B60" s="363" t="s">
        <v>66</v>
      </c>
      <c r="C60" s="366"/>
      <c r="D60" s="361"/>
      <c r="E60" s="361"/>
      <c r="F60" s="364">
        <v>8438</v>
      </c>
      <c r="G60" s="345"/>
      <c r="H60" s="362"/>
      <c r="I60" s="345"/>
    </row>
    <row r="61" s="304" customFormat="1" spans="1:9">
      <c r="A61" s="365"/>
      <c r="B61" s="363" t="s">
        <v>67</v>
      </c>
      <c r="C61" s="366"/>
      <c r="D61" s="361"/>
      <c r="E61" s="361"/>
      <c r="F61" s="364">
        <v>6310</v>
      </c>
      <c r="G61" s="345"/>
      <c r="H61" s="362"/>
      <c r="I61" s="345"/>
    </row>
    <row r="62" s="304" customFormat="1" spans="1:9">
      <c r="A62" s="365"/>
      <c r="B62" s="363" t="s">
        <v>68</v>
      </c>
      <c r="C62" s="366"/>
      <c r="D62" s="361"/>
      <c r="E62" s="361"/>
      <c r="F62" s="364">
        <v>0</v>
      </c>
      <c r="G62" s="345"/>
      <c r="H62" s="362"/>
      <c r="I62" s="345"/>
    </row>
    <row r="63" s="304" customFormat="1" spans="1:9">
      <c r="A63" s="365"/>
      <c r="B63" s="363" t="s">
        <v>69</v>
      </c>
      <c r="C63" s="366"/>
      <c r="D63" s="361"/>
      <c r="E63" s="361"/>
      <c r="F63" s="364">
        <v>0</v>
      </c>
      <c r="G63" s="345"/>
      <c r="H63" s="362"/>
      <c r="I63" s="345"/>
    </row>
    <row r="64" s="304" customFormat="1" spans="1:9">
      <c r="A64" s="365"/>
      <c r="B64" s="363" t="s">
        <v>70</v>
      </c>
      <c r="C64" s="366"/>
      <c r="D64" s="361"/>
      <c r="E64" s="361"/>
      <c r="F64" s="364">
        <v>6875</v>
      </c>
      <c r="G64" s="345"/>
      <c r="H64" s="362"/>
      <c r="I64" s="345"/>
    </row>
    <row r="65" s="304" customFormat="1" spans="1:9">
      <c r="A65" s="365"/>
      <c r="B65" s="363" t="s">
        <v>71</v>
      </c>
      <c r="C65" s="366"/>
      <c r="D65" s="361"/>
      <c r="E65" s="361"/>
      <c r="F65" s="364">
        <v>47</v>
      </c>
      <c r="G65" s="345"/>
      <c r="H65" s="362"/>
      <c r="I65" s="345"/>
    </row>
    <row r="66" s="304" customFormat="1" spans="1:9">
      <c r="A66" s="365"/>
      <c r="B66" s="363" t="s">
        <v>72</v>
      </c>
      <c r="C66" s="366"/>
      <c r="D66" s="361"/>
      <c r="E66" s="361"/>
      <c r="F66" s="364">
        <v>0</v>
      </c>
      <c r="G66" s="345"/>
      <c r="H66" s="362"/>
      <c r="I66" s="345"/>
    </row>
    <row r="67" s="304" customFormat="1" spans="1:9">
      <c r="A67" s="365"/>
      <c r="B67" s="363" t="s">
        <v>73</v>
      </c>
      <c r="C67" s="366"/>
      <c r="D67" s="361"/>
      <c r="E67" s="361"/>
      <c r="F67" s="364">
        <v>0</v>
      </c>
      <c r="G67" s="345"/>
      <c r="H67" s="362"/>
      <c r="I67" s="345"/>
    </row>
    <row r="68" s="304" customFormat="1" spans="1:9">
      <c r="A68" s="365"/>
      <c r="B68" s="363" t="s">
        <v>74</v>
      </c>
      <c r="C68" s="366"/>
      <c r="D68" s="361"/>
      <c r="E68" s="361"/>
      <c r="F68" s="364">
        <v>0</v>
      </c>
      <c r="G68" s="345"/>
      <c r="H68" s="362"/>
      <c r="I68" s="345"/>
    </row>
    <row r="69" s="304" customFormat="1" spans="1:9">
      <c r="A69" s="365"/>
      <c r="B69" s="363" t="s">
        <v>75</v>
      </c>
      <c r="C69" s="366"/>
      <c r="D69" s="361"/>
      <c r="E69" s="361"/>
      <c r="F69" s="364">
        <v>0</v>
      </c>
      <c r="G69" s="345"/>
      <c r="H69" s="362"/>
      <c r="I69" s="345"/>
    </row>
    <row r="70" s="304" customFormat="1" spans="1:9">
      <c r="A70" s="365"/>
      <c r="B70" s="363" t="s">
        <v>76</v>
      </c>
      <c r="C70" s="366"/>
      <c r="D70" s="361"/>
      <c r="E70" s="361"/>
      <c r="F70" s="364">
        <v>1839</v>
      </c>
      <c r="G70" s="345"/>
      <c r="H70" s="362"/>
      <c r="I70" s="345"/>
    </row>
    <row r="71" s="304" customFormat="1" spans="1:9">
      <c r="A71" s="365"/>
      <c r="B71" s="363" t="s">
        <v>77</v>
      </c>
      <c r="C71" s="366"/>
      <c r="D71" s="361"/>
      <c r="E71" s="361"/>
      <c r="F71" s="364">
        <v>0</v>
      </c>
      <c r="G71" s="345"/>
      <c r="H71" s="362"/>
      <c r="I71" s="345"/>
    </row>
    <row r="72" s="304" customFormat="1" spans="1:9">
      <c r="A72" s="365"/>
      <c r="B72" s="363" t="s">
        <v>78</v>
      </c>
      <c r="C72" s="366"/>
      <c r="D72" s="361"/>
      <c r="E72" s="361"/>
      <c r="F72" s="364">
        <v>0</v>
      </c>
      <c r="G72" s="345"/>
      <c r="H72" s="362"/>
      <c r="I72" s="345"/>
    </row>
    <row r="73" s="304" customFormat="1" spans="1:9">
      <c r="A73" s="365"/>
      <c r="B73" s="363" t="s">
        <v>79</v>
      </c>
      <c r="C73" s="366"/>
      <c r="D73" s="361"/>
      <c r="E73" s="361"/>
      <c r="F73" s="364">
        <v>0</v>
      </c>
      <c r="G73" s="345"/>
      <c r="H73" s="362"/>
      <c r="I73" s="345"/>
    </row>
    <row r="74" s="304" customFormat="1" spans="1:9">
      <c r="A74" s="365"/>
      <c r="B74" s="363" t="s">
        <v>80</v>
      </c>
      <c r="C74" s="366"/>
      <c r="D74" s="361"/>
      <c r="E74" s="361"/>
      <c r="F74" s="364">
        <v>1781</v>
      </c>
      <c r="G74" s="345"/>
      <c r="H74" s="362"/>
      <c r="I74" s="345"/>
    </row>
    <row r="75" s="304" customFormat="1" spans="1:9">
      <c r="A75" s="365"/>
      <c r="B75" s="360" t="s">
        <v>81</v>
      </c>
      <c r="C75" s="361">
        <v>29573</v>
      </c>
      <c r="D75" s="361">
        <v>300</v>
      </c>
      <c r="E75" s="361">
        <v>16307</v>
      </c>
      <c r="F75" s="361">
        <f>SUM(F76:F96)</f>
        <v>18063</v>
      </c>
      <c r="G75" s="345">
        <f t="shared" si="8"/>
        <v>1.10768381676581</v>
      </c>
      <c r="H75" s="362">
        <f t="shared" si="9"/>
        <v>-11510</v>
      </c>
      <c r="I75" s="345">
        <f t="shared" si="10"/>
        <v>-0.389206370675954</v>
      </c>
    </row>
    <row r="76" s="304" customFormat="1" spans="1:9">
      <c r="A76" s="365"/>
      <c r="B76" s="363" t="s">
        <v>82</v>
      </c>
      <c r="C76" s="366"/>
      <c r="D76" s="361"/>
      <c r="E76" s="361"/>
      <c r="F76" s="370">
        <v>496</v>
      </c>
      <c r="G76" s="345"/>
      <c r="H76" s="362"/>
      <c r="I76" s="345"/>
    </row>
    <row r="77" s="304" customFormat="1" spans="1:9">
      <c r="A77" s="365"/>
      <c r="B77" s="363" t="s">
        <v>83</v>
      </c>
      <c r="C77" s="366"/>
      <c r="D77" s="361"/>
      <c r="E77" s="361"/>
      <c r="F77" s="370">
        <v>0</v>
      </c>
      <c r="G77" s="345"/>
      <c r="H77" s="362"/>
      <c r="I77" s="345"/>
    </row>
    <row r="78" s="304" customFormat="1" spans="1:9">
      <c r="A78" s="365"/>
      <c r="B78" s="363" t="s">
        <v>84</v>
      </c>
      <c r="C78" s="366"/>
      <c r="D78" s="361"/>
      <c r="E78" s="361"/>
      <c r="F78" s="370">
        <v>0</v>
      </c>
      <c r="G78" s="345"/>
      <c r="H78" s="362"/>
      <c r="I78" s="345"/>
    </row>
    <row r="79" s="304" customFormat="1" spans="1:9">
      <c r="A79" s="365"/>
      <c r="B79" s="363" t="s">
        <v>85</v>
      </c>
      <c r="C79" s="366"/>
      <c r="D79" s="361"/>
      <c r="E79" s="361"/>
      <c r="F79" s="370">
        <v>0</v>
      </c>
      <c r="G79" s="345"/>
      <c r="H79" s="362"/>
      <c r="I79" s="345"/>
    </row>
    <row r="80" s="304" customFormat="1" spans="1:9">
      <c r="A80" s="365"/>
      <c r="B80" s="363" t="s">
        <v>86</v>
      </c>
      <c r="C80" s="366"/>
      <c r="D80" s="361"/>
      <c r="E80" s="361"/>
      <c r="F80" s="370">
        <v>623</v>
      </c>
      <c r="G80" s="345"/>
      <c r="H80" s="362"/>
      <c r="I80" s="345"/>
    </row>
    <row r="81" s="304" customFormat="1" spans="1:9">
      <c r="A81" s="365"/>
      <c r="B81" s="363" t="s">
        <v>87</v>
      </c>
      <c r="C81" s="366"/>
      <c r="D81" s="361"/>
      <c r="E81" s="361"/>
      <c r="F81" s="370">
        <v>10</v>
      </c>
      <c r="G81" s="345"/>
      <c r="H81" s="362"/>
      <c r="I81" s="345"/>
    </row>
    <row r="82" s="304" customFormat="1" spans="1:9">
      <c r="A82" s="365"/>
      <c r="B82" s="363" t="s">
        <v>88</v>
      </c>
      <c r="C82" s="366"/>
      <c r="D82" s="361"/>
      <c r="E82" s="361"/>
      <c r="F82" s="370">
        <v>208</v>
      </c>
      <c r="G82" s="345"/>
      <c r="H82" s="362"/>
      <c r="I82" s="345"/>
    </row>
    <row r="83" s="304" customFormat="1" spans="1:9">
      <c r="A83" s="365"/>
      <c r="B83" s="363" t="s">
        <v>89</v>
      </c>
      <c r="C83" s="366"/>
      <c r="D83" s="361"/>
      <c r="E83" s="361"/>
      <c r="F83" s="370">
        <v>4783</v>
      </c>
      <c r="G83" s="345"/>
      <c r="H83" s="362"/>
      <c r="I83" s="345"/>
    </row>
    <row r="84" s="304" customFormat="1" spans="1:9">
      <c r="A84" s="365"/>
      <c r="B84" s="363" t="s">
        <v>90</v>
      </c>
      <c r="C84" s="366"/>
      <c r="D84" s="361"/>
      <c r="E84" s="361"/>
      <c r="F84" s="370">
        <v>1560</v>
      </c>
      <c r="G84" s="345"/>
      <c r="H84" s="362"/>
      <c r="I84" s="345"/>
    </row>
    <row r="85" s="304" customFormat="1" spans="1:9">
      <c r="A85" s="365"/>
      <c r="B85" s="363" t="s">
        <v>91</v>
      </c>
      <c r="C85" s="366"/>
      <c r="D85" s="361"/>
      <c r="E85" s="361"/>
      <c r="F85" s="370">
        <v>113</v>
      </c>
      <c r="G85" s="345"/>
      <c r="H85" s="362"/>
      <c r="I85" s="345"/>
    </row>
    <row r="86" s="304" customFormat="1" spans="1:9">
      <c r="A86" s="365"/>
      <c r="B86" s="363" t="s">
        <v>92</v>
      </c>
      <c r="C86" s="366"/>
      <c r="D86" s="361"/>
      <c r="E86" s="361"/>
      <c r="F86" s="370">
        <v>1039</v>
      </c>
      <c r="G86" s="345"/>
      <c r="H86" s="362"/>
      <c r="I86" s="345"/>
    </row>
    <row r="87" s="304" customFormat="1" spans="1:9">
      <c r="A87" s="365"/>
      <c r="B87" s="363" t="s">
        <v>93</v>
      </c>
      <c r="C87" s="366"/>
      <c r="D87" s="361"/>
      <c r="E87" s="361"/>
      <c r="F87" s="370">
        <v>4781</v>
      </c>
      <c r="G87" s="345"/>
      <c r="H87" s="362"/>
      <c r="I87" s="345"/>
    </row>
    <row r="88" s="304" customFormat="1" spans="1:9">
      <c r="A88" s="365"/>
      <c r="B88" s="363" t="s">
        <v>94</v>
      </c>
      <c r="C88" s="366"/>
      <c r="D88" s="361"/>
      <c r="E88" s="361"/>
      <c r="F88" s="370">
        <v>335</v>
      </c>
      <c r="G88" s="345"/>
      <c r="H88" s="362"/>
      <c r="I88" s="345"/>
    </row>
    <row r="89" s="304" customFormat="1" spans="1:9">
      <c r="A89" s="365"/>
      <c r="B89" s="363" t="s">
        <v>95</v>
      </c>
      <c r="C89" s="366"/>
      <c r="D89" s="361"/>
      <c r="E89" s="361"/>
      <c r="F89" s="370">
        <v>775</v>
      </c>
      <c r="G89" s="345"/>
      <c r="H89" s="362"/>
      <c r="I89" s="345"/>
    </row>
    <row r="90" s="304" customFormat="1" spans="1:9">
      <c r="A90" s="365"/>
      <c r="B90" s="363" t="s">
        <v>96</v>
      </c>
      <c r="C90" s="366"/>
      <c r="D90" s="361"/>
      <c r="E90" s="361"/>
      <c r="F90" s="370">
        <v>1360</v>
      </c>
      <c r="G90" s="345"/>
      <c r="H90" s="362"/>
      <c r="I90" s="345"/>
    </row>
    <row r="91" s="304" customFormat="1" spans="1:9">
      <c r="A91" s="365"/>
      <c r="B91" s="363" t="s">
        <v>97</v>
      </c>
      <c r="C91" s="366"/>
      <c r="D91" s="361"/>
      <c r="E91" s="361"/>
      <c r="F91" s="370">
        <v>0</v>
      </c>
      <c r="G91" s="345"/>
      <c r="H91" s="362"/>
      <c r="I91" s="345"/>
    </row>
    <row r="92" s="304" customFormat="1" spans="1:9">
      <c r="A92" s="365"/>
      <c r="B92" s="363" t="s">
        <v>98</v>
      </c>
      <c r="C92" s="366"/>
      <c r="D92" s="361"/>
      <c r="E92" s="361"/>
      <c r="F92" s="370">
        <v>820</v>
      </c>
      <c r="G92" s="345"/>
      <c r="H92" s="362"/>
      <c r="I92" s="345"/>
    </row>
    <row r="93" s="304" customFormat="1" spans="1:9">
      <c r="A93" s="365"/>
      <c r="B93" s="363" t="s">
        <v>99</v>
      </c>
      <c r="C93" s="366"/>
      <c r="D93" s="361"/>
      <c r="E93" s="361"/>
      <c r="F93" s="370">
        <v>1121</v>
      </c>
      <c r="G93" s="345"/>
      <c r="H93" s="362"/>
      <c r="I93" s="345"/>
    </row>
    <row r="94" s="304" customFormat="1" spans="1:9">
      <c r="A94" s="365"/>
      <c r="B94" s="363" t="s">
        <v>100</v>
      </c>
      <c r="C94" s="366"/>
      <c r="D94" s="361"/>
      <c r="E94" s="361"/>
      <c r="F94" s="370">
        <v>0</v>
      </c>
      <c r="G94" s="345"/>
      <c r="H94" s="362"/>
      <c r="I94" s="345"/>
    </row>
    <row r="95" s="304" customFormat="1" spans="1:9">
      <c r="A95" s="365"/>
      <c r="B95" s="363" t="s">
        <v>101</v>
      </c>
      <c r="C95" s="366"/>
      <c r="D95" s="361"/>
      <c r="E95" s="361"/>
      <c r="F95" s="370">
        <v>10</v>
      </c>
      <c r="G95" s="345"/>
      <c r="H95" s="362"/>
      <c r="I95" s="345"/>
    </row>
    <row r="96" s="304" customFormat="1" spans="1:9">
      <c r="A96" s="365"/>
      <c r="B96" s="363" t="s">
        <v>102</v>
      </c>
      <c r="C96" s="366"/>
      <c r="D96" s="361"/>
      <c r="E96" s="361"/>
      <c r="F96" s="370">
        <v>29</v>
      </c>
      <c r="G96" s="345"/>
      <c r="H96" s="362"/>
      <c r="I96" s="345"/>
    </row>
    <row r="97" s="304" customFormat="1" spans="1:9">
      <c r="A97" s="365"/>
      <c r="B97" s="357" t="s">
        <v>103</v>
      </c>
      <c r="C97" s="358">
        <v>485</v>
      </c>
      <c r="D97" s="358">
        <f>SUM(D98:D99)</f>
        <v>0</v>
      </c>
      <c r="E97" s="358"/>
      <c r="F97" s="358">
        <v>806</v>
      </c>
      <c r="G97" s="343"/>
      <c r="H97" s="353">
        <f t="shared" si="9"/>
        <v>321</v>
      </c>
      <c r="I97" s="343">
        <f t="shared" si="10"/>
        <v>0.661855670103093</v>
      </c>
    </row>
    <row r="98" s="306" customFormat="1" spans="1:11">
      <c r="A98" s="371"/>
      <c r="B98" s="372" t="s">
        <v>104</v>
      </c>
      <c r="C98" s="361">
        <v>485</v>
      </c>
      <c r="D98" s="361"/>
      <c r="E98" s="361"/>
      <c r="F98" s="361">
        <v>806</v>
      </c>
      <c r="G98" s="343"/>
      <c r="H98" s="362">
        <f t="shared" si="9"/>
        <v>321</v>
      </c>
      <c r="I98" s="345">
        <f t="shared" si="10"/>
        <v>0.661855670103093</v>
      </c>
      <c r="K98" s="374"/>
    </row>
    <row r="99" s="306" customFormat="1" spans="1:9">
      <c r="A99" s="371"/>
      <c r="B99" s="372" t="s">
        <v>105</v>
      </c>
      <c r="C99" s="361"/>
      <c r="D99" s="361"/>
      <c r="E99" s="361"/>
      <c r="F99" s="361"/>
      <c r="G99" s="343"/>
      <c r="H99" s="353">
        <f t="shared" si="9"/>
        <v>0</v>
      </c>
      <c r="I99" s="345"/>
    </row>
    <row r="100" s="304" customFormat="1" spans="1:9">
      <c r="A100" s="365"/>
      <c r="B100" s="357" t="s">
        <v>106</v>
      </c>
      <c r="C100" s="358"/>
      <c r="D100" s="358">
        <v>1466</v>
      </c>
      <c r="E100" s="358">
        <v>2892</v>
      </c>
      <c r="F100" s="358">
        <v>2892</v>
      </c>
      <c r="G100" s="343">
        <f>F100/E100</f>
        <v>1</v>
      </c>
      <c r="H100" s="353">
        <f t="shared" si="9"/>
        <v>2892</v>
      </c>
      <c r="I100" s="343"/>
    </row>
    <row r="101" s="304" customFormat="1" spans="1:9">
      <c r="A101" s="365"/>
      <c r="B101" s="357" t="s">
        <v>107</v>
      </c>
      <c r="C101" s="325">
        <v>15</v>
      </c>
      <c r="D101" s="358"/>
      <c r="E101" s="325">
        <v>10534</v>
      </c>
      <c r="F101" s="325">
        <v>10534</v>
      </c>
      <c r="G101" s="343"/>
      <c r="H101" s="353">
        <f t="shared" si="9"/>
        <v>10519</v>
      </c>
      <c r="I101" s="343"/>
    </row>
    <row r="102" s="304" customFormat="1" spans="1:9">
      <c r="A102" s="365"/>
      <c r="B102" s="373" t="s">
        <v>108</v>
      </c>
      <c r="C102" s="325">
        <f>C30+C29</f>
        <v>176910</v>
      </c>
      <c r="D102" s="325">
        <f t="shared" ref="D102:F102" si="12">D30+D29</f>
        <v>123984</v>
      </c>
      <c r="E102" s="325">
        <f t="shared" si="12"/>
        <v>178172</v>
      </c>
      <c r="F102" s="325">
        <f t="shared" si="12"/>
        <v>186230</v>
      </c>
      <c r="G102" s="343">
        <f>F102/E102</f>
        <v>1.04522596143053</v>
      </c>
      <c r="H102" s="353">
        <f t="shared" si="9"/>
        <v>9320</v>
      </c>
      <c r="I102" s="343">
        <f>(F102-C102)/C102</f>
        <v>0.0526821547679611</v>
      </c>
    </row>
    <row r="103" ht="19.5" customHeight="1"/>
    <row r="104" ht="27.95" customHeight="1"/>
    <row r="105" ht="27.95" customHeight="1"/>
    <row r="106" ht="27.95" customHeight="1"/>
    <row r="107" ht="27.95" customHeight="1"/>
    <row r="108" ht="27.95" customHeight="1"/>
    <row r="109" ht="27.95" customHeight="1"/>
    <row r="110" ht="27.95" customHeight="1"/>
    <row r="111" ht="27.95" customHeight="1"/>
    <row r="112" ht="27.95" customHeight="1"/>
    <row r="113" ht="27.95" customHeight="1"/>
    <row r="114" ht="27.95" customHeight="1"/>
    <row r="115" ht="27.95" customHeight="1"/>
    <row r="116" ht="27.95" customHeight="1"/>
    <row r="117" ht="27.95" customHeight="1"/>
    <row r="118" ht="27.95" customHeight="1"/>
    <row r="119" ht="27.95" customHeight="1"/>
    <row r="120" ht="27.95" customHeight="1"/>
    <row r="121" ht="27.95" customHeight="1"/>
    <row r="122" ht="27.95" customHeight="1"/>
    <row r="123" ht="27.95" customHeight="1"/>
    <row r="124" ht="27.95" customHeight="1"/>
    <row r="125" ht="27.95" customHeight="1"/>
    <row r="126" ht="27.95" customHeight="1"/>
    <row r="127" ht="27.95" customHeight="1"/>
    <row r="128" ht="27.95" customHeight="1"/>
    <row r="129" ht="27.95" customHeight="1"/>
    <row r="130" ht="27.95" customHeight="1"/>
    <row r="131" ht="27.95" customHeight="1"/>
    <row r="132" ht="27.95" customHeight="1"/>
    <row r="133" ht="27.95" customHeight="1"/>
    <row r="134" ht="27.95" customHeight="1"/>
    <row r="135" ht="27.95" customHeight="1"/>
    <row r="136" ht="27.95" customHeight="1"/>
    <row r="137" ht="27.95" customHeight="1"/>
    <row r="138" ht="27.95" customHeight="1"/>
    <row r="139" ht="27.95" customHeight="1"/>
    <row r="140" ht="27.95" customHeight="1"/>
  </sheetData>
  <mergeCells count="10">
    <mergeCell ref="B2:I2"/>
    <mergeCell ref="D4:I4"/>
    <mergeCell ref="H5:I5"/>
    <mergeCell ref="A4:A6"/>
    <mergeCell ref="B4:B6"/>
    <mergeCell ref="C5:C6"/>
    <mergeCell ref="D5:D6"/>
    <mergeCell ref="E5:E6"/>
    <mergeCell ref="F5:F6"/>
    <mergeCell ref="G5:G6"/>
  </mergeCells>
  <pageMargins left="0.751388888888889" right="0.751388888888889" top="1" bottom="1" header="0.5" footer="0.5"/>
  <pageSetup paperSize="9" firstPageNumber="13" orientation="landscape" useFirstPageNumber="1" horizontalDpi="600"/>
  <headerFooter>
    <oddFooter>&amp;R- &amp;P -</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1"/>
  <sheetViews>
    <sheetView workbookViewId="0">
      <selection activeCell="H11" sqref="H11"/>
    </sheetView>
  </sheetViews>
  <sheetFormatPr defaultColWidth="12.125" defaultRowHeight="17.1" customHeight="1" outlineLevelCol="5"/>
  <cols>
    <col min="1" max="1" width="35.5" style="53" customWidth="1"/>
    <col min="2" max="6" width="15.75" style="53" customWidth="1"/>
    <col min="7" max="256" width="12.125" style="53" customWidth="1"/>
    <col min="257" max="16384" width="12.125" style="53"/>
  </cols>
  <sheetData>
    <row r="1" s="53" customFormat="1" ht="42" customHeight="1" spans="1:6">
      <c r="A1" s="54" t="s">
        <v>3007</v>
      </c>
      <c r="B1" s="54"/>
      <c r="C1" s="54"/>
      <c r="D1" s="54"/>
      <c r="E1" s="54"/>
      <c r="F1" s="54"/>
    </row>
    <row r="2" s="53" customFormat="1" ht="16.9" customHeight="1" spans="1:6">
      <c r="A2" s="55" t="s">
        <v>3008</v>
      </c>
      <c r="B2" s="55"/>
      <c r="C2" s="55"/>
      <c r="D2" s="55"/>
      <c r="E2" s="55"/>
      <c r="F2" s="55"/>
    </row>
    <row r="3" s="53" customFormat="1" ht="16.9" customHeight="1" spans="1:6">
      <c r="A3" s="55" t="s">
        <v>2556</v>
      </c>
      <c r="B3" s="55"/>
      <c r="C3" s="55"/>
      <c r="D3" s="55"/>
      <c r="E3" s="55"/>
      <c r="F3" s="55"/>
    </row>
    <row r="4" s="53" customFormat="1" ht="36.75" customHeight="1" spans="1:6">
      <c r="A4" s="56" t="s">
        <v>111</v>
      </c>
      <c r="B4" s="122" t="s">
        <v>2805</v>
      </c>
      <c r="C4" s="122" t="s">
        <v>2807</v>
      </c>
      <c r="D4" s="122" t="s">
        <v>2808</v>
      </c>
      <c r="E4" s="122" t="s">
        <v>2809</v>
      </c>
      <c r="F4" s="122" t="s">
        <v>2810</v>
      </c>
    </row>
    <row r="5" s="53" customFormat="1" ht="16.9" customHeight="1" spans="1:6">
      <c r="A5" s="123" t="s">
        <v>3009</v>
      </c>
      <c r="B5" s="58">
        <f t="shared" ref="B5:F5" si="0">SUM(B6:B21)</f>
        <v>0</v>
      </c>
      <c r="C5" s="58">
        <f t="shared" si="0"/>
        <v>10000</v>
      </c>
      <c r="D5" s="58">
        <f t="shared" si="0"/>
        <v>0</v>
      </c>
      <c r="E5" s="58">
        <f t="shared" si="0"/>
        <v>0</v>
      </c>
      <c r="F5" s="58">
        <f t="shared" si="0"/>
        <v>10000</v>
      </c>
    </row>
    <row r="6" s="53" customFormat="1" ht="16.9" customHeight="1" spans="1:6">
      <c r="A6" s="57" t="s">
        <v>3010</v>
      </c>
      <c r="B6" s="60">
        <v>0</v>
      </c>
      <c r="C6" s="61">
        <v>0</v>
      </c>
      <c r="D6" s="61">
        <v>0</v>
      </c>
      <c r="E6" s="61">
        <v>0</v>
      </c>
      <c r="F6" s="58">
        <f t="shared" ref="F6:F21" si="1">B6+C6-D6-E6</f>
        <v>0</v>
      </c>
    </row>
    <row r="7" s="53" customFormat="1" ht="16.9" customHeight="1" spans="1:6">
      <c r="A7" s="57" t="s">
        <v>3011</v>
      </c>
      <c r="B7" s="60">
        <v>0</v>
      </c>
      <c r="C7" s="61">
        <v>0</v>
      </c>
      <c r="D7" s="61">
        <v>0</v>
      </c>
      <c r="E7" s="61">
        <v>0</v>
      </c>
      <c r="F7" s="58">
        <f t="shared" si="1"/>
        <v>0</v>
      </c>
    </row>
    <row r="8" s="53" customFormat="1" ht="16.9" customHeight="1" spans="1:6">
      <c r="A8" s="57" t="s">
        <v>3012</v>
      </c>
      <c r="B8" s="61">
        <v>0</v>
      </c>
      <c r="C8" s="61">
        <v>0</v>
      </c>
      <c r="D8" s="61">
        <v>0</v>
      </c>
      <c r="E8" s="61">
        <v>0</v>
      </c>
      <c r="F8" s="58">
        <f t="shared" si="1"/>
        <v>0</v>
      </c>
    </row>
    <row r="9" s="53" customFormat="1" ht="16.9" customHeight="1" spans="1:6">
      <c r="A9" s="57" t="s">
        <v>3013</v>
      </c>
      <c r="B9" s="60">
        <v>0</v>
      </c>
      <c r="C9" s="61">
        <v>0</v>
      </c>
      <c r="D9" s="61">
        <v>0</v>
      </c>
      <c r="E9" s="61">
        <v>0</v>
      </c>
      <c r="F9" s="58">
        <f t="shared" si="1"/>
        <v>0</v>
      </c>
    </row>
    <row r="10" s="53" customFormat="1" ht="16.9" customHeight="1" spans="1:6">
      <c r="A10" s="57" t="s">
        <v>3014</v>
      </c>
      <c r="B10" s="60">
        <v>0</v>
      </c>
      <c r="C10" s="61">
        <v>0</v>
      </c>
      <c r="D10" s="61">
        <v>0</v>
      </c>
      <c r="E10" s="61">
        <v>0</v>
      </c>
      <c r="F10" s="58">
        <f t="shared" si="1"/>
        <v>0</v>
      </c>
    </row>
    <row r="11" s="53" customFormat="1" ht="16.9" customHeight="1" spans="1:6">
      <c r="A11" s="57" t="s">
        <v>3015</v>
      </c>
      <c r="B11" s="60">
        <v>0</v>
      </c>
      <c r="C11" s="61">
        <v>0</v>
      </c>
      <c r="D11" s="61">
        <v>0</v>
      </c>
      <c r="E11" s="61">
        <v>0</v>
      </c>
      <c r="F11" s="58">
        <f t="shared" si="1"/>
        <v>0</v>
      </c>
    </row>
    <row r="12" s="53" customFormat="1" ht="15.6" customHeight="1" spans="1:6">
      <c r="A12" s="57" t="s">
        <v>3016</v>
      </c>
      <c r="B12" s="60">
        <v>0</v>
      </c>
      <c r="C12" s="61">
        <v>0</v>
      </c>
      <c r="D12" s="61">
        <v>0</v>
      </c>
      <c r="E12" s="61">
        <v>0</v>
      </c>
      <c r="F12" s="58">
        <f t="shared" si="1"/>
        <v>0</v>
      </c>
    </row>
    <row r="13" s="53" customFormat="1" ht="15.6" customHeight="1" spans="1:6">
      <c r="A13" s="57" t="s">
        <v>3017</v>
      </c>
      <c r="B13" s="60">
        <v>0</v>
      </c>
      <c r="C13" s="61">
        <v>0</v>
      </c>
      <c r="D13" s="61">
        <v>0</v>
      </c>
      <c r="E13" s="61">
        <v>0</v>
      </c>
      <c r="F13" s="58">
        <f t="shared" si="1"/>
        <v>0</v>
      </c>
    </row>
    <row r="14" s="53" customFormat="1" ht="16.9" customHeight="1" spans="1:6">
      <c r="A14" s="57" t="s">
        <v>3018</v>
      </c>
      <c r="B14" s="60">
        <v>0</v>
      </c>
      <c r="C14" s="61">
        <v>0</v>
      </c>
      <c r="D14" s="61">
        <v>0</v>
      </c>
      <c r="E14" s="61">
        <v>0</v>
      </c>
      <c r="F14" s="58">
        <f t="shared" si="1"/>
        <v>0</v>
      </c>
    </row>
    <row r="15" s="53" customFormat="1" ht="16.9" customHeight="1" spans="1:6">
      <c r="A15" s="57" t="s">
        <v>3019</v>
      </c>
      <c r="B15" s="60">
        <v>0</v>
      </c>
      <c r="C15" s="61">
        <v>0</v>
      </c>
      <c r="D15" s="61">
        <v>0</v>
      </c>
      <c r="E15" s="61">
        <v>0</v>
      </c>
      <c r="F15" s="58">
        <f t="shared" si="1"/>
        <v>0</v>
      </c>
    </row>
    <row r="16" s="53" customFormat="1" ht="16.9" customHeight="1" spans="1:6">
      <c r="A16" s="57" t="s">
        <v>3020</v>
      </c>
      <c r="B16" s="60">
        <v>0</v>
      </c>
      <c r="C16" s="61">
        <v>0</v>
      </c>
      <c r="D16" s="61">
        <v>0</v>
      </c>
      <c r="E16" s="61">
        <v>0</v>
      </c>
      <c r="F16" s="58">
        <f t="shared" si="1"/>
        <v>0</v>
      </c>
    </row>
    <row r="17" s="53" customFormat="1" ht="15.6" customHeight="1" spans="1:6">
      <c r="A17" s="57" t="s">
        <v>3021</v>
      </c>
      <c r="B17" s="60">
        <v>0</v>
      </c>
      <c r="C17" s="61">
        <v>0</v>
      </c>
      <c r="D17" s="61">
        <v>0</v>
      </c>
      <c r="E17" s="61">
        <v>0</v>
      </c>
      <c r="F17" s="58">
        <f t="shared" si="1"/>
        <v>0</v>
      </c>
    </row>
    <row r="18" s="53" customFormat="1" ht="16.9" customHeight="1" spans="1:6">
      <c r="A18" s="57" t="s">
        <v>3022</v>
      </c>
      <c r="B18" s="60">
        <v>0</v>
      </c>
      <c r="C18" s="61">
        <v>0</v>
      </c>
      <c r="D18" s="61">
        <v>0</v>
      </c>
      <c r="E18" s="61">
        <v>0</v>
      </c>
      <c r="F18" s="58">
        <f t="shared" si="1"/>
        <v>0</v>
      </c>
    </row>
    <row r="19" s="53" customFormat="1" ht="16.9" customHeight="1" spans="1:6">
      <c r="A19" s="57" t="s">
        <v>3023</v>
      </c>
      <c r="B19" s="60">
        <v>0</v>
      </c>
      <c r="C19" s="61">
        <v>0</v>
      </c>
      <c r="D19" s="61">
        <v>0</v>
      </c>
      <c r="E19" s="61">
        <v>0</v>
      </c>
      <c r="F19" s="58">
        <f t="shared" si="1"/>
        <v>0</v>
      </c>
    </row>
    <row r="20" s="53" customFormat="1" ht="15.6" customHeight="1" spans="1:6">
      <c r="A20" s="57" t="s">
        <v>3024</v>
      </c>
      <c r="B20" s="60">
        <v>0</v>
      </c>
      <c r="C20" s="61">
        <v>10000</v>
      </c>
      <c r="D20" s="61">
        <v>0</v>
      </c>
      <c r="E20" s="61">
        <v>0</v>
      </c>
      <c r="F20" s="58">
        <f t="shared" si="1"/>
        <v>10000</v>
      </c>
    </row>
    <row r="21" s="53" customFormat="1" ht="16.9" customHeight="1" spans="1:6">
      <c r="A21" s="57" t="s">
        <v>3025</v>
      </c>
      <c r="B21" s="61">
        <v>0</v>
      </c>
      <c r="C21" s="61">
        <v>0</v>
      </c>
      <c r="D21" s="61">
        <v>0</v>
      </c>
      <c r="E21" s="61">
        <v>0</v>
      </c>
      <c r="F21" s="58">
        <f t="shared" si="1"/>
        <v>0</v>
      </c>
    </row>
  </sheetData>
  <mergeCells count="3">
    <mergeCell ref="A1:F1"/>
    <mergeCell ref="A2:F2"/>
    <mergeCell ref="A3:F3"/>
  </mergeCells>
  <pageMargins left="0.75" right="0.75" top="1" bottom="1" header="0.511805555555556" footer="0.511805555555556"/>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4"/>
  <sheetViews>
    <sheetView workbookViewId="0">
      <selection activeCell="A1" sqref="A1"/>
    </sheetView>
  </sheetViews>
  <sheetFormatPr defaultColWidth="9" defaultRowHeight="13.5"/>
  <cols>
    <col min="1" max="1" width="32.5" style="63" customWidth="1"/>
    <col min="2" max="3" width="12" style="63" customWidth="1"/>
    <col min="4" max="4" width="12" style="83" customWidth="1"/>
    <col min="5" max="6" width="12" style="63" customWidth="1"/>
    <col min="7" max="7" width="12" style="84" customWidth="1"/>
    <col min="8" max="253" width="9" style="63"/>
    <col min="254" max="254" width="36.375" style="63" customWidth="1"/>
    <col min="255" max="257" width="9" style="63"/>
    <col min="258" max="258" width="9" style="63" customWidth="1"/>
    <col min="259" max="261" width="9" style="63"/>
    <col min="262" max="262" width="10" style="63" customWidth="1"/>
    <col min="263" max="263" width="10.375" style="63" customWidth="1"/>
    <col min="264" max="509" width="9" style="63"/>
    <col min="510" max="510" width="36.375" style="63" customWidth="1"/>
    <col min="511" max="513" width="9" style="63"/>
    <col min="514" max="514" width="9" style="63" customWidth="1"/>
    <col min="515" max="517" width="9" style="63"/>
    <col min="518" max="518" width="10" style="63" customWidth="1"/>
    <col min="519" max="519" width="10.375" style="63" customWidth="1"/>
    <col min="520" max="765" width="9" style="63"/>
    <col min="766" max="766" width="36.375" style="63" customWidth="1"/>
    <col min="767" max="769" width="9" style="63"/>
    <col min="770" max="770" width="9" style="63" customWidth="1"/>
    <col min="771" max="773" width="9" style="63"/>
    <col min="774" max="774" width="10" style="63" customWidth="1"/>
    <col min="775" max="775" width="10.375" style="63" customWidth="1"/>
    <col min="776" max="1021" width="9" style="63"/>
    <col min="1022" max="1022" width="36.375" style="63" customWidth="1"/>
    <col min="1023" max="1025" width="9" style="63"/>
    <col min="1026" max="1026" width="9" style="63" customWidth="1"/>
    <col min="1027" max="1029" width="9" style="63"/>
    <col min="1030" max="1030" width="10" style="63" customWidth="1"/>
    <col min="1031" max="1031" width="10.375" style="63" customWidth="1"/>
    <col min="1032" max="1277" width="9" style="63"/>
    <col min="1278" max="1278" width="36.375" style="63" customWidth="1"/>
    <col min="1279" max="1281" width="9" style="63"/>
    <col min="1282" max="1282" width="9" style="63" customWidth="1"/>
    <col min="1283" max="1285" width="9" style="63"/>
    <col min="1286" max="1286" width="10" style="63" customWidth="1"/>
    <col min="1287" max="1287" width="10.375" style="63" customWidth="1"/>
    <col min="1288" max="1533" width="9" style="63"/>
    <col min="1534" max="1534" width="36.375" style="63" customWidth="1"/>
    <col min="1535" max="1537" width="9" style="63"/>
    <col min="1538" max="1538" width="9" style="63" customWidth="1"/>
    <col min="1539" max="1541" width="9" style="63"/>
    <col min="1542" max="1542" width="10" style="63" customWidth="1"/>
    <col min="1543" max="1543" width="10.375" style="63" customWidth="1"/>
    <col min="1544" max="1789" width="9" style="63"/>
    <col min="1790" max="1790" width="36.375" style="63" customWidth="1"/>
    <col min="1791" max="1793" width="9" style="63"/>
    <col min="1794" max="1794" width="9" style="63" customWidth="1"/>
    <col min="1795" max="1797" width="9" style="63"/>
    <col min="1798" max="1798" width="10" style="63" customWidth="1"/>
    <col min="1799" max="1799" width="10.375" style="63" customWidth="1"/>
    <col min="1800" max="2045" width="9" style="63"/>
    <col min="2046" max="2046" width="36.375" style="63" customWidth="1"/>
    <col min="2047" max="2049" width="9" style="63"/>
    <col min="2050" max="2050" width="9" style="63" customWidth="1"/>
    <col min="2051" max="2053" width="9" style="63"/>
    <col min="2054" max="2054" width="10" style="63" customWidth="1"/>
    <col min="2055" max="2055" width="10.375" style="63" customWidth="1"/>
    <col min="2056" max="2301" width="9" style="63"/>
    <col min="2302" max="2302" width="36.375" style="63" customWidth="1"/>
    <col min="2303" max="2305" width="9" style="63"/>
    <col min="2306" max="2306" width="9" style="63" customWidth="1"/>
    <col min="2307" max="2309" width="9" style="63"/>
    <col min="2310" max="2310" width="10" style="63" customWidth="1"/>
    <col min="2311" max="2311" width="10.375" style="63" customWidth="1"/>
    <col min="2312" max="2557" width="9" style="63"/>
    <col min="2558" max="2558" width="36.375" style="63" customWidth="1"/>
    <col min="2559" max="2561" width="9" style="63"/>
    <col min="2562" max="2562" width="9" style="63" customWidth="1"/>
    <col min="2563" max="2565" width="9" style="63"/>
    <col min="2566" max="2566" width="10" style="63" customWidth="1"/>
    <col min="2567" max="2567" width="10.375" style="63" customWidth="1"/>
    <col min="2568" max="2813" width="9" style="63"/>
    <col min="2814" max="2814" width="36.375" style="63" customWidth="1"/>
    <col min="2815" max="2817" width="9" style="63"/>
    <col min="2818" max="2818" width="9" style="63" customWidth="1"/>
    <col min="2819" max="2821" width="9" style="63"/>
    <col min="2822" max="2822" width="10" style="63" customWidth="1"/>
    <col min="2823" max="2823" width="10.375" style="63" customWidth="1"/>
    <col min="2824" max="3069" width="9" style="63"/>
    <col min="3070" max="3070" width="36.375" style="63" customWidth="1"/>
    <col min="3071" max="3073" width="9" style="63"/>
    <col min="3074" max="3074" width="9" style="63" customWidth="1"/>
    <col min="3075" max="3077" width="9" style="63"/>
    <col min="3078" max="3078" width="10" style="63" customWidth="1"/>
    <col min="3079" max="3079" width="10.375" style="63" customWidth="1"/>
    <col min="3080" max="3325" width="9" style="63"/>
    <col min="3326" max="3326" width="36.375" style="63" customWidth="1"/>
    <col min="3327" max="3329" width="9" style="63"/>
    <col min="3330" max="3330" width="9" style="63" customWidth="1"/>
    <col min="3331" max="3333" width="9" style="63"/>
    <col min="3334" max="3334" width="10" style="63" customWidth="1"/>
    <col min="3335" max="3335" width="10.375" style="63" customWidth="1"/>
    <col min="3336" max="3581" width="9" style="63"/>
    <col min="3582" max="3582" width="36.375" style="63" customWidth="1"/>
    <col min="3583" max="3585" width="9" style="63"/>
    <col min="3586" max="3586" width="9" style="63" customWidth="1"/>
    <col min="3587" max="3589" width="9" style="63"/>
    <col min="3590" max="3590" width="10" style="63" customWidth="1"/>
    <col min="3591" max="3591" width="10.375" style="63" customWidth="1"/>
    <col min="3592" max="3837" width="9" style="63"/>
    <col min="3838" max="3838" width="36.375" style="63" customWidth="1"/>
    <col min="3839" max="3841" width="9" style="63"/>
    <col min="3842" max="3842" width="9" style="63" customWidth="1"/>
    <col min="3843" max="3845" width="9" style="63"/>
    <col min="3846" max="3846" width="10" style="63" customWidth="1"/>
    <col min="3847" max="3847" width="10.375" style="63" customWidth="1"/>
    <col min="3848" max="4093" width="9" style="63"/>
    <col min="4094" max="4094" width="36.375" style="63" customWidth="1"/>
    <col min="4095" max="4097" width="9" style="63"/>
    <col min="4098" max="4098" width="9" style="63" customWidth="1"/>
    <col min="4099" max="4101" width="9" style="63"/>
    <col min="4102" max="4102" width="10" style="63" customWidth="1"/>
    <col min="4103" max="4103" width="10.375" style="63" customWidth="1"/>
    <col min="4104" max="4349" width="9" style="63"/>
    <col min="4350" max="4350" width="36.375" style="63" customWidth="1"/>
    <col min="4351" max="4353" width="9" style="63"/>
    <col min="4354" max="4354" width="9" style="63" customWidth="1"/>
    <col min="4355" max="4357" width="9" style="63"/>
    <col min="4358" max="4358" width="10" style="63" customWidth="1"/>
    <col min="4359" max="4359" width="10.375" style="63" customWidth="1"/>
    <col min="4360" max="4605" width="9" style="63"/>
    <col min="4606" max="4606" width="36.375" style="63" customWidth="1"/>
    <col min="4607" max="4609" width="9" style="63"/>
    <col min="4610" max="4610" width="9" style="63" customWidth="1"/>
    <col min="4611" max="4613" width="9" style="63"/>
    <col min="4614" max="4614" width="10" style="63" customWidth="1"/>
    <col min="4615" max="4615" width="10.375" style="63" customWidth="1"/>
    <col min="4616" max="4861" width="9" style="63"/>
    <col min="4862" max="4862" width="36.375" style="63" customWidth="1"/>
    <col min="4863" max="4865" width="9" style="63"/>
    <col min="4866" max="4866" width="9" style="63" customWidth="1"/>
    <col min="4867" max="4869" width="9" style="63"/>
    <col min="4870" max="4870" width="10" style="63" customWidth="1"/>
    <col min="4871" max="4871" width="10.375" style="63" customWidth="1"/>
    <col min="4872" max="5117" width="9" style="63"/>
    <col min="5118" max="5118" width="36.375" style="63" customWidth="1"/>
    <col min="5119" max="5121" width="9" style="63"/>
    <col min="5122" max="5122" width="9" style="63" customWidth="1"/>
    <col min="5123" max="5125" width="9" style="63"/>
    <col min="5126" max="5126" width="10" style="63" customWidth="1"/>
    <col min="5127" max="5127" width="10.375" style="63" customWidth="1"/>
    <col min="5128" max="5373" width="9" style="63"/>
    <col min="5374" max="5374" width="36.375" style="63" customWidth="1"/>
    <col min="5375" max="5377" width="9" style="63"/>
    <col min="5378" max="5378" width="9" style="63" customWidth="1"/>
    <col min="5379" max="5381" width="9" style="63"/>
    <col min="5382" max="5382" width="10" style="63" customWidth="1"/>
    <col min="5383" max="5383" width="10.375" style="63" customWidth="1"/>
    <col min="5384" max="5629" width="9" style="63"/>
    <col min="5630" max="5630" width="36.375" style="63" customWidth="1"/>
    <col min="5631" max="5633" width="9" style="63"/>
    <col min="5634" max="5634" width="9" style="63" customWidth="1"/>
    <col min="5635" max="5637" width="9" style="63"/>
    <col min="5638" max="5638" width="10" style="63" customWidth="1"/>
    <col min="5639" max="5639" width="10.375" style="63" customWidth="1"/>
    <col min="5640" max="5885" width="9" style="63"/>
    <col min="5886" max="5886" width="36.375" style="63" customWidth="1"/>
    <col min="5887" max="5889" width="9" style="63"/>
    <col min="5890" max="5890" width="9" style="63" customWidth="1"/>
    <col min="5891" max="5893" width="9" style="63"/>
    <col min="5894" max="5894" width="10" style="63" customWidth="1"/>
    <col min="5895" max="5895" width="10.375" style="63" customWidth="1"/>
    <col min="5896" max="6141" width="9" style="63"/>
    <col min="6142" max="6142" width="36.375" style="63" customWidth="1"/>
    <col min="6143" max="6145" width="9" style="63"/>
    <col min="6146" max="6146" width="9" style="63" customWidth="1"/>
    <col min="6147" max="6149" width="9" style="63"/>
    <col min="6150" max="6150" width="10" style="63" customWidth="1"/>
    <col min="6151" max="6151" width="10.375" style="63" customWidth="1"/>
    <col min="6152" max="6397" width="9" style="63"/>
    <col min="6398" max="6398" width="36.375" style="63" customWidth="1"/>
    <col min="6399" max="6401" width="9" style="63"/>
    <col min="6402" max="6402" width="9" style="63" customWidth="1"/>
    <col min="6403" max="6405" width="9" style="63"/>
    <col min="6406" max="6406" width="10" style="63" customWidth="1"/>
    <col min="6407" max="6407" width="10.375" style="63" customWidth="1"/>
    <col min="6408" max="6653" width="9" style="63"/>
    <col min="6654" max="6654" width="36.375" style="63" customWidth="1"/>
    <col min="6655" max="6657" width="9" style="63"/>
    <col min="6658" max="6658" width="9" style="63" customWidth="1"/>
    <col min="6659" max="6661" width="9" style="63"/>
    <col min="6662" max="6662" width="10" style="63" customWidth="1"/>
    <col min="6663" max="6663" width="10.375" style="63" customWidth="1"/>
    <col min="6664" max="6909" width="9" style="63"/>
    <col min="6910" max="6910" width="36.375" style="63" customWidth="1"/>
    <col min="6911" max="6913" width="9" style="63"/>
    <col min="6914" max="6914" width="9" style="63" customWidth="1"/>
    <col min="6915" max="6917" width="9" style="63"/>
    <col min="6918" max="6918" width="10" style="63" customWidth="1"/>
    <col min="6919" max="6919" width="10.375" style="63" customWidth="1"/>
    <col min="6920" max="7165" width="9" style="63"/>
    <col min="7166" max="7166" width="36.375" style="63" customWidth="1"/>
    <col min="7167" max="7169" width="9" style="63"/>
    <col min="7170" max="7170" width="9" style="63" customWidth="1"/>
    <col min="7171" max="7173" width="9" style="63"/>
    <col min="7174" max="7174" width="10" style="63" customWidth="1"/>
    <col min="7175" max="7175" width="10.375" style="63" customWidth="1"/>
    <col min="7176" max="7421" width="9" style="63"/>
    <col min="7422" max="7422" width="36.375" style="63" customWidth="1"/>
    <col min="7423" max="7425" width="9" style="63"/>
    <col min="7426" max="7426" width="9" style="63" customWidth="1"/>
    <col min="7427" max="7429" width="9" style="63"/>
    <col min="7430" max="7430" width="10" style="63" customWidth="1"/>
    <col min="7431" max="7431" width="10.375" style="63" customWidth="1"/>
    <col min="7432" max="7677" width="9" style="63"/>
    <col min="7678" max="7678" width="36.375" style="63" customWidth="1"/>
    <col min="7679" max="7681" width="9" style="63"/>
    <col min="7682" max="7682" width="9" style="63" customWidth="1"/>
    <col min="7683" max="7685" width="9" style="63"/>
    <col min="7686" max="7686" width="10" style="63" customWidth="1"/>
    <col min="7687" max="7687" width="10.375" style="63" customWidth="1"/>
    <col min="7688" max="7933" width="9" style="63"/>
    <col min="7934" max="7934" width="36.375" style="63" customWidth="1"/>
    <col min="7935" max="7937" width="9" style="63"/>
    <col min="7938" max="7938" width="9" style="63" customWidth="1"/>
    <col min="7939" max="7941" width="9" style="63"/>
    <col min="7942" max="7942" width="10" style="63" customWidth="1"/>
    <col min="7943" max="7943" width="10.375" style="63" customWidth="1"/>
    <col min="7944" max="8189" width="9" style="63"/>
    <col min="8190" max="8190" width="36.375" style="63" customWidth="1"/>
    <col min="8191" max="8193" width="9" style="63"/>
    <col min="8194" max="8194" width="9" style="63" customWidth="1"/>
    <col min="8195" max="8197" width="9" style="63"/>
    <col min="8198" max="8198" width="10" style="63" customWidth="1"/>
    <col min="8199" max="8199" width="10.375" style="63" customWidth="1"/>
    <col min="8200" max="8445" width="9" style="63"/>
    <col min="8446" max="8446" width="36.375" style="63" customWidth="1"/>
    <col min="8447" max="8449" width="9" style="63"/>
    <col min="8450" max="8450" width="9" style="63" customWidth="1"/>
    <col min="8451" max="8453" width="9" style="63"/>
    <col min="8454" max="8454" width="10" style="63" customWidth="1"/>
    <col min="8455" max="8455" width="10.375" style="63" customWidth="1"/>
    <col min="8456" max="8701" width="9" style="63"/>
    <col min="8702" max="8702" width="36.375" style="63" customWidth="1"/>
    <col min="8703" max="8705" width="9" style="63"/>
    <col min="8706" max="8706" width="9" style="63" customWidth="1"/>
    <col min="8707" max="8709" width="9" style="63"/>
    <col min="8710" max="8710" width="10" style="63" customWidth="1"/>
    <col min="8711" max="8711" width="10.375" style="63" customWidth="1"/>
    <col min="8712" max="8957" width="9" style="63"/>
    <col min="8958" max="8958" width="36.375" style="63" customWidth="1"/>
    <col min="8959" max="8961" width="9" style="63"/>
    <col min="8962" max="8962" width="9" style="63" customWidth="1"/>
    <col min="8963" max="8965" width="9" style="63"/>
    <col min="8966" max="8966" width="10" style="63" customWidth="1"/>
    <col min="8967" max="8967" width="10.375" style="63" customWidth="1"/>
    <col min="8968" max="9213" width="9" style="63"/>
    <col min="9214" max="9214" width="36.375" style="63" customWidth="1"/>
    <col min="9215" max="9217" width="9" style="63"/>
    <col min="9218" max="9218" width="9" style="63" customWidth="1"/>
    <col min="9219" max="9221" width="9" style="63"/>
    <col min="9222" max="9222" width="10" style="63" customWidth="1"/>
    <col min="9223" max="9223" width="10.375" style="63" customWidth="1"/>
    <col min="9224" max="9469" width="9" style="63"/>
    <col min="9470" max="9470" width="36.375" style="63" customWidth="1"/>
    <col min="9471" max="9473" width="9" style="63"/>
    <col min="9474" max="9474" width="9" style="63" customWidth="1"/>
    <col min="9475" max="9477" width="9" style="63"/>
    <col min="9478" max="9478" width="10" style="63" customWidth="1"/>
    <col min="9479" max="9479" width="10.375" style="63" customWidth="1"/>
    <col min="9480" max="9725" width="9" style="63"/>
    <col min="9726" max="9726" width="36.375" style="63" customWidth="1"/>
    <col min="9727" max="9729" width="9" style="63"/>
    <col min="9730" max="9730" width="9" style="63" customWidth="1"/>
    <col min="9731" max="9733" width="9" style="63"/>
    <col min="9734" max="9734" width="10" style="63" customWidth="1"/>
    <col min="9735" max="9735" width="10.375" style="63" customWidth="1"/>
    <col min="9736" max="9981" width="9" style="63"/>
    <col min="9982" max="9982" width="36.375" style="63" customWidth="1"/>
    <col min="9983" max="9985" width="9" style="63"/>
    <col min="9986" max="9986" width="9" style="63" customWidth="1"/>
    <col min="9987" max="9989" width="9" style="63"/>
    <col min="9990" max="9990" width="10" style="63" customWidth="1"/>
    <col min="9991" max="9991" width="10.375" style="63" customWidth="1"/>
    <col min="9992" max="10237" width="9" style="63"/>
    <col min="10238" max="10238" width="36.375" style="63" customWidth="1"/>
    <col min="10239" max="10241" width="9" style="63"/>
    <col min="10242" max="10242" width="9" style="63" customWidth="1"/>
    <col min="10243" max="10245" width="9" style="63"/>
    <col min="10246" max="10246" width="10" style="63" customWidth="1"/>
    <col min="10247" max="10247" width="10.375" style="63" customWidth="1"/>
    <col min="10248" max="10493" width="9" style="63"/>
    <col min="10494" max="10494" width="36.375" style="63" customWidth="1"/>
    <col min="10495" max="10497" width="9" style="63"/>
    <col min="10498" max="10498" width="9" style="63" customWidth="1"/>
    <col min="10499" max="10501" width="9" style="63"/>
    <col min="10502" max="10502" width="10" style="63" customWidth="1"/>
    <col min="10503" max="10503" width="10.375" style="63" customWidth="1"/>
    <col min="10504" max="10749" width="9" style="63"/>
    <col min="10750" max="10750" width="36.375" style="63" customWidth="1"/>
    <col min="10751" max="10753" width="9" style="63"/>
    <col min="10754" max="10754" width="9" style="63" customWidth="1"/>
    <col min="10755" max="10757" width="9" style="63"/>
    <col min="10758" max="10758" width="10" style="63" customWidth="1"/>
    <col min="10759" max="10759" width="10.375" style="63" customWidth="1"/>
    <col min="10760" max="11005" width="9" style="63"/>
    <col min="11006" max="11006" width="36.375" style="63" customWidth="1"/>
    <col min="11007" max="11009" width="9" style="63"/>
    <col min="11010" max="11010" width="9" style="63" customWidth="1"/>
    <col min="11011" max="11013" width="9" style="63"/>
    <col min="11014" max="11014" width="10" style="63" customWidth="1"/>
    <col min="11015" max="11015" width="10.375" style="63" customWidth="1"/>
    <col min="11016" max="11261" width="9" style="63"/>
    <col min="11262" max="11262" width="36.375" style="63" customWidth="1"/>
    <col min="11263" max="11265" width="9" style="63"/>
    <col min="11266" max="11266" width="9" style="63" customWidth="1"/>
    <col min="11267" max="11269" width="9" style="63"/>
    <col min="11270" max="11270" width="10" style="63" customWidth="1"/>
    <col min="11271" max="11271" width="10.375" style="63" customWidth="1"/>
    <col min="11272" max="11517" width="9" style="63"/>
    <col min="11518" max="11518" width="36.375" style="63" customWidth="1"/>
    <col min="11519" max="11521" width="9" style="63"/>
    <col min="11522" max="11522" width="9" style="63" customWidth="1"/>
    <col min="11523" max="11525" width="9" style="63"/>
    <col min="11526" max="11526" width="10" style="63" customWidth="1"/>
    <col min="11527" max="11527" width="10.375" style="63" customWidth="1"/>
    <col min="11528" max="11773" width="9" style="63"/>
    <col min="11774" max="11774" width="36.375" style="63" customWidth="1"/>
    <col min="11775" max="11777" width="9" style="63"/>
    <col min="11778" max="11778" width="9" style="63" customWidth="1"/>
    <col min="11779" max="11781" width="9" style="63"/>
    <col min="11782" max="11782" width="10" style="63" customWidth="1"/>
    <col min="11783" max="11783" width="10.375" style="63" customWidth="1"/>
    <col min="11784" max="12029" width="9" style="63"/>
    <col min="12030" max="12030" width="36.375" style="63" customWidth="1"/>
    <col min="12031" max="12033" width="9" style="63"/>
    <col min="12034" max="12034" width="9" style="63" customWidth="1"/>
    <col min="12035" max="12037" width="9" style="63"/>
    <col min="12038" max="12038" width="10" style="63" customWidth="1"/>
    <col min="12039" max="12039" width="10.375" style="63" customWidth="1"/>
    <col min="12040" max="12285" width="9" style="63"/>
    <col min="12286" max="12286" width="36.375" style="63" customWidth="1"/>
    <col min="12287" max="12289" width="9" style="63"/>
    <col min="12290" max="12290" width="9" style="63" customWidth="1"/>
    <col min="12291" max="12293" width="9" style="63"/>
    <col min="12294" max="12294" width="10" style="63" customWidth="1"/>
    <col min="12295" max="12295" width="10.375" style="63" customWidth="1"/>
    <col min="12296" max="12541" width="9" style="63"/>
    <col min="12542" max="12542" width="36.375" style="63" customWidth="1"/>
    <col min="12543" max="12545" width="9" style="63"/>
    <col min="12546" max="12546" width="9" style="63" customWidth="1"/>
    <col min="12547" max="12549" width="9" style="63"/>
    <col min="12550" max="12550" width="10" style="63" customWidth="1"/>
    <col min="12551" max="12551" width="10.375" style="63" customWidth="1"/>
    <col min="12552" max="12797" width="9" style="63"/>
    <col min="12798" max="12798" width="36.375" style="63" customWidth="1"/>
    <col min="12799" max="12801" width="9" style="63"/>
    <col min="12802" max="12802" width="9" style="63" customWidth="1"/>
    <col min="12803" max="12805" width="9" style="63"/>
    <col min="12806" max="12806" width="10" style="63" customWidth="1"/>
    <col min="12807" max="12807" width="10.375" style="63" customWidth="1"/>
    <col min="12808" max="13053" width="9" style="63"/>
    <col min="13054" max="13054" width="36.375" style="63" customWidth="1"/>
    <col min="13055" max="13057" width="9" style="63"/>
    <col min="13058" max="13058" width="9" style="63" customWidth="1"/>
    <col min="13059" max="13061" width="9" style="63"/>
    <col min="13062" max="13062" width="10" style="63" customWidth="1"/>
    <col min="13063" max="13063" width="10.375" style="63" customWidth="1"/>
    <col min="13064" max="13309" width="9" style="63"/>
    <col min="13310" max="13310" width="36.375" style="63" customWidth="1"/>
    <col min="13311" max="13313" width="9" style="63"/>
    <col min="13314" max="13314" width="9" style="63" customWidth="1"/>
    <col min="13315" max="13317" width="9" style="63"/>
    <col min="13318" max="13318" width="10" style="63" customWidth="1"/>
    <col min="13319" max="13319" width="10.375" style="63" customWidth="1"/>
    <col min="13320" max="13565" width="9" style="63"/>
    <col min="13566" max="13566" width="36.375" style="63" customWidth="1"/>
    <col min="13567" max="13569" width="9" style="63"/>
    <col min="13570" max="13570" width="9" style="63" customWidth="1"/>
    <col min="13571" max="13573" width="9" style="63"/>
    <col min="13574" max="13574" width="10" style="63" customWidth="1"/>
    <col min="13575" max="13575" width="10.375" style="63" customWidth="1"/>
    <col min="13576" max="13821" width="9" style="63"/>
    <col min="13822" max="13822" width="36.375" style="63" customWidth="1"/>
    <col min="13823" max="13825" width="9" style="63"/>
    <col min="13826" max="13826" width="9" style="63" customWidth="1"/>
    <col min="13827" max="13829" width="9" style="63"/>
    <col min="13830" max="13830" width="10" style="63" customWidth="1"/>
    <col min="13831" max="13831" width="10.375" style="63" customWidth="1"/>
    <col min="13832" max="14077" width="9" style="63"/>
    <col min="14078" max="14078" width="36.375" style="63" customWidth="1"/>
    <col min="14079" max="14081" width="9" style="63"/>
    <col min="14082" max="14082" width="9" style="63" customWidth="1"/>
    <col min="14083" max="14085" width="9" style="63"/>
    <col min="14086" max="14086" width="10" style="63" customWidth="1"/>
    <col min="14087" max="14087" width="10.375" style="63" customWidth="1"/>
    <col min="14088" max="14333" width="9" style="63"/>
    <col min="14334" max="14334" width="36.375" style="63" customWidth="1"/>
    <col min="14335" max="14337" width="9" style="63"/>
    <col min="14338" max="14338" width="9" style="63" customWidth="1"/>
    <col min="14339" max="14341" width="9" style="63"/>
    <col min="14342" max="14342" width="10" style="63" customWidth="1"/>
    <col min="14343" max="14343" width="10.375" style="63" customWidth="1"/>
    <col min="14344" max="14589" width="9" style="63"/>
    <col min="14590" max="14590" width="36.375" style="63" customWidth="1"/>
    <col min="14591" max="14593" width="9" style="63"/>
    <col min="14594" max="14594" width="9" style="63" customWidth="1"/>
    <col min="14595" max="14597" width="9" style="63"/>
    <col min="14598" max="14598" width="10" style="63" customWidth="1"/>
    <col min="14599" max="14599" width="10.375" style="63" customWidth="1"/>
    <col min="14600" max="14845" width="9" style="63"/>
    <col min="14846" max="14846" width="36.375" style="63" customWidth="1"/>
    <col min="14847" max="14849" width="9" style="63"/>
    <col min="14850" max="14850" width="9" style="63" customWidth="1"/>
    <col min="14851" max="14853" width="9" style="63"/>
    <col min="14854" max="14854" width="10" style="63" customWidth="1"/>
    <col min="14855" max="14855" width="10.375" style="63" customWidth="1"/>
    <col min="14856" max="15101" width="9" style="63"/>
    <col min="15102" max="15102" width="36.375" style="63" customWidth="1"/>
    <col min="15103" max="15105" width="9" style="63"/>
    <col min="15106" max="15106" width="9" style="63" customWidth="1"/>
    <col min="15107" max="15109" width="9" style="63"/>
    <col min="15110" max="15110" width="10" style="63" customWidth="1"/>
    <col min="15111" max="15111" width="10.375" style="63" customWidth="1"/>
    <col min="15112" max="15357" width="9" style="63"/>
    <col min="15358" max="15358" width="36.375" style="63" customWidth="1"/>
    <col min="15359" max="15361" width="9" style="63"/>
    <col min="15362" max="15362" width="9" style="63" customWidth="1"/>
    <col min="15363" max="15365" width="9" style="63"/>
    <col min="15366" max="15366" width="10" style="63" customWidth="1"/>
    <col min="15367" max="15367" width="10.375" style="63" customWidth="1"/>
    <col min="15368" max="15613" width="9" style="63"/>
    <col min="15614" max="15614" width="36.375" style="63" customWidth="1"/>
    <col min="15615" max="15617" width="9" style="63"/>
    <col min="15618" max="15618" width="9" style="63" customWidth="1"/>
    <col min="15619" max="15621" width="9" style="63"/>
    <col min="15622" max="15622" width="10" style="63" customWidth="1"/>
    <col min="15623" max="15623" width="10.375" style="63" customWidth="1"/>
    <col min="15624" max="15869" width="9" style="63"/>
    <col min="15870" max="15870" width="36.375" style="63" customWidth="1"/>
    <col min="15871" max="15873" width="9" style="63"/>
    <col min="15874" max="15874" width="9" style="63" customWidth="1"/>
    <col min="15875" max="15877" width="9" style="63"/>
    <col min="15878" max="15878" width="10" style="63" customWidth="1"/>
    <col min="15879" max="15879" width="10.375" style="63" customWidth="1"/>
    <col min="15880" max="16125" width="9" style="63"/>
    <col min="16126" max="16126" width="36.375" style="63" customWidth="1"/>
    <col min="16127" max="16129" width="9" style="63"/>
    <col min="16130" max="16130" width="9" style="63" customWidth="1"/>
    <col min="16131" max="16133" width="9" style="63"/>
    <col min="16134" max="16134" width="10" style="63" customWidth="1"/>
    <col min="16135" max="16135" width="10.375" style="63" customWidth="1"/>
    <col min="16136" max="16384" width="9" style="63"/>
  </cols>
  <sheetData>
    <row r="1" s="81" customFormat="1" ht="20.25" customHeight="1" spans="1:11">
      <c r="A1" s="64"/>
      <c r="B1" s="65"/>
      <c r="C1" s="65"/>
      <c r="D1" s="85"/>
      <c r="E1" s="65"/>
      <c r="F1" s="65"/>
      <c r="G1" s="66"/>
      <c r="H1" s="65"/>
      <c r="I1" s="65"/>
      <c r="J1" s="65"/>
      <c r="K1" s="65"/>
    </row>
    <row r="2" s="81" customFormat="1" ht="20.25" customHeight="1" spans="1:11">
      <c r="A2" s="67" t="s">
        <v>3026</v>
      </c>
      <c r="B2" s="67"/>
      <c r="C2" s="67"/>
      <c r="D2" s="86"/>
      <c r="E2" s="67"/>
      <c r="F2" s="67"/>
      <c r="G2" s="68"/>
      <c r="H2" s="87"/>
      <c r="I2" s="87"/>
      <c r="J2" s="87"/>
      <c r="K2" s="87"/>
    </row>
    <row r="3" s="81" customFormat="1" ht="20.25" customHeight="1" spans="1:11">
      <c r="A3" s="67"/>
      <c r="B3" s="67"/>
      <c r="C3" s="67"/>
      <c r="D3" s="86"/>
      <c r="E3" s="67"/>
      <c r="F3" s="67"/>
      <c r="G3" s="68"/>
      <c r="H3" s="65"/>
      <c r="I3" s="65"/>
      <c r="J3" s="65"/>
      <c r="K3" s="65"/>
    </row>
    <row r="4" s="81" customFormat="1" ht="20.25" customHeight="1" spans="1:11">
      <c r="A4" s="88"/>
      <c r="B4" s="88"/>
      <c r="C4" s="89"/>
      <c r="D4" s="90"/>
      <c r="E4" s="88"/>
      <c r="F4" s="91" t="s">
        <v>3027</v>
      </c>
      <c r="G4" s="92"/>
      <c r="H4" s="65"/>
      <c r="I4" s="65"/>
      <c r="J4" s="65"/>
      <c r="K4" s="65"/>
    </row>
    <row r="5" s="81" customFormat="1" ht="20.25" customHeight="1" spans="1:11">
      <c r="A5" s="70" t="s">
        <v>3028</v>
      </c>
      <c r="B5" s="71" t="s">
        <v>112</v>
      </c>
      <c r="C5" s="71" t="s">
        <v>4</v>
      </c>
      <c r="D5" s="93"/>
      <c r="E5" s="71"/>
      <c r="F5" s="71"/>
      <c r="G5" s="72"/>
      <c r="H5" s="65"/>
      <c r="I5" s="65"/>
      <c r="J5" s="65"/>
      <c r="K5" s="65"/>
    </row>
    <row r="6" s="81" customFormat="1" ht="20.25" customHeight="1" spans="1:11">
      <c r="A6" s="70"/>
      <c r="B6" s="71"/>
      <c r="C6" s="70" t="s">
        <v>6</v>
      </c>
      <c r="D6" s="71" t="s">
        <v>2850</v>
      </c>
      <c r="E6" s="71" t="s">
        <v>2815</v>
      </c>
      <c r="F6" s="71" t="s">
        <v>113</v>
      </c>
      <c r="G6" s="72"/>
      <c r="H6" s="65"/>
      <c r="I6" s="65"/>
      <c r="J6" s="65"/>
      <c r="K6" s="65"/>
    </row>
    <row r="7" s="81" customFormat="1" ht="20.25" customHeight="1" spans="1:11">
      <c r="A7" s="70"/>
      <c r="B7" s="71"/>
      <c r="C7" s="70"/>
      <c r="D7" s="71"/>
      <c r="E7" s="71"/>
      <c r="F7" s="73" t="s">
        <v>11</v>
      </c>
      <c r="G7" s="74" t="s">
        <v>12</v>
      </c>
      <c r="H7" s="65"/>
      <c r="I7" s="65"/>
      <c r="J7" s="65"/>
      <c r="K7" s="65"/>
    </row>
    <row r="8" s="82" customFormat="1" ht="20.25" customHeight="1" spans="1:11">
      <c r="A8" s="75" t="s">
        <v>3029</v>
      </c>
      <c r="B8" s="94"/>
      <c r="C8" s="94"/>
      <c r="D8" s="95"/>
      <c r="E8" s="94"/>
      <c r="F8" s="94"/>
      <c r="G8" s="94"/>
      <c r="H8" s="96"/>
      <c r="I8" s="96"/>
      <c r="J8" s="96"/>
      <c r="K8" s="96"/>
    </row>
    <row r="9" s="82" customFormat="1" ht="20.25" customHeight="1" spans="1:11">
      <c r="A9" s="77" t="s">
        <v>3030</v>
      </c>
      <c r="B9" s="97"/>
      <c r="C9" s="97"/>
      <c r="D9" s="98"/>
      <c r="E9" s="97"/>
      <c r="F9" s="97"/>
      <c r="G9" s="97"/>
      <c r="H9" s="96"/>
      <c r="I9" s="96"/>
      <c r="J9" s="96"/>
      <c r="K9" s="96"/>
    </row>
    <row r="10" s="82" customFormat="1" ht="20.25" customHeight="1" spans="1:11">
      <c r="A10" s="77" t="s">
        <v>3031</v>
      </c>
      <c r="B10" s="97"/>
      <c r="C10" s="97"/>
      <c r="D10" s="98"/>
      <c r="E10" s="97"/>
      <c r="F10" s="97"/>
      <c r="G10" s="97"/>
      <c r="H10" s="96"/>
      <c r="I10" s="96"/>
      <c r="J10" s="96"/>
      <c r="K10" s="96"/>
    </row>
    <row r="11" s="82" customFormat="1" ht="20.25" customHeight="1" spans="1:11">
      <c r="A11" s="77" t="s">
        <v>3032</v>
      </c>
      <c r="B11" s="97"/>
      <c r="C11" s="97"/>
      <c r="D11" s="98"/>
      <c r="E11" s="97"/>
      <c r="F11" s="97"/>
      <c r="G11" s="97"/>
      <c r="H11" s="96"/>
      <c r="I11" s="96"/>
      <c r="J11" s="96"/>
      <c r="K11" s="96"/>
    </row>
    <row r="12" s="82" customFormat="1" ht="20.25" customHeight="1" spans="1:11">
      <c r="A12" s="77" t="s">
        <v>3033</v>
      </c>
      <c r="B12" s="97"/>
      <c r="C12" s="97"/>
      <c r="D12" s="98"/>
      <c r="E12" s="97"/>
      <c r="F12" s="97"/>
      <c r="G12" s="97"/>
      <c r="H12" s="96"/>
      <c r="I12" s="96"/>
      <c r="J12" s="96"/>
      <c r="K12" s="96"/>
    </row>
    <row r="13" s="82" customFormat="1" ht="20.25" customHeight="1" spans="1:11">
      <c r="A13" s="77" t="s">
        <v>3034</v>
      </c>
      <c r="B13" s="97"/>
      <c r="C13" s="97"/>
      <c r="D13" s="98"/>
      <c r="E13" s="97"/>
      <c r="F13" s="97"/>
      <c r="G13" s="97"/>
      <c r="H13" s="96"/>
      <c r="I13" s="96"/>
      <c r="J13" s="96"/>
      <c r="K13" s="96"/>
    </row>
    <row r="14" s="82" customFormat="1" ht="20.25" customHeight="1" spans="1:11">
      <c r="A14" s="77" t="s">
        <v>3035</v>
      </c>
      <c r="B14" s="97"/>
      <c r="C14" s="97"/>
      <c r="D14" s="98"/>
      <c r="E14" s="97"/>
      <c r="F14" s="97"/>
      <c r="G14" s="97"/>
      <c r="H14" s="96"/>
      <c r="I14" s="96"/>
      <c r="J14" s="96"/>
      <c r="K14" s="96"/>
    </row>
    <row r="15" s="82" customFormat="1" ht="20.25" customHeight="1" spans="1:11">
      <c r="A15" s="77" t="s">
        <v>3036</v>
      </c>
      <c r="B15" s="97"/>
      <c r="C15" s="97"/>
      <c r="D15" s="98"/>
      <c r="E15" s="97"/>
      <c r="F15" s="97"/>
      <c r="G15" s="97"/>
      <c r="H15" s="96"/>
      <c r="I15" s="96"/>
      <c r="J15" s="96"/>
      <c r="K15" s="96"/>
    </row>
    <row r="16" s="82" customFormat="1" ht="20.25" customHeight="1" spans="1:11">
      <c r="A16" s="77" t="s">
        <v>3037</v>
      </c>
      <c r="B16" s="97"/>
      <c r="C16" s="97"/>
      <c r="D16" s="98"/>
      <c r="E16" s="97"/>
      <c r="F16" s="97"/>
      <c r="G16" s="97"/>
      <c r="H16" s="96"/>
      <c r="I16" s="96"/>
      <c r="J16" s="96"/>
      <c r="K16" s="96"/>
    </row>
    <row r="17" s="82" customFormat="1" ht="20.25" customHeight="1" spans="1:11">
      <c r="A17" s="77" t="s">
        <v>3038</v>
      </c>
      <c r="B17" s="97"/>
      <c r="C17" s="97"/>
      <c r="D17" s="98"/>
      <c r="E17" s="97"/>
      <c r="F17" s="97"/>
      <c r="G17" s="97"/>
      <c r="H17" s="96"/>
      <c r="I17" s="96"/>
      <c r="J17" s="96"/>
      <c r="K17" s="96"/>
    </row>
    <row r="18" s="82" customFormat="1" ht="20.25" customHeight="1" spans="1:11">
      <c r="A18" s="77" t="s">
        <v>3039</v>
      </c>
      <c r="B18" s="97"/>
      <c r="C18" s="97"/>
      <c r="D18" s="98"/>
      <c r="E18" s="97"/>
      <c r="F18" s="97"/>
      <c r="G18" s="97"/>
      <c r="H18" s="96"/>
      <c r="I18" s="96"/>
      <c r="J18" s="96"/>
      <c r="K18" s="96"/>
    </row>
    <row r="19" ht="20.25" customHeight="1" spans="1:11">
      <c r="A19" s="77" t="s">
        <v>3040</v>
      </c>
      <c r="B19" s="97"/>
      <c r="C19" s="97"/>
      <c r="D19" s="99"/>
      <c r="E19" s="100"/>
      <c r="F19" s="97"/>
      <c r="G19" s="97"/>
      <c r="H19" s="101"/>
      <c r="I19" s="101"/>
      <c r="J19" s="101"/>
      <c r="K19" s="101"/>
    </row>
    <row r="20" ht="20.25" customHeight="1" spans="1:11">
      <c r="A20" s="77" t="s">
        <v>3041</v>
      </c>
      <c r="B20" s="97"/>
      <c r="C20" s="97"/>
      <c r="D20" s="102"/>
      <c r="E20" s="103"/>
      <c r="F20" s="97"/>
      <c r="G20" s="97"/>
      <c r="H20" s="101"/>
      <c r="I20" s="101"/>
      <c r="J20" s="101"/>
      <c r="K20" s="101"/>
    </row>
    <row r="21" ht="20.25" customHeight="1" spans="1:11">
      <c r="A21" s="75" t="s">
        <v>3042</v>
      </c>
      <c r="B21" s="104"/>
      <c r="C21" s="104"/>
      <c r="D21" s="105"/>
      <c r="E21" s="106"/>
      <c r="F21" s="104"/>
      <c r="G21" s="104"/>
      <c r="H21" s="101"/>
      <c r="I21" s="101"/>
      <c r="J21" s="101"/>
      <c r="K21" s="101"/>
    </row>
    <row r="22" ht="20.25" customHeight="1" spans="1:11">
      <c r="A22" s="77" t="s">
        <v>3043</v>
      </c>
      <c r="B22" s="107"/>
      <c r="C22" s="107"/>
      <c r="D22" s="102"/>
      <c r="E22" s="108"/>
      <c r="F22" s="107"/>
      <c r="G22" s="107"/>
      <c r="H22" s="101"/>
      <c r="I22" s="101"/>
      <c r="J22" s="101"/>
      <c r="K22" s="101"/>
    </row>
    <row r="23" ht="20.25" customHeight="1" spans="1:7">
      <c r="A23" s="77" t="s">
        <v>3044</v>
      </c>
      <c r="B23" s="109"/>
      <c r="C23" s="109"/>
      <c r="D23" s="110"/>
      <c r="E23" s="111"/>
      <c r="F23" s="109"/>
      <c r="G23" s="109"/>
    </row>
    <row r="24" ht="20.25" customHeight="1" spans="1:7">
      <c r="A24" s="75" t="s">
        <v>3045</v>
      </c>
      <c r="B24" s="112"/>
      <c r="C24" s="112"/>
      <c r="D24" s="113"/>
      <c r="E24" s="114"/>
      <c r="F24" s="112"/>
      <c r="G24" s="112"/>
    </row>
    <row r="25" ht="20.25" customHeight="1" spans="1:7">
      <c r="A25" s="77" t="s">
        <v>3046</v>
      </c>
      <c r="B25" s="112"/>
      <c r="C25" s="109"/>
      <c r="D25" s="115"/>
      <c r="E25" s="116"/>
      <c r="F25" s="112"/>
      <c r="G25" s="112"/>
    </row>
    <row r="26" ht="20.25" customHeight="1" spans="1:7">
      <c r="A26" s="77" t="s">
        <v>3047</v>
      </c>
      <c r="B26" s="112"/>
      <c r="C26" s="109"/>
      <c r="D26" s="115"/>
      <c r="E26" s="116"/>
      <c r="F26" s="112"/>
      <c r="G26" s="112"/>
    </row>
    <row r="27" ht="20.25" customHeight="1" spans="1:7">
      <c r="A27" s="75" t="s">
        <v>3048</v>
      </c>
      <c r="B27" s="112"/>
      <c r="C27" s="117"/>
      <c r="D27" s="118"/>
      <c r="E27" s="116"/>
      <c r="F27" s="112"/>
      <c r="G27" s="112"/>
    </row>
    <row r="28" ht="20.25" customHeight="1" spans="1:7">
      <c r="A28" s="77" t="s">
        <v>3049</v>
      </c>
      <c r="B28" s="112"/>
      <c r="C28" s="109"/>
      <c r="D28" s="115"/>
      <c r="E28" s="116"/>
      <c r="F28" s="112"/>
      <c r="G28" s="112"/>
    </row>
    <row r="29" ht="20.25" customHeight="1" spans="1:7">
      <c r="A29" s="75" t="s">
        <v>3050</v>
      </c>
      <c r="B29" s="112"/>
      <c r="C29" s="112"/>
      <c r="D29" s="113"/>
      <c r="E29" s="114"/>
      <c r="F29" s="112"/>
      <c r="G29" s="112"/>
    </row>
    <row r="30" ht="20.25" customHeight="1" spans="1:7">
      <c r="A30" s="75" t="s">
        <v>3051</v>
      </c>
      <c r="B30" s="104"/>
      <c r="C30" s="104"/>
      <c r="D30" s="113"/>
      <c r="E30" s="119"/>
      <c r="F30" s="104"/>
      <c r="G30" s="104"/>
    </row>
    <row r="31" ht="20.25" customHeight="1" spans="1:7">
      <c r="A31" s="75" t="s">
        <v>36</v>
      </c>
      <c r="B31" s="104"/>
      <c r="C31" s="104"/>
      <c r="D31" s="113">
        <v>1000</v>
      </c>
      <c r="E31" s="119"/>
      <c r="F31" s="120"/>
      <c r="G31" s="120"/>
    </row>
    <row r="32" ht="20.25" customHeight="1" spans="1:7">
      <c r="A32" s="77" t="s">
        <v>3052</v>
      </c>
      <c r="B32" s="104"/>
      <c r="C32" s="104"/>
      <c r="D32" s="115">
        <v>1000</v>
      </c>
      <c r="E32" s="119"/>
      <c r="F32" s="120"/>
      <c r="G32" s="120"/>
    </row>
    <row r="33" ht="20.25" customHeight="1" spans="1:7">
      <c r="A33" s="77" t="s">
        <v>3053</v>
      </c>
      <c r="B33" s="107"/>
      <c r="C33" s="107"/>
      <c r="D33" s="115"/>
      <c r="E33" s="116"/>
      <c r="F33" s="121"/>
      <c r="G33" s="121"/>
    </row>
    <row r="34" ht="20.25" customHeight="1" spans="1:7">
      <c r="A34" s="75" t="s">
        <v>2846</v>
      </c>
      <c r="B34" s="104"/>
      <c r="C34" s="104"/>
      <c r="D34" s="113">
        <v>1000</v>
      </c>
      <c r="E34" s="119"/>
      <c r="F34" s="120"/>
      <c r="G34" s="120"/>
    </row>
  </sheetData>
  <mergeCells count="8">
    <mergeCell ref="C5:G5"/>
    <mergeCell ref="F6:G6"/>
    <mergeCell ref="A5:A7"/>
    <mergeCell ref="B5:B7"/>
    <mergeCell ref="C6:C7"/>
    <mergeCell ref="D6:D7"/>
    <mergeCell ref="E6:E7"/>
    <mergeCell ref="A2:G3"/>
  </mergeCells>
  <printOptions horizontalCentered="1"/>
  <pageMargins left="0.700694444444445" right="0.700694444444445" top="0.751388888888889" bottom="0.751388888888889" header="0.297916666666667" footer="0.297916666666667"/>
  <pageSetup paperSize="9" firstPageNumber="69" orientation="landscape" useFirstPageNumber="1" horizontalDpi="600"/>
  <headerFooter>
    <oddFooter>&amp;R&amp;P</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2"/>
  <sheetViews>
    <sheetView topLeftCell="B1" workbookViewId="0">
      <selection activeCell="B1" sqref="$A1:$XFD1048576"/>
    </sheetView>
  </sheetViews>
  <sheetFormatPr defaultColWidth="9" defaultRowHeight="13.5" outlineLevelCol="7"/>
  <cols>
    <col min="1" max="1" width="9.375" style="63" hidden="1" customWidth="1"/>
    <col min="2" max="2" width="38.2583333333333" style="63" customWidth="1"/>
    <col min="3" max="8" width="13.5416666666667" style="63" customWidth="1"/>
    <col min="9" max="253" width="9" style="63"/>
    <col min="254" max="254" width="9.375" style="63" customWidth="1"/>
    <col min="255" max="255" width="38.2583333333333" style="63" customWidth="1"/>
    <col min="256" max="257" width="9" style="63"/>
    <col min="258" max="258" width="10.375" style="63" customWidth="1"/>
    <col min="259" max="261" width="9" style="63"/>
    <col min="262" max="262" width="9.875" style="63" customWidth="1"/>
    <col min="263" max="263" width="10.375" style="63" customWidth="1"/>
    <col min="264" max="264" width="9.25833333333333" style="63" customWidth="1"/>
    <col min="265" max="509" width="9" style="63"/>
    <col min="510" max="510" width="9.375" style="63" customWidth="1"/>
    <col min="511" max="511" width="38.2583333333333" style="63" customWidth="1"/>
    <col min="512" max="513" width="9" style="63"/>
    <col min="514" max="514" width="10.375" style="63" customWidth="1"/>
    <col min="515" max="517" width="9" style="63"/>
    <col min="518" max="518" width="9.875" style="63" customWidth="1"/>
    <col min="519" max="519" width="10.375" style="63" customWidth="1"/>
    <col min="520" max="520" width="9.25833333333333" style="63" customWidth="1"/>
    <col min="521" max="765" width="9" style="63"/>
    <col min="766" max="766" width="9.375" style="63" customWidth="1"/>
    <col min="767" max="767" width="38.2583333333333" style="63" customWidth="1"/>
    <col min="768" max="769" width="9" style="63"/>
    <col min="770" max="770" width="10.375" style="63" customWidth="1"/>
    <col min="771" max="773" width="9" style="63"/>
    <col min="774" max="774" width="9.875" style="63" customWidth="1"/>
    <col min="775" max="775" width="10.375" style="63" customWidth="1"/>
    <col min="776" max="776" width="9.25833333333333" style="63" customWidth="1"/>
    <col min="777" max="1021" width="9" style="63"/>
    <col min="1022" max="1022" width="9.375" style="63" customWidth="1"/>
    <col min="1023" max="1023" width="38.2583333333333" style="63" customWidth="1"/>
    <col min="1024" max="1025" width="9" style="63"/>
    <col min="1026" max="1026" width="10.375" style="63" customWidth="1"/>
    <col min="1027" max="1029" width="9" style="63"/>
    <col min="1030" max="1030" width="9.875" style="63" customWidth="1"/>
    <col min="1031" max="1031" width="10.375" style="63" customWidth="1"/>
    <col min="1032" max="1032" width="9.25833333333333" style="63" customWidth="1"/>
    <col min="1033" max="1277" width="9" style="63"/>
    <col min="1278" max="1278" width="9.375" style="63" customWidth="1"/>
    <col min="1279" max="1279" width="38.2583333333333" style="63" customWidth="1"/>
    <col min="1280" max="1281" width="9" style="63"/>
    <col min="1282" max="1282" width="10.375" style="63" customWidth="1"/>
    <col min="1283" max="1285" width="9" style="63"/>
    <col min="1286" max="1286" width="9.875" style="63" customWidth="1"/>
    <col min="1287" max="1287" width="10.375" style="63" customWidth="1"/>
    <col min="1288" max="1288" width="9.25833333333333" style="63" customWidth="1"/>
    <col min="1289" max="1533" width="9" style="63"/>
    <col min="1534" max="1534" width="9.375" style="63" customWidth="1"/>
    <col min="1535" max="1535" width="38.2583333333333" style="63" customWidth="1"/>
    <col min="1536" max="1537" width="9" style="63"/>
    <col min="1538" max="1538" width="10.375" style="63" customWidth="1"/>
    <col min="1539" max="1541" width="9" style="63"/>
    <col min="1542" max="1542" width="9.875" style="63" customWidth="1"/>
    <col min="1543" max="1543" width="10.375" style="63" customWidth="1"/>
    <col min="1544" max="1544" width="9.25833333333333" style="63" customWidth="1"/>
    <col min="1545" max="1789" width="9" style="63"/>
    <col min="1790" max="1790" width="9.375" style="63" customWidth="1"/>
    <col min="1791" max="1791" width="38.2583333333333" style="63" customWidth="1"/>
    <col min="1792" max="1793" width="9" style="63"/>
    <col min="1794" max="1794" width="10.375" style="63" customWidth="1"/>
    <col min="1795" max="1797" width="9" style="63"/>
    <col min="1798" max="1798" width="9.875" style="63" customWidth="1"/>
    <col min="1799" max="1799" width="10.375" style="63" customWidth="1"/>
    <col min="1800" max="1800" width="9.25833333333333" style="63" customWidth="1"/>
    <col min="1801" max="2045" width="9" style="63"/>
    <col min="2046" max="2046" width="9.375" style="63" customWidth="1"/>
    <col min="2047" max="2047" width="38.2583333333333" style="63" customWidth="1"/>
    <col min="2048" max="2049" width="9" style="63"/>
    <col min="2050" max="2050" width="10.375" style="63" customWidth="1"/>
    <col min="2051" max="2053" width="9" style="63"/>
    <col min="2054" max="2054" width="9.875" style="63" customWidth="1"/>
    <col min="2055" max="2055" width="10.375" style="63" customWidth="1"/>
    <col min="2056" max="2056" width="9.25833333333333" style="63" customWidth="1"/>
    <col min="2057" max="2301" width="9" style="63"/>
    <col min="2302" max="2302" width="9.375" style="63" customWidth="1"/>
    <col min="2303" max="2303" width="38.2583333333333" style="63" customWidth="1"/>
    <col min="2304" max="2305" width="9" style="63"/>
    <col min="2306" max="2306" width="10.375" style="63" customWidth="1"/>
    <col min="2307" max="2309" width="9" style="63"/>
    <col min="2310" max="2310" width="9.875" style="63" customWidth="1"/>
    <col min="2311" max="2311" width="10.375" style="63" customWidth="1"/>
    <col min="2312" max="2312" width="9.25833333333333" style="63" customWidth="1"/>
    <col min="2313" max="2557" width="9" style="63"/>
    <col min="2558" max="2558" width="9.375" style="63" customWidth="1"/>
    <col min="2559" max="2559" width="38.2583333333333" style="63" customWidth="1"/>
    <col min="2560" max="2561" width="9" style="63"/>
    <col min="2562" max="2562" width="10.375" style="63" customWidth="1"/>
    <col min="2563" max="2565" width="9" style="63"/>
    <col min="2566" max="2566" width="9.875" style="63" customWidth="1"/>
    <col min="2567" max="2567" width="10.375" style="63" customWidth="1"/>
    <col min="2568" max="2568" width="9.25833333333333" style="63" customWidth="1"/>
    <col min="2569" max="2813" width="9" style="63"/>
    <col min="2814" max="2814" width="9.375" style="63" customWidth="1"/>
    <col min="2815" max="2815" width="38.2583333333333" style="63" customWidth="1"/>
    <col min="2816" max="2817" width="9" style="63"/>
    <col min="2818" max="2818" width="10.375" style="63" customWidth="1"/>
    <col min="2819" max="2821" width="9" style="63"/>
    <col min="2822" max="2822" width="9.875" style="63" customWidth="1"/>
    <col min="2823" max="2823" width="10.375" style="63" customWidth="1"/>
    <col min="2824" max="2824" width="9.25833333333333" style="63" customWidth="1"/>
    <col min="2825" max="3069" width="9" style="63"/>
    <col min="3070" max="3070" width="9.375" style="63" customWidth="1"/>
    <col min="3071" max="3071" width="38.2583333333333" style="63" customWidth="1"/>
    <col min="3072" max="3073" width="9" style="63"/>
    <col min="3074" max="3074" width="10.375" style="63" customWidth="1"/>
    <col min="3075" max="3077" width="9" style="63"/>
    <col min="3078" max="3078" width="9.875" style="63" customWidth="1"/>
    <col min="3079" max="3079" width="10.375" style="63" customWidth="1"/>
    <col min="3080" max="3080" width="9.25833333333333" style="63" customWidth="1"/>
    <col min="3081" max="3325" width="9" style="63"/>
    <col min="3326" max="3326" width="9.375" style="63" customWidth="1"/>
    <col min="3327" max="3327" width="38.2583333333333" style="63" customWidth="1"/>
    <col min="3328" max="3329" width="9" style="63"/>
    <col min="3330" max="3330" width="10.375" style="63" customWidth="1"/>
    <col min="3331" max="3333" width="9" style="63"/>
    <col min="3334" max="3334" width="9.875" style="63" customWidth="1"/>
    <col min="3335" max="3335" width="10.375" style="63" customWidth="1"/>
    <col min="3336" max="3336" width="9.25833333333333" style="63" customWidth="1"/>
    <col min="3337" max="3581" width="9" style="63"/>
    <col min="3582" max="3582" width="9.375" style="63" customWidth="1"/>
    <col min="3583" max="3583" width="38.2583333333333" style="63" customWidth="1"/>
    <col min="3584" max="3585" width="9" style="63"/>
    <col min="3586" max="3586" width="10.375" style="63" customWidth="1"/>
    <col min="3587" max="3589" width="9" style="63"/>
    <col min="3590" max="3590" width="9.875" style="63" customWidth="1"/>
    <col min="3591" max="3591" width="10.375" style="63" customWidth="1"/>
    <col min="3592" max="3592" width="9.25833333333333" style="63" customWidth="1"/>
    <col min="3593" max="3837" width="9" style="63"/>
    <col min="3838" max="3838" width="9.375" style="63" customWidth="1"/>
    <col min="3839" max="3839" width="38.2583333333333" style="63" customWidth="1"/>
    <col min="3840" max="3841" width="9" style="63"/>
    <col min="3842" max="3842" width="10.375" style="63" customWidth="1"/>
    <col min="3843" max="3845" width="9" style="63"/>
    <col min="3846" max="3846" width="9.875" style="63" customWidth="1"/>
    <col min="3847" max="3847" width="10.375" style="63" customWidth="1"/>
    <col min="3848" max="3848" width="9.25833333333333" style="63" customWidth="1"/>
    <col min="3849" max="4093" width="9" style="63"/>
    <col min="4094" max="4094" width="9.375" style="63" customWidth="1"/>
    <col min="4095" max="4095" width="38.2583333333333" style="63" customWidth="1"/>
    <col min="4096" max="4097" width="9" style="63"/>
    <col min="4098" max="4098" width="10.375" style="63" customWidth="1"/>
    <col min="4099" max="4101" width="9" style="63"/>
    <col min="4102" max="4102" width="9.875" style="63" customWidth="1"/>
    <col min="4103" max="4103" width="10.375" style="63" customWidth="1"/>
    <col min="4104" max="4104" width="9.25833333333333" style="63" customWidth="1"/>
    <col min="4105" max="4349" width="9" style="63"/>
    <col min="4350" max="4350" width="9.375" style="63" customWidth="1"/>
    <col min="4351" max="4351" width="38.2583333333333" style="63" customWidth="1"/>
    <col min="4352" max="4353" width="9" style="63"/>
    <col min="4354" max="4354" width="10.375" style="63" customWidth="1"/>
    <col min="4355" max="4357" width="9" style="63"/>
    <col min="4358" max="4358" width="9.875" style="63" customWidth="1"/>
    <col min="4359" max="4359" width="10.375" style="63" customWidth="1"/>
    <col min="4360" max="4360" width="9.25833333333333" style="63" customWidth="1"/>
    <col min="4361" max="4605" width="9" style="63"/>
    <col min="4606" max="4606" width="9.375" style="63" customWidth="1"/>
    <col min="4607" max="4607" width="38.2583333333333" style="63" customWidth="1"/>
    <col min="4608" max="4609" width="9" style="63"/>
    <col min="4610" max="4610" width="10.375" style="63" customWidth="1"/>
    <col min="4611" max="4613" width="9" style="63"/>
    <col min="4614" max="4614" width="9.875" style="63" customWidth="1"/>
    <col min="4615" max="4615" width="10.375" style="63" customWidth="1"/>
    <col min="4616" max="4616" width="9.25833333333333" style="63" customWidth="1"/>
    <col min="4617" max="4861" width="9" style="63"/>
    <col min="4862" max="4862" width="9.375" style="63" customWidth="1"/>
    <col min="4863" max="4863" width="38.2583333333333" style="63" customWidth="1"/>
    <col min="4864" max="4865" width="9" style="63"/>
    <col min="4866" max="4866" width="10.375" style="63" customWidth="1"/>
    <col min="4867" max="4869" width="9" style="63"/>
    <col min="4870" max="4870" width="9.875" style="63" customWidth="1"/>
    <col min="4871" max="4871" width="10.375" style="63" customWidth="1"/>
    <col min="4872" max="4872" width="9.25833333333333" style="63" customWidth="1"/>
    <col min="4873" max="5117" width="9" style="63"/>
    <col min="5118" max="5118" width="9.375" style="63" customWidth="1"/>
    <col min="5119" max="5119" width="38.2583333333333" style="63" customWidth="1"/>
    <col min="5120" max="5121" width="9" style="63"/>
    <col min="5122" max="5122" width="10.375" style="63" customWidth="1"/>
    <col min="5123" max="5125" width="9" style="63"/>
    <col min="5126" max="5126" width="9.875" style="63" customWidth="1"/>
    <col min="5127" max="5127" width="10.375" style="63" customWidth="1"/>
    <col min="5128" max="5128" width="9.25833333333333" style="63" customWidth="1"/>
    <col min="5129" max="5373" width="9" style="63"/>
    <col min="5374" max="5374" width="9.375" style="63" customWidth="1"/>
    <col min="5375" max="5375" width="38.2583333333333" style="63" customWidth="1"/>
    <col min="5376" max="5377" width="9" style="63"/>
    <col min="5378" max="5378" width="10.375" style="63" customWidth="1"/>
    <col min="5379" max="5381" width="9" style="63"/>
    <col min="5382" max="5382" width="9.875" style="63" customWidth="1"/>
    <col min="5383" max="5383" width="10.375" style="63" customWidth="1"/>
    <col min="5384" max="5384" width="9.25833333333333" style="63" customWidth="1"/>
    <col min="5385" max="5629" width="9" style="63"/>
    <col min="5630" max="5630" width="9.375" style="63" customWidth="1"/>
    <col min="5631" max="5631" width="38.2583333333333" style="63" customWidth="1"/>
    <col min="5632" max="5633" width="9" style="63"/>
    <col min="5634" max="5634" width="10.375" style="63" customWidth="1"/>
    <col min="5635" max="5637" width="9" style="63"/>
    <col min="5638" max="5638" width="9.875" style="63" customWidth="1"/>
    <col min="5639" max="5639" width="10.375" style="63" customWidth="1"/>
    <col min="5640" max="5640" width="9.25833333333333" style="63" customWidth="1"/>
    <col min="5641" max="5885" width="9" style="63"/>
    <col min="5886" max="5886" width="9.375" style="63" customWidth="1"/>
    <col min="5887" max="5887" width="38.2583333333333" style="63" customWidth="1"/>
    <col min="5888" max="5889" width="9" style="63"/>
    <col min="5890" max="5890" width="10.375" style="63" customWidth="1"/>
    <col min="5891" max="5893" width="9" style="63"/>
    <col min="5894" max="5894" width="9.875" style="63" customWidth="1"/>
    <col min="5895" max="5895" width="10.375" style="63" customWidth="1"/>
    <col min="5896" max="5896" width="9.25833333333333" style="63" customWidth="1"/>
    <col min="5897" max="6141" width="9" style="63"/>
    <col min="6142" max="6142" width="9.375" style="63" customWidth="1"/>
    <col min="6143" max="6143" width="38.2583333333333" style="63" customWidth="1"/>
    <col min="6144" max="6145" width="9" style="63"/>
    <col min="6146" max="6146" width="10.375" style="63" customWidth="1"/>
    <col min="6147" max="6149" width="9" style="63"/>
    <col min="6150" max="6150" width="9.875" style="63" customWidth="1"/>
    <col min="6151" max="6151" width="10.375" style="63" customWidth="1"/>
    <col min="6152" max="6152" width="9.25833333333333" style="63" customWidth="1"/>
    <col min="6153" max="6397" width="9" style="63"/>
    <col min="6398" max="6398" width="9.375" style="63" customWidth="1"/>
    <col min="6399" max="6399" width="38.2583333333333" style="63" customWidth="1"/>
    <col min="6400" max="6401" width="9" style="63"/>
    <col min="6402" max="6402" width="10.375" style="63" customWidth="1"/>
    <col min="6403" max="6405" width="9" style="63"/>
    <col min="6406" max="6406" width="9.875" style="63" customWidth="1"/>
    <col min="6407" max="6407" width="10.375" style="63" customWidth="1"/>
    <col min="6408" max="6408" width="9.25833333333333" style="63" customWidth="1"/>
    <col min="6409" max="6653" width="9" style="63"/>
    <col min="6654" max="6654" width="9.375" style="63" customWidth="1"/>
    <col min="6655" max="6655" width="38.2583333333333" style="63" customWidth="1"/>
    <col min="6656" max="6657" width="9" style="63"/>
    <col min="6658" max="6658" width="10.375" style="63" customWidth="1"/>
    <col min="6659" max="6661" width="9" style="63"/>
    <col min="6662" max="6662" width="9.875" style="63" customWidth="1"/>
    <col min="6663" max="6663" width="10.375" style="63" customWidth="1"/>
    <col min="6664" max="6664" width="9.25833333333333" style="63" customWidth="1"/>
    <col min="6665" max="6909" width="9" style="63"/>
    <col min="6910" max="6910" width="9.375" style="63" customWidth="1"/>
    <col min="6911" max="6911" width="38.2583333333333" style="63" customWidth="1"/>
    <col min="6912" max="6913" width="9" style="63"/>
    <col min="6914" max="6914" width="10.375" style="63" customWidth="1"/>
    <col min="6915" max="6917" width="9" style="63"/>
    <col min="6918" max="6918" width="9.875" style="63" customWidth="1"/>
    <col min="6919" max="6919" width="10.375" style="63" customWidth="1"/>
    <col min="6920" max="6920" width="9.25833333333333" style="63" customWidth="1"/>
    <col min="6921" max="7165" width="9" style="63"/>
    <col min="7166" max="7166" width="9.375" style="63" customWidth="1"/>
    <col min="7167" max="7167" width="38.2583333333333" style="63" customWidth="1"/>
    <col min="7168" max="7169" width="9" style="63"/>
    <col min="7170" max="7170" width="10.375" style="63" customWidth="1"/>
    <col min="7171" max="7173" width="9" style="63"/>
    <col min="7174" max="7174" width="9.875" style="63" customWidth="1"/>
    <col min="7175" max="7175" width="10.375" style="63" customWidth="1"/>
    <col min="7176" max="7176" width="9.25833333333333" style="63" customWidth="1"/>
    <col min="7177" max="7421" width="9" style="63"/>
    <col min="7422" max="7422" width="9.375" style="63" customWidth="1"/>
    <col min="7423" max="7423" width="38.2583333333333" style="63" customWidth="1"/>
    <col min="7424" max="7425" width="9" style="63"/>
    <col min="7426" max="7426" width="10.375" style="63" customWidth="1"/>
    <col min="7427" max="7429" width="9" style="63"/>
    <col min="7430" max="7430" width="9.875" style="63" customWidth="1"/>
    <col min="7431" max="7431" width="10.375" style="63" customWidth="1"/>
    <col min="7432" max="7432" width="9.25833333333333" style="63" customWidth="1"/>
    <col min="7433" max="7677" width="9" style="63"/>
    <col min="7678" max="7678" width="9.375" style="63" customWidth="1"/>
    <col min="7679" max="7679" width="38.2583333333333" style="63" customWidth="1"/>
    <col min="7680" max="7681" width="9" style="63"/>
    <col min="7682" max="7682" width="10.375" style="63" customWidth="1"/>
    <col min="7683" max="7685" width="9" style="63"/>
    <col min="7686" max="7686" width="9.875" style="63" customWidth="1"/>
    <col min="7687" max="7687" width="10.375" style="63" customWidth="1"/>
    <col min="7688" max="7688" width="9.25833333333333" style="63" customWidth="1"/>
    <col min="7689" max="7933" width="9" style="63"/>
    <col min="7934" max="7934" width="9.375" style="63" customWidth="1"/>
    <col min="7935" max="7935" width="38.2583333333333" style="63" customWidth="1"/>
    <col min="7936" max="7937" width="9" style="63"/>
    <col min="7938" max="7938" width="10.375" style="63" customWidth="1"/>
    <col min="7939" max="7941" width="9" style="63"/>
    <col min="7942" max="7942" width="9.875" style="63" customWidth="1"/>
    <col min="7943" max="7943" width="10.375" style="63" customWidth="1"/>
    <col min="7944" max="7944" width="9.25833333333333" style="63" customWidth="1"/>
    <col min="7945" max="8189" width="9" style="63"/>
    <col min="8190" max="8190" width="9.375" style="63" customWidth="1"/>
    <col min="8191" max="8191" width="38.2583333333333" style="63" customWidth="1"/>
    <col min="8192" max="8193" width="9" style="63"/>
    <col min="8194" max="8194" width="10.375" style="63" customWidth="1"/>
    <col min="8195" max="8197" width="9" style="63"/>
    <col min="8198" max="8198" width="9.875" style="63" customWidth="1"/>
    <col min="8199" max="8199" width="10.375" style="63" customWidth="1"/>
    <col min="8200" max="8200" width="9.25833333333333" style="63" customWidth="1"/>
    <col min="8201" max="8445" width="9" style="63"/>
    <col min="8446" max="8446" width="9.375" style="63" customWidth="1"/>
    <col min="8447" max="8447" width="38.2583333333333" style="63" customWidth="1"/>
    <col min="8448" max="8449" width="9" style="63"/>
    <col min="8450" max="8450" width="10.375" style="63" customWidth="1"/>
    <col min="8451" max="8453" width="9" style="63"/>
    <col min="8454" max="8454" width="9.875" style="63" customWidth="1"/>
    <col min="8455" max="8455" width="10.375" style="63" customWidth="1"/>
    <col min="8456" max="8456" width="9.25833333333333" style="63" customWidth="1"/>
    <col min="8457" max="8701" width="9" style="63"/>
    <col min="8702" max="8702" width="9.375" style="63" customWidth="1"/>
    <col min="8703" max="8703" width="38.2583333333333" style="63" customWidth="1"/>
    <col min="8704" max="8705" width="9" style="63"/>
    <col min="8706" max="8706" width="10.375" style="63" customWidth="1"/>
    <col min="8707" max="8709" width="9" style="63"/>
    <col min="8710" max="8710" width="9.875" style="63" customWidth="1"/>
    <col min="8711" max="8711" width="10.375" style="63" customWidth="1"/>
    <col min="8712" max="8712" width="9.25833333333333" style="63" customWidth="1"/>
    <col min="8713" max="8957" width="9" style="63"/>
    <col min="8958" max="8958" width="9.375" style="63" customWidth="1"/>
    <col min="8959" max="8959" width="38.2583333333333" style="63" customWidth="1"/>
    <col min="8960" max="8961" width="9" style="63"/>
    <col min="8962" max="8962" width="10.375" style="63" customWidth="1"/>
    <col min="8963" max="8965" width="9" style="63"/>
    <col min="8966" max="8966" width="9.875" style="63" customWidth="1"/>
    <col min="8967" max="8967" width="10.375" style="63" customWidth="1"/>
    <col min="8968" max="8968" width="9.25833333333333" style="63" customWidth="1"/>
    <col min="8969" max="9213" width="9" style="63"/>
    <col min="9214" max="9214" width="9.375" style="63" customWidth="1"/>
    <col min="9215" max="9215" width="38.2583333333333" style="63" customWidth="1"/>
    <col min="9216" max="9217" width="9" style="63"/>
    <col min="9218" max="9218" width="10.375" style="63" customWidth="1"/>
    <col min="9219" max="9221" width="9" style="63"/>
    <col min="9222" max="9222" width="9.875" style="63" customWidth="1"/>
    <col min="9223" max="9223" width="10.375" style="63" customWidth="1"/>
    <col min="9224" max="9224" width="9.25833333333333" style="63" customWidth="1"/>
    <col min="9225" max="9469" width="9" style="63"/>
    <col min="9470" max="9470" width="9.375" style="63" customWidth="1"/>
    <col min="9471" max="9471" width="38.2583333333333" style="63" customWidth="1"/>
    <col min="9472" max="9473" width="9" style="63"/>
    <col min="9474" max="9474" width="10.375" style="63" customWidth="1"/>
    <col min="9475" max="9477" width="9" style="63"/>
    <col min="9478" max="9478" width="9.875" style="63" customWidth="1"/>
    <col min="9479" max="9479" width="10.375" style="63" customWidth="1"/>
    <col min="9480" max="9480" width="9.25833333333333" style="63" customWidth="1"/>
    <col min="9481" max="9725" width="9" style="63"/>
    <col min="9726" max="9726" width="9.375" style="63" customWidth="1"/>
    <col min="9727" max="9727" width="38.2583333333333" style="63" customWidth="1"/>
    <col min="9728" max="9729" width="9" style="63"/>
    <col min="9730" max="9730" width="10.375" style="63" customWidth="1"/>
    <col min="9731" max="9733" width="9" style="63"/>
    <col min="9734" max="9734" width="9.875" style="63" customWidth="1"/>
    <col min="9735" max="9735" width="10.375" style="63" customWidth="1"/>
    <col min="9736" max="9736" width="9.25833333333333" style="63" customWidth="1"/>
    <col min="9737" max="9981" width="9" style="63"/>
    <col min="9982" max="9982" width="9.375" style="63" customWidth="1"/>
    <col min="9983" max="9983" width="38.2583333333333" style="63" customWidth="1"/>
    <col min="9984" max="9985" width="9" style="63"/>
    <col min="9986" max="9986" width="10.375" style="63" customWidth="1"/>
    <col min="9987" max="9989" width="9" style="63"/>
    <col min="9990" max="9990" width="9.875" style="63" customWidth="1"/>
    <col min="9991" max="9991" width="10.375" style="63" customWidth="1"/>
    <col min="9992" max="9992" width="9.25833333333333" style="63" customWidth="1"/>
    <col min="9993" max="10237" width="9" style="63"/>
    <col min="10238" max="10238" width="9.375" style="63" customWidth="1"/>
    <col min="10239" max="10239" width="38.2583333333333" style="63" customWidth="1"/>
    <col min="10240" max="10241" width="9" style="63"/>
    <col min="10242" max="10242" width="10.375" style="63" customWidth="1"/>
    <col min="10243" max="10245" width="9" style="63"/>
    <col min="10246" max="10246" width="9.875" style="63" customWidth="1"/>
    <col min="10247" max="10247" width="10.375" style="63" customWidth="1"/>
    <col min="10248" max="10248" width="9.25833333333333" style="63" customWidth="1"/>
    <col min="10249" max="10493" width="9" style="63"/>
    <col min="10494" max="10494" width="9.375" style="63" customWidth="1"/>
    <col min="10495" max="10495" width="38.2583333333333" style="63" customWidth="1"/>
    <col min="10496" max="10497" width="9" style="63"/>
    <col min="10498" max="10498" width="10.375" style="63" customWidth="1"/>
    <col min="10499" max="10501" width="9" style="63"/>
    <col min="10502" max="10502" width="9.875" style="63" customWidth="1"/>
    <col min="10503" max="10503" width="10.375" style="63" customWidth="1"/>
    <col min="10504" max="10504" width="9.25833333333333" style="63" customWidth="1"/>
    <col min="10505" max="10749" width="9" style="63"/>
    <col min="10750" max="10750" width="9.375" style="63" customWidth="1"/>
    <col min="10751" max="10751" width="38.2583333333333" style="63" customWidth="1"/>
    <col min="10752" max="10753" width="9" style="63"/>
    <col min="10754" max="10754" width="10.375" style="63" customWidth="1"/>
    <col min="10755" max="10757" width="9" style="63"/>
    <col min="10758" max="10758" width="9.875" style="63" customWidth="1"/>
    <col min="10759" max="10759" width="10.375" style="63" customWidth="1"/>
    <col min="10760" max="10760" width="9.25833333333333" style="63" customWidth="1"/>
    <col min="10761" max="11005" width="9" style="63"/>
    <col min="11006" max="11006" width="9.375" style="63" customWidth="1"/>
    <col min="11007" max="11007" width="38.2583333333333" style="63" customWidth="1"/>
    <col min="11008" max="11009" width="9" style="63"/>
    <col min="11010" max="11010" width="10.375" style="63" customWidth="1"/>
    <col min="11011" max="11013" width="9" style="63"/>
    <col min="11014" max="11014" width="9.875" style="63" customWidth="1"/>
    <col min="11015" max="11015" width="10.375" style="63" customWidth="1"/>
    <col min="11016" max="11016" width="9.25833333333333" style="63" customWidth="1"/>
    <col min="11017" max="11261" width="9" style="63"/>
    <col min="11262" max="11262" width="9.375" style="63" customWidth="1"/>
    <col min="11263" max="11263" width="38.2583333333333" style="63" customWidth="1"/>
    <col min="11264" max="11265" width="9" style="63"/>
    <col min="11266" max="11266" width="10.375" style="63" customWidth="1"/>
    <col min="11267" max="11269" width="9" style="63"/>
    <col min="11270" max="11270" width="9.875" style="63" customWidth="1"/>
    <col min="11271" max="11271" width="10.375" style="63" customWidth="1"/>
    <col min="11272" max="11272" width="9.25833333333333" style="63" customWidth="1"/>
    <col min="11273" max="11517" width="9" style="63"/>
    <col min="11518" max="11518" width="9.375" style="63" customWidth="1"/>
    <col min="11519" max="11519" width="38.2583333333333" style="63" customWidth="1"/>
    <col min="11520" max="11521" width="9" style="63"/>
    <col min="11522" max="11522" width="10.375" style="63" customWidth="1"/>
    <col min="11523" max="11525" width="9" style="63"/>
    <col min="11526" max="11526" width="9.875" style="63" customWidth="1"/>
    <col min="11527" max="11527" width="10.375" style="63" customWidth="1"/>
    <col min="11528" max="11528" width="9.25833333333333" style="63" customWidth="1"/>
    <col min="11529" max="11773" width="9" style="63"/>
    <col min="11774" max="11774" width="9.375" style="63" customWidth="1"/>
    <col min="11775" max="11775" width="38.2583333333333" style="63" customWidth="1"/>
    <col min="11776" max="11777" width="9" style="63"/>
    <col min="11778" max="11778" width="10.375" style="63" customWidth="1"/>
    <col min="11779" max="11781" width="9" style="63"/>
    <col min="11782" max="11782" width="9.875" style="63" customWidth="1"/>
    <col min="11783" max="11783" width="10.375" style="63" customWidth="1"/>
    <col min="11784" max="11784" width="9.25833333333333" style="63" customWidth="1"/>
    <col min="11785" max="12029" width="9" style="63"/>
    <col min="12030" max="12030" width="9.375" style="63" customWidth="1"/>
    <col min="12031" max="12031" width="38.2583333333333" style="63" customWidth="1"/>
    <col min="12032" max="12033" width="9" style="63"/>
    <col min="12034" max="12034" width="10.375" style="63" customWidth="1"/>
    <col min="12035" max="12037" width="9" style="63"/>
    <col min="12038" max="12038" width="9.875" style="63" customWidth="1"/>
    <col min="12039" max="12039" width="10.375" style="63" customWidth="1"/>
    <col min="12040" max="12040" width="9.25833333333333" style="63" customWidth="1"/>
    <col min="12041" max="12285" width="9" style="63"/>
    <col min="12286" max="12286" width="9.375" style="63" customWidth="1"/>
    <col min="12287" max="12287" width="38.2583333333333" style="63" customWidth="1"/>
    <col min="12288" max="12289" width="9" style="63"/>
    <col min="12290" max="12290" width="10.375" style="63" customWidth="1"/>
    <col min="12291" max="12293" width="9" style="63"/>
    <col min="12294" max="12294" width="9.875" style="63" customWidth="1"/>
    <col min="12295" max="12295" width="10.375" style="63" customWidth="1"/>
    <col min="12296" max="12296" width="9.25833333333333" style="63" customWidth="1"/>
    <col min="12297" max="12541" width="9" style="63"/>
    <col min="12542" max="12542" width="9.375" style="63" customWidth="1"/>
    <col min="12543" max="12543" width="38.2583333333333" style="63" customWidth="1"/>
    <col min="12544" max="12545" width="9" style="63"/>
    <col min="12546" max="12546" width="10.375" style="63" customWidth="1"/>
    <col min="12547" max="12549" width="9" style="63"/>
    <col min="12550" max="12550" width="9.875" style="63" customWidth="1"/>
    <col min="12551" max="12551" width="10.375" style="63" customWidth="1"/>
    <col min="12552" max="12552" width="9.25833333333333" style="63" customWidth="1"/>
    <col min="12553" max="12797" width="9" style="63"/>
    <col min="12798" max="12798" width="9.375" style="63" customWidth="1"/>
    <col min="12799" max="12799" width="38.2583333333333" style="63" customWidth="1"/>
    <col min="12800" max="12801" width="9" style="63"/>
    <col min="12802" max="12802" width="10.375" style="63" customWidth="1"/>
    <col min="12803" max="12805" width="9" style="63"/>
    <col min="12806" max="12806" width="9.875" style="63" customWidth="1"/>
    <col min="12807" max="12807" width="10.375" style="63" customWidth="1"/>
    <col min="12808" max="12808" width="9.25833333333333" style="63" customWidth="1"/>
    <col min="12809" max="13053" width="9" style="63"/>
    <col min="13054" max="13054" width="9.375" style="63" customWidth="1"/>
    <col min="13055" max="13055" width="38.2583333333333" style="63" customWidth="1"/>
    <col min="13056" max="13057" width="9" style="63"/>
    <col min="13058" max="13058" width="10.375" style="63" customWidth="1"/>
    <col min="13059" max="13061" width="9" style="63"/>
    <col min="13062" max="13062" width="9.875" style="63" customWidth="1"/>
    <col min="13063" max="13063" width="10.375" style="63" customWidth="1"/>
    <col min="13064" max="13064" width="9.25833333333333" style="63" customWidth="1"/>
    <col min="13065" max="13309" width="9" style="63"/>
    <col min="13310" max="13310" width="9.375" style="63" customWidth="1"/>
    <col min="13311" max="13311" width="38.2583333333333" style="63" customWidth="1"/>
    <col min="13312" max="13313" width="9" style="63"/>
    <col min="13314" max="13314" width="10.375" style="63" customWidth="1"/>
    <col min="13315" max="13317" width="9" style="63"/>
    <col min="13318" max="13318" width="9.875" style="63" customWidth="1"/>
    <col min="13319" max="13319" width="10.375" style="63" customWidth="1"/>
    <col min="13320" max="13320" width="9.25833333333333" style="63" customWidth="1"/>
    <col min="13321" max="13565" width="9" style="63"/>
    <col min="13566" max="13566" width="9.375" style="63" customWidth="1"/>
    <col min="13567" max="13567" width="38.2583333333333" style="63" customWidth="1"/>
    <col min="13568" max="13569" width="9" style="63"/>
    <col min="13570" max="13570" width="10.375" style="63" customWidth="1"/>
    <col min="13571" max="13573" width="9" style="63"/>
    <col min="13574" max="13574" width="9.875" style="63" customWidth="1"/>
    <col min="13575" max="13575" width="10.375" style="63" customWidth="1"/>
    <col min="13576" max="13576" width="9.25833333333333" style="63" customWidth="1"/>
    <col min="13577" max="13821" width="9" style="63"/>
    <col min="13822" max="13822" width="9.375" style="63" customWidth="1"/>
    <col min="13823" max="13823" width="38.2583333333333" style="63" customWidth="1"/>
    <col min="13824" max="13825" width="9" style="63"/>
    <col min="13826" max="13826" width="10.375" style="63" customWidth="1"/>
    <col min="13827" max="13829" width="9" style="63"/>
    <col min="13830" max="13830" width="9.875" style="63" customWidth="1"/>
    <col min="13831" max="13831" width="10.375" style="63" customWidth="1"/>
    <col min="13832" max="13832" width="9.25833333333333" style="63" customWidth="1"/>
    <col min="13833" max="14077" width="9" style="63"/>
    <col min="14078" max="14078" width="9.375" style="63" customWidth="1"/>
    <col min="14079" max="14079" width="38.2583333333333" style="63" customWidth="1"/>
    <col min="14080" max="14081" width="9" style="63"/>
    <col min="14082" max="14082" width="10.375" style="63" customWidth="1"/>
    <col min="14083" max="14085" width="9" style="63"/>
    <col min="14086" max="14086" width="9.875" style="63" customWidth="1"/>
    <col min="14087" max="14087" width="10.375" style="63" customWidth="1"/>
    <col min="14088" max="14088" width="9.25833333333333" style="63" customWidth="1"/>
    <col min="14089" max="14333" width="9" style="63"/>
    <col min="14334" max="14334" width="9.375" style="63" customWidth="1"/>
    <col min="14335" max="14335" width="38.2583333333333" style="63" customWidth="1"/>
    <col min="14336" max="14337" width="9" style="63"/>
    <col min="14338" max="14338" width="10.375" style="63" customWidth="1"/>
    <col min="14339" max="14341" width="9" style="63"/>
    <col min="14342" max="14342" width="9.875" style="63" customWidth="1"/>
    <col min="14343" max="14343" width="10.375" style="63" customWidth="1"/>
    <col min="14344" max="14344" width="9.25833333333333" style="63" customWidth="1"/>
    <col min="14345" max="14589" width="9" style="63"/>
    <col min="14590" max="14590" width="9.375" style="63" customWidth="1"/>
    <col min="14591" max="14591" width="38.2583333333333" style="63" customWidth="1"/>
    <col min="14592" max="14593" width="9" style="63"/>
    <col min="14594" max="14594" width="10.375" style="63" customWidth="1"/>
    <col min="14595" max="14597" width="9" style="63"/>
    <col min="14598" max="14598" width="9.875" style="63" customWidth="1"/>
    <col min="14599" max="14599" width="10.375" style="63" customWidth="1"/>
    <col min="14600" max="14600" width="9.25833333333333" style="63" customWidth="1"/>
    <col min="14601" max="14845" width="9" style="63"/>
    <col min="14846" max="14846" width="9.375" style="63" customWidth="1"/>
    <col min="14847" max="14847" width="38.2583333333333" style="63" customWidth="1"/>
    <col min="14848" max="14849" width="9" style="63"/>
    <col min="14850" max="14850" width="10.375" style="63" customWidth="1"/>
    <col min="14851" max="14853" width="9" style="63"/>
    <col min="14854" max="14854" width="9.875" style="63" customWidth="1"/>
    <col min="14855" max="14855" width="10.375" style="63" customWidth="1"/>
    <col min="14856" max="14856" width="9.25833333333333" style="63" customWidth="1"/>
    <col min="14857" max="15101" width="9" style="63"/>
    <col min="15102" max="15102" width="9.375" style="63" customWidth="1"/>
    <col min="15103" max="15103" width="38.2583333333333" style="63" customWidth="1"/>
    <col min="15104" max="15105" width="9" style="63"/>
    <col min="15106" max="15106" width="10.375" style="63" customWidth="1"/>
    <col min="15107" max="15109" width="9" style="63"/>
    <col min="15110" max="15110" width="9.875" style="63" customWidth="1"/>
    <col min="15111" max="15111" width="10.375" style="63" customWidth="1"/>
    <col min="15112" max="15112" width="9.25833333333333" style="63" customWidth="1"/>
    <col min="15113" max="15357" width="9" style="63"/>
    <col min="15358" max="15358" width="9.375" style="63" customWidth="1"/>
    <col min="15359" max="15359" width="38.2583333333333" style="63" customWidth="1"/>
    <col min="15360" max="15361" width="9" style="63"/>
    <col min="15362" max="15362" width="10.375" style="63" customWidth="1"/>
    <col min="15363" max="15365" width="9" style="63"/>
    <col min="15366" max="15366" width="9.875" style="63" customWidth="1"/>
    <col min="15367" max="15367" width="10.375" style="63" customWidth="1"/>
    <col min="15368" max="15368" width="9.25833333333333" style="63" customWidth="1"/>
    <col min="15369" max="15613" width="9" style="63"/>
    <col min="15614" max="15614" width="9.375" style="63" customWidth="1"/>
    <col min="15615" max="15615" width="38.2583333333333" style="63" customWidth="1"/>
    <col min="15616" max="15617" width="9" style="63"/>
    <col min="15618" max="15618" width="10.375" style="63" customWidth="1"/>
    <col min="15619" max="15621" width="9" style="63"/>
    <col min="15622" max="15622" width="9.875" style="63" customWidth="1"/>
    <col min="15623" max="15623" width="10.375" style="63" customWidth="1"/>
    <col min="15624" max="15624" width="9.25833333333333" style="63" customWidth="1"/>
    <col min="15625" max="15869" width="9" style="63"/>
    <col min="15870" max="15870" width="9.375" style="63" customWidth="1"/>
    <col min="15871" max="15871" width="38.2583333333333" style="63" customWidth="1"/>
    <col min="15872" max="15873" width="9" style="63"/>
    <col min="15874" max="15874" width="10.375" style="63" customWidth="1"/>
    <col min="15875" max="15877" width="9" style="63"/>
    <col min="15878" max="15878" width="9.875" style="63" customWidth="1"/>
    <col min="15879" max="15879" width="10.375" style="63" customWidth="1"/>
    <col min="15880" max="15880" width="9.25833333333333" style="63" customWidth="1"/>
    <col min="15881" max="16125" width="9" style="63"/>
    <col min="16126" max="16126" width="9.375" style="63" customWidth="1"/>
    <col min="16127" max="16127" width="38.2583333333333" style="63" customWidth="1"/>
    <col min="16128" max="16129" width="9" style="63"/>
    <col min="16130" max="16130" width="10.375" style="63" customWidth="1"/>
    <col min="16131" max="16133" width="9" style="63"/>
    <col min="16134" max="16134" width="9.875" style="63" customWidth="1"/>
    <col min="16135" max="16135" width="10.375" style="63" customWidth="1"/>
    <col min="16136" max="16136" width="9.25833333333333" style="63" customWidth="1"/>
    <col min="16137" max="16384" width="9" style="63"/>
  </cols>
  <sheetData>
    <row r="1" ht="14.25" spans="2:8">
      <c r="B1" s="64"/>
      <c r="C1" s="65"/>
      <c r="D1" s="65"/>
      <c r="E1" s="65"/>
      <c r="F1" s="65"/>
      <c r="G1" s="65"/>
      <c r="H1" s="66"/>
    </row>
    <row r="2" spans="2:8">
      <c r="B2" s="67" t="s">
        <v>3054</v>
      </c>
      <c r="C2" s="67"/>
      <c r="D2" s="67"/>
      <c r="E2" s="67"/>
      <c r="F2" s="67"/>
      <c r="G2" s="67"/>
      <c r="H2" s="68"/>
    </row>
    <row r="3" spans="2:8">
      <c r="B3" s="67"/>
      <c r="C3" s="67"/>
      <c r="D3" s="67"/>
      <c r="E3" s="67"/>
      <c r="F3" s="67"/>
      <c r="G3" s="67"/>
      <c r="H3" s="68"/>
    </row>
    <row r="4" ht="14.25" spans="2:8">
      <c r="B4" s="65"/>
      <c r="C4" s="65"/>
      <c r="D4" s="69"/>
      <c r="E4" s="69"/>
      <c r="F4" s="65"/>
      <c r="G4" s="64" t="s">
        <v>3027</v>
      </c>
      <c r="H4" s="66"/>
    </row>
    <row r="5" spans="2:8">
      <c r="B5" s="70" t="s">
        <v>3028</v>
      </c>
      <c r="C5" s="71" t="s">
        <v>112</v>
      </c>
      <c r="D5" s="71" t="s">
        <v>4</v>
      </c>
      <c r="E5" s="71"/>
      <c r="F5" s="71"/>
      <c r="G5" s="71"/>
      <c r="H5" s="72"/>
    </row>
    <row r="6" customHeight="1" spans="2:8">
      <c r="B6" s="70"/>
      <c r="C6" s="71"/>
      <c r="D6" s="70" t="s">
        <v>6</v>
      </c>
      <c r="E6" s="71" t="s">
        <v>2850</v>
      </c>
      <c r="F6" s="71" t="s">
        <v>2815</v>
      </c>
      <c r="G6" s="71" t="s">
        <v>113</v>
      </c>
      <c r="H6" s="72"/>
    </row>
    <row r="7" spans="2:8">
      <c r="B7" s="70"/>
      <c r="C7" s="71"/>
      <c r="D7" s="70"/>
      <c r="E7" s="71"/>
      <c r="F7" s="71"/>
      <c r="G7" s="73" t="s">
        <v>11</v>
      </c>
      <c r="H7" s="74" t="s">
        <v>12</v>
      </c>
    </row>
    <row r="8" ht="22.5" customHeight="1" spans="2:8">
      <c r="B8" s="75" t="s">
        <v>3055</v>
      </c>
      <c r="C8" s="76"/>
      <c r="D8" s="76"/>
      <c r="E8" s="76"/>
      <c r="F8" s="76"/>
      <c r="G8" s="76"/>
      <c r="H8" s="76"/>
    </row>
    <row r="9" spans="1:8">
      <c r="A9" s="63">
        <v>22301</v>
      </c>
      <c r="B9" s="77" t="s">
        <v>3056</v>
      </c>
      <c r="C9" s="76"/>
      <c r="D9" s="76"/>
      <c r="E9" s="76"/>
      <c r="F9" s="76"/>
      <c r="G9" s="76"/>
      <c r="H9" s="76"/>
    </row>
    <row r="10" spans="1:8">
      <c r="A10" s="63">
        <v>2230102</v>
      </c>
      <c r="B10" s="77" t="s">
        <v>3057</v>
      </c>
      <c r="C10" s="76"/>
      <c r="D10" s="78"/>
      <c r="E10" s="76"/>
      <c r="F10" s="76"/>
      <c r="G10" s="76"/>
      <c r="H10" s="76"/>
    </row>
    <row r="11" spans="1:8">
      <c r="A11" s="63">
        <v>2230103</v>
      </c>
      <c r="B11" s="77" t="s">
        <v>3058</v>
      </c>
      <c r="C11" s="76"/>
      <c r="D11" s="76"/>
      <c r="E11" s="76"/>
      <c r="F11" s="76"/>
      <c r="G11" s="76"/>
      <c r="H11" s="76"/>
    </row>
    <row r="12" spans="1:8">
      <c r="A12" s="63">
        <v>2230105</v>
      </c>
      <c r="B12" s="77" t="s">
        <v>3059</v>
      </c>
      <c r="C12" s="76"/>
      <c r="D12" s="76"/>
      <c r="E12" s="76"/>
      <c r="F12" s="76"/>
      <c r="G12" s="76"/>
      <c r="H12" s="76"/>
    </row>
    <row r="13" spans="1:8">
      <c r="A13" s="63">
        <v>2230106</v>
      </c>
      <c r="B13" s="77" t="s">
        <v>3060</v>
      </c>
      <c r="C13" s="76"/>
      <c r="D13" s="76"/>
      <c r="E13" s="76"/>
      <c r="F13" s="76"/>
      <c r="G13" s="76"/>
      <c r="H13" s="76"/>
    </row>
    <row r="14" spans="1:8">
      <c r="A14" s="63">
        <v>2230107</v>
      </c>
      <c r="B14" s="77" t="s">
        <v>3061</v>
      </c>
      <c r="C14" s="76"/>
      <c r="D14" s="76"/>
      <c r="E14" s="76"/>
      <c r="F14" s="76"/>
      <c r="G14" s="76"/>
      <c r="H14" s="76"/>
    </row>
    <row r="15" spans="2:8">
      <c r="B15" s="77" t="s">
        <v>3062</v>
      </c>
      <c r="C15" s="76"/>
      <c r="D15" s="76"/>
      <c r="E15" s="76"/>
      <c r="F15" s="76"/>
      <c r="G15" s="76"/>
      <c r="H15" s="76"/>
    </row>
    <row r="16" spans="2:8">
      <c r="B16" s="77" t="s">
        <v>3063</v>
      </c>
      <c r="C16" s="76"/>
      <c r="D16" s="76"/>
      <c r="E16" s="76"/>
      <c r="F16" s="76"/>
      <c r="G16" s="76"/>
      <c r="H16" s="76"/>
    </row>
    <row r="17" spans="2:8">
      <c r="B17" s="77" t="s">
        <v>3064</v>
      </c>
      <c r="C17" s="76"/>
      <c r="D17" s="76"/>
      <c r="E17" s="76"/>
      <c r="F17" s="76"/>
      <c r="G17" s="76"/>
      <c r="H17" s="76"/>
    </row>
    <row r="18" spans="2:8">
      <c r="B18" s="77" t="s">
        <v>3065</v>
      </c>
      <c r="C18" s="76"/>
      <c r="D18" s="76"/>
      <c r="E18" s="76"/>
      <c r="F18" s="76"/>
      <c r="G18" s="76"/>
      <c r="H18" s="76"/>
    </row>
    <row r="19" spans="2:8">
      <c r="B19" s="77" t="s">
        <v>3066</v>
      </c>
      <c r="C19" s="76"/>
      <c r="D19" s="76"/>
      <c r="E19" s="76"/>
      <c r="F19" s="76"/>
      <c r="G19" s="76"/>
      <c r="H19" s="76"/>
    </row>
    <row r="20" spans="2:8">
      <c r="B20" s="77" t="s">
        <v>3067</v>
      </c>
      <c r="C20" s="76"/>
      <c r="D20" s="76"/>
      <c r="E20" s="76"/>
      <c r="F20" s="76"/>
      <c r="G20" s="76"/>
      <c r="H20" s="76"/>
    </row>
    <row r="21" spans="2:8">
      <c r="B21" s="77" t="s">
        <v>3068</v>
      </c>
      <c r="C21" s="76"/>
      <c r="D21" s="76"/>
      <c r="E21" s="76"/>
      <c r="F21" s="76"/>
      <c r="G21" s="76"/>
      <c r="H21" s="76"/>
    </row>
    <row r="22" spans="2:8">
      <c r="B22" s="77" t="s">
        <v>3069</v>
      </c>
      <c r="C22" s="76"/>
      <c r="D22" s="76"/>
      <c r="E22" s="76"/>
      <c r="F22" s="76"/>
      <c r="G22" s="76"/>
      <c r="H22" s="76"/>
    </row>
    <row r="23" spans="2:8">
      <c r="B23" s="77" t="s">
        <v>3070</v>
      </c>
      <c r="C23" s="76"/>
      <c r="D23" s="76"/>
      <c r="E23" s="76"/>
      <c r="F23" s="76"/>
      <c r="G23" s="76"/>
      <c r="H23" s="76"/>
    </row>
    <row r="24" spans="2:8">
      <c r="B24" s="77" t="s">
        <v>3071</v>
      </c>
      <c r="C24" s="76"/>
      <c r="D24" s="76"/>
      <c r="E24" s="76"/>
      <c r="F24" s="76"/>
      <c r="G24" s="76"/>
      <c r="H24" s="76"/>
    </row>
    <row r="25" spans="2:8">
      <c r="B25" s="77" t="s">
        <v>3072</v>
      </c>
      <c r="C25" s="76"/>
      <c r="D25" s="76"/>
      <c r="E25" s="76"/>
      <c r="F25" s="76"/>
      <c r="G25" s="76"/>
      <c r="H25" s="76"/>
    </row>
    <row r="26" spans="2:8">
      <c r="B26" s="77" t="s">
        <v>3073</v>
      </c>
      <c r="C26" s="76"/>
      <c r="D26" s="76"/>
      <c r="E26" s="76"/>
      <c r="F26" s="76"/>
      <c r="G26" s="76"/>
      <c r="H26" s="76"/>
    </row>
    <row r="27" spans="2:8">
      <c r="B27" s="75" t="s">
        <v>3074</v>
      </c>
      <c r="C27" s="76"/>
      <c r="D27" s="76"/>
      <c r="E27" s="76"/>
      <c r="F27" s="76"/>
      <c r="G27" s="76"/>
      <c r="H27" s="76"/>
    </row>
    <row r="28" spans="2:8">
      <c r="B28" s="79" t="s">
        <v>3075</v>
      </c>
      <c r="C28" s="76"/>
      <c r="D28" s="76"/>
      <c r="E28" s="76"/>
      <c r="F28" s="76"/>
      <c r="G28" s="76"/>
      <c r="H28" s="76"/>
    </row>
    <row r="29" spans="2:8">
      <c r="B29" s="75" t="s">
        <v>2542</v>
      </c>
      <c r="C29" s="76"/>
      <c r="D29" s="76"/>
      <c r="E29" s="76">
        <v>1000</v>
      </c>
      <c r="F29" s="76"/>
      <c r="G29" s="76"/>
      <c r="H29" s="76"/>
    </row>
    <row r="30" spans="2:8">
      <c r="B30" s="77" t="s">
        <v>3076</v>
      </c>
      <c r="C30" s="76"/>
      <c r="D30" s="76"/>
      <c r="E30" s="76"/>
      <c r="F30" s="76"/>
      <c r="G30" s="76"/>
      <c r="H30" s="76"/>
    </row>
    <row r="31" spans="2:8">
      <c r="B31" s="77" t="s">
        <v>3077</v>
      </c>
      <c r="C31" s="76"/>
      <c r="D31" s="76"/>
      <c r="E31" s="76">
        <v>1000</v>
      </c>
      <c r="F31" s="76"/>
      <c r="G31" s="76"/>
      <c r="H31" s="76"/>
    </row>
    <row r="32" spans="2:8">
      <c r="B32" s="79" t="s">
        <v>2975</v>
      </c>
      <c r="C32" s="80"/>
      <c r="D32" s="80"/>
      <c r="E32" s="80">
        <v>1000</v>
      </c>
      <c r="F32" s="80"/>
      <c r="G32" s="80"/>
      <c r="H32" s="80"/>
    </row>
  </sheetData>
  <mergeCells count="8">
    <mergeCell ref="D5:H5"/>
    <mergeCell ref="G6:H6"/>
    <mergeCell ref="B5:B7"/>
    <mergeCell ref="C5:C7"/>
    <mergeCell ref="D6:D7"/>
    <mergeCell ref="E6:E7"/>
    <mergeCell ref="F6:F7"/>
    <mergeCell ref="B2:H3"/>
  </mergeCells>
  <printOptions horizontalCentered="1"/>
  <pageMargins left="1.49513888888889" right="0.707638888888889" top="0.747916666666667" bottom="0.747916666666667" header="0.313888888888889" footer="0.313888888888889"/>
  <pageSetup paperSize="9" firstPageNumber="71" orientation="landscape" useFirstPageNumber="1" horizontalDpi="600"/>
  <headerFooter>
    <oddFooter>&amp;R&amp;P</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2"/>
  <sheetViews>
    <sheetView workbookViewId="0">
      <selection activeCell="J28" sqref="J28"/>
    </sheetView>
  </sheetViews>
  <sheetFormatPr defaultColWidth="9" defaultRowHeight="13.5" outlineLevelCol="7"/>
  <cols>
    <col min="1" max="1" width="9.375" style="63" hidden="1" customWidth="1"/>
    <col min="2" max="2" width="38.2583333333333" style="63" customWidth="1"/>
    <col min="3" max="8" width="13.5416666666667" style="63" customWidth="1"/>
    <col min="9" max="253" width="9" style="63"/>
    <col min="254" max="254" width="9.375" style="63" customWidth="1"/>
    <col min="255" max="255" width="38.2583333333333" style="63" customWidth="1"/>
    <col min="256" max="257" width="9" style="63"/>
    <col min="258" max="258" width="10.375" style="63" customWidth="1"/>
    <col min="259" max="261" width="9" style="63"/>
    <col min="262" max="262" width="9.875" style="63" customWidth="1"/>
    <col min="263" max="263" width="10.375" style="63" customWidth="1"/>
    <col min="264" max="264" width="9.25833333333333" style="63" customWidth="1"/>
    <col min="265" max="509" width="9" style="63"/>
    <col min="510" max="510" width="9.375" style="63" customWidth="1"/>
    <col min="511" max="511" width="38.2583333333333" style="63" customWidth="1"/>
    <col min="512" max="513" width="9" style="63"/>
    <col min="514" max="514" width="10.375" style="63" customWidth="1"/>
    <col min="515" max="517" width="9" style="63"/>
    <col min="518" max="518" width="9.875" style="63" customWidth="1"/>
    <col min="519" max="519" width="10.375" style="63" customWidth="1"/>
    <col min="520" max="520" width="9.25833333333333" style="63" customWidth="1"/>
    <col min="521" max="765" width="9" style="63"/>
    <col min="766" max="766" width="9.375" style="63" customWidth="1"/>
    <col min="767" max="767" width="38.2583333333333" style="63" customWidth="1"/>
    <col min="768" max="769" width="9" style="63"/>
    <col min="770" max="770" width="10.375" style="63" customWidth="1"/>
    <col min="771" max="773" width="9" style="63"/>
    <col min="774" max="774" width="9.875" style="63" customWidth="1"/>
    <col min="775" max="775" width="10.375" style="63" customWidth="1"/>
    <col min="776" max="776" width="9.25833333333333" style="63" customWidth="1"/>
    <col min="777" max="1021" width="9" style="63"/>
    <col min="1022" max="1022" width="9.375" style="63" customWidth="1"/>
    <col min="1023" max="1023" width="38.2583333333333" style="63" customWidth="1"/>
    <col min="1024" max="1025" width="9" style="63"/>
    <col min="1026" max="1026" width="10.375" style="63" customWidth="1"/>
    <col min="1027" max="1029" width="9" style="63"/>
    <col min="1030" max="1030" width="9.875" style="63" customWidth="1"/>
    <col min="1031" max="1031" width="10.375" style="63" customWidth="1"/>
    <col min="1032" max="1032" width="9.25833333333333" style="63" customWidth="1"/>
    <col min="1033" max="1277" width="9" style="63"/>
    <col min="1278" max="1278" width="9.375" style="63" customWidth="1"/>
    <col min="1279" max="1279" width="38.2583333333333" style="63" customWidth="1"/>
    <col min="1280" max="1281" width="9" style="63"/>
    <col min="1282" max="1282" width="10.375" style="63" customWidth="1"/>
    <col min="1283" max="1285" width="9" style="63"/>
    <col min="1286" max="1286" width="9.875" style="63" customWidth="1"/>
    <col min="1287" max="1287" width="10.375" style="63" customWidth="1"/>
    <col min="1288" max="1288" width="9.25833333333333" style="63" customWidth="1"/>
    <col min="1289" max="1533" width="9" style="63"/>
    <col min="1534" max="1534" width="9.375" style="63" customWidth="1"/>
    <col min="1535" max="1535" width="38.2583333333333" style="63" customWidth="1"/>
    <col min="1536" max="1537" width="9" style="63"/>
    <col min="1538" max="1538" width="10.375" style="63" customWidth="1"/>
    <col min="1539" max="1541" width="9" style="63"/>
    <col min="1542" max="1542" width="9.875" style="63" customWidth="1"/>
    <col min="1543" max="1543" width="10.375" style="63" customWidth="1"/>
    <col min="1544" max="1544" width="9.25833333333333" style="63" customWidth="1"/>
    <col min="1545" max="1789" width="9" style="63"/>
    <col min="1790" max="1790" width="9.375" style="63" customWidth="1"/>
    <col min="1791" max="1791" width="38.2583333333333" style="63" customWidth="1"/>
    <col min="1792" max="1793" width="9" style="63"/>
    <col min="1794" max="1794" width="10.375" style="63" customWidth="1"/>
    <col min="1795" max="1797" width="9" style="63"/>
    <col min="1798" max="1798" width="9.875" style="63" customWidth="1"/>
    <col min="1799" max="1799" width="10.375" style="63" customWidth="1"/>
    <col min="1800" max="1800" width="9.25833333333333" style="63" customWidth="1"/>
    <col min="1801" max="2045" width="9" style="63"/>
    <col min="2046" max="2046" width="9.375" style="63" customWidth="1"/>
    <col min="2047" max="2047" width="38.2583333333333" style="63" customWidth="1"/>
    <col min="2048" max="2049" width="9" style="63"/>
    <col min="2050" max="2050" width="10.375" style="63" customWidth="1"/>
    <col min="2051" max="2053" width="9" style="63"/>
    <col min="2054" max="2054" width="9.875" style="63" customWidth="1"/>
    <col min="2055" max="2055" width="10.375" style="63" customWidth="1"/>
    <col min="2056" max="2056" width="9.25833333333333" style="63" customWidth="1"/>
    <col min="2057" max="2301" width="9" style="63"/>
    <col min="2302" max="2302" width="9.375" style="63" customWidth="1"/>
    <col min="2303" max="2303" width="38.2583333333333" style="63" customWidth="1"/>
    <col min="2304" max="2305" width="9" style="63"/>
    <col min="2306" max="2306" width="10.375" style="63" customWidth="1"/>
    <col min="2307" max="2309" width="9" style="63"/>
    <col min="2310" max="2310" width="9.875" style="63" customWidth="1"/>
    <col min="2311" max="2311" width="10.375" style="63" customWidth="1"/>
    <col min="2312" max="2312" width="9.25833333333333" style="63" customWidth="1"/>
    <col min="2313" max="2557" width="9" style="63"/>
    <col min="2558" max="2558" width="9.375" style="63" customWidth="1"/>
    <col min="2559" max="2559" width="38.2583333333333" style="63" customWidth="1"/>
    <col min="2560" max="2561" width="9" style="63"/>
    <col min="2562" max="2562" width="10.375" style="63" customWidth="1"/>
    <col min="2563" max="2565" width="9" style="63"/>
    <col min="2566" max="2566" width="9.875" style="63" customWidth="1"/>
    <col min="2567" max="2567" width="10.375" style="63" customWidth="1"/>
    <col min="2568" max="2568" width="9.25833333333333" style="63" customWidth="1"/>
    <col min="2569" max="2813" width="9" style="63"/>
    <col min="2814" max="2814" width="9.375" style="63" customWidth="1"/>
    <col min="2815" max="2815" width="38.2583333333333" style="63" customWidth="1"/>
    <col min="2816" max="2817" width="9" style="63"/>
    <col min="2818" max="2818" width="10.375" style="63" customWidth="1"/>
    <col min="2819" max="2821" width="9" style="63"/>
    <col min="2822" max="2822" width="9.875" style="63" customWidth="1"/>
    <col min="2823" max="2823" width="10.375" style="63" customWidth="1"/>
    <col min="2824" max="2824" width="9.25833333333333" style="63" customWidth="1"/>
    <col min="2825" max="3069" width="9" style="63"/>
    <col min="3070" max="3070" width="9.375" style="63" customWidth="1"/>
    <col min="3071" max="3071" width="38.2583333333333" style="63" customWidth="1"/>
    <col min="3072" max="3073" width="9" style="63"/>
    <col min="3074" max="3074" width="10.375" style="63" customWidth="1"/>
    <col min="3075" max="3077" width="9" style="63"/>
    <col min="3078" max="3078" width="9.875" style="63" customWidth="1"/>
    <col min="3079" max="3079" width="10.375" style="63" customWidth="1"/>
    <col min="3080" max="3080" width="9.25833333333333" style="63" customWidth="1"/>
    <col min="3081" max="3325" width="9" style="63"/>
    <col min="3326" max="3326" width="9.375" style="63" customWidth="1"/>
    <col min="3327" max="3327" width="38.2583333333333" style="63" customWidth="1"/>
    <col min="3328" max="3329" width="9" style="63"/>
    <col min="3330" max="3330" width="10.375" style="63" customWidth="1"/>
    <col min="3331" max="3333" width="9" style="63"/>
    <col min="3334" max="3334" width="9.875" style="63" customWidth="1"/>
    <col min="3335" max="3335" width="10.375" style="63" customWidth="1"/>
    <col min="3336" max="3336" width="9.25833333333333" style="63" customWidth="1"/>
    <col min="3337" max="3581" width="9" style="63"/>
    <col min="3582" max="3582" width="9.375" style="63" customWidth="1"/>
    <col min="3583" max="3583" width="38.2583333333333" style="63" customWidth="1"/>
    <col min="3584" max="3585" width="9" style="63"/>
    <col min="3586" max="3586" width="10.375" style="63" customWidth="1"/>
    <col min="3587" max="3589" width="9" style="63"/>
    <col min="3590" max="3590" width="9.875" style="63" customWidth="1"/>
    <col min="3591" max="3591" width="10.375" style="63" customWidth="1"/>
    <col min="3592" max="3592" width="9.25833333333333" style="63" customWidth="1"/>
    <col min="3593" max="3837" width="9" style="63"/>
    <col min="3838" max="3838" width="9.375" style="63" customWidth="1"/>
    <col min="3839" max="3839" width="38.2583333333333" style="63" customWidth="1"/>
    <col min="3840" max="3841" width="9" style="63"/>
    <col min="3842" max="3842" width="10.375" style="63" customWidth="1"/>
    <col min="3843" max="3845" width="9" style="63"/>
    <col min="3846" max="3846" width="9.875" style="63" customWidth="1"/>
    <col min="3847" max="3847" width="10.375" style="63" customWidth="1"/>
    <col min="3848" max="3848" width="9.25833333333333" style="63" customWidth="1"/>
    <col min="3849" max="4093" width="9" style="63"/>
    <col min="4094" max="4094" width="9.375" style="63" customWidth="1"/>
    <col min="4095" max="4095" width="38.2583333333333" style="63" customWidth="1"/>
    <col min="4096" max="4097" width="9" style="63"/>
    <col min="4098" max="4098" width="10.375" style="63" customWidth="1"/>
    <col min="4099" max="4101" width="9" style="63"/>
    <col min="4102" max="4102" width="9.875" style="63" customWidth="1"/>
    <col min="4103" max="4103" width="10.375" style="63" customWidth="1"/>
    <col min="4104" max="4104" width="9.25833333333333" style="63" customWidth="1"/>
    <col min="4105" max="4349" width="9" style="63"/>
    <col min="4350" max="4350" width="9.375" style="63" customWidth="1"/>
    <col min="4351" max="4351" width="38.2583333333333" style="63" customWidth="1"/>
    <col min="4352" max="4353" width="9" style="63"/>
    <col min="4354" max="4354" width="10.375" style="63" customWidth="1"/>
    <col min="4355" max="4357" width="9" style="63"/>
    <col min="4358" max="4358" width="9.875" style="63" customWidth="1"/>
    <col min="4359" max="4359" width="10.375" style="63" customWidth="1"/>
    <col min="4360" max="4360" width="9.25833333333333" style="63" customWidth="1"/>
    <col min="4361" max="4605" width="9" style="63"/>
    <col min="4606" max="4606" width="9.375" style="63" customWidth="1"/>
    <col min="4607" max="4607" width="38.2583333333333" style="63" customWidth="1"/>
    <col min="4608" max="4609" width="9" style="63"/>
    <col min="4610" max="4610" width="10.375" style="63" customWidth="1"/>
    <col min="4611" max="4613" width="9" style="63"/>
    <col min="4614" max="4614" width="9.875" style="63" customWidth="1"/>
    <col min="4615" max="4615" width="10.375" style="63" customWidth="1"/>
    <col min="4616" max="4616" width="9.25833333333333" style="63" customWidth="1"/>
    <col min="4617" max="4861" width="9" style="63"/>
    <col min="4862" max="4862" width="9.375" style="63" customWidth="1"/>
    <col min="4863" max="4863" width="38.2583333333333" style="63" customWidth="1"/>
    <col min="4864" max="4865" width="9" style="63"/>
    <col min="4866" max="4866" width="10.375" style="63" customWidth="1"/>
    <col min="4867" max="4869" width="9" style="63"/>
    <col min="4870" max="4870" width="9.875" style="63" customWidth="1"/>
    <col min="4871" max="4871" width="10.375" style="63" customWidth="1"/>
    <col min="4872" max="4872" width="9.25833333333333" style="63" customWidth="1"/>
    <col min="4873" max="5117" width="9" style="63"/>
    <col min="5118" max="5118" width="9.375" style="63" customWidth="1"/>
    <col min="5119" max="5119" width="38.2583333333333" style="63" customWidth="1"/>
    <col min="5120" max="5121" width="9" style="63"/>
    <col min="5122" max="5122" width="10.375" style="63" customWidth="1"/>
    <col min="5123" max="5125" width="9" style="63"/>
    <col min="5126" max="5126" width="9.875" style="63" customWidth="1"/>
    <col min="5127" max="5127" width="10.375" style="63" customWidth="1"/>
    <col min="5128" max="5128" width="9.25833333333333" style="63" customWidth="1"/>
    <col min="5129" max="5373" width="9" style="63"/>
    <col min="5374" max="5374" width="9.375" style="63" customWidth="1"/>
    <col min="5375" max="5375" width="38.2583333333333" style="63" customWidth="1"/>
    <col min="5376" max="5377" width="9" style="63"/>
    <col min="5378" max="5378" width="10.375" style="63" customWidth="1"/>
    <col min="5379" max="5381" width="9" style="63"/>
    <col min="5382" max="5382" width="9.875" style="63" customWidth="1"/>
    <col min="5383" max="5383" width="10.375" style="63" customWidth="1"/>
    <col min="5384" max="5384" width="9.25833333333333" style="63" customWidth="1"/>
    <col min="5385" max="5629" width="9" style="63"/>
    <col min="5630" max="5630" width="9.375" style="63" customWidth="1"/>
    <col min="5631" max="5631" width="38.2583333333333" style="63" customWidth="1"/>
    <col min="5632" max="5633" width="9" style="63"/>
    <col min="5634" max="5634" width="10.375" style="63" customWidth="1"/>
    <col min="5635" max="5637" width="9" style="63"/>
    <col min="5638" max="5638" width="9.875" style="63" customWidth="1"/>
    <col min="5639" max="5639" width="10.375" style="63" customWidth="1"/>
    <col min="5640" max="5640" width="9.25833333333333" style="63" customWidth="1"/>
    <col min="5641" max="5885" width="9" style="63"/>
    <col min="5886" max="5886" width="9.375" style="63" customWidth="1"/>
    <col min="5887" max="5887" width="38.2583333333333" style="63" customWidth="1"/>
    <col min="5888" max="5889" width="9" style="63"/>
    <col min="5890" max="5890" width="10.375" style="63" customWidth="1"/>
    <col min="5891" max="5893" width="9" style="63"/>
    <col min="5894" max="5894" width="9.875" style="63" customWidth="1"/>
    <col min="5895" max="5895" width="10.375" style="63" customWidth="1"/>
    <col min="5896" max="5896" width="9.25833333333333" style="63" customWidth="1"/>
    <col min="5897" max="6141" width="9" style="63"/>
    <col min="6142" max="6142" width="9.375" style="63" customWidth="1"/>
    <col min="6143" max="6143" width="38.2583333333333" style="63" customWidth="1"/>
    <col min="6144" max="6145" width="9" style="63"/>
    <col min="6146" max="6146" width="10.375" style="63" customWidth="1"/>
    <col min="6147" max="6149" width="9" style="63"/>
    <col min="6150" max="6150" width="9.875" style="63" customWidth="1"/>
    <col min="6151" max="6151" width="10.375" style="63" customWidth="1"/>
    <col min="6152" max="6152" width="9.25833333333333" style="63" customWidth="1"/>
    <col min="6153" max="6397" width="9" style="63"/>
    <col min="6398" max="6398" width="9.375" style="63" customWidth="1"/>
    <col min="6399" max="6399" width="38.2583333333333" style="63" customWidth="1"/>
    <col min="6400" max="6401" width="9" style="63"/>
    <col min="6402" max="6402" width="10.375" style="63" customWidth="1"/>
    <col min="6403" max="6405" width="9" style="63"/>
    <col min="6406" max="6406" width="9.875" style="63" customWidth="1"/>
    <col min="6407" max="6407" width="10.375" style="63" customWidth="1"/>
    <col min="6408" max="6408" width="9.25833333333333" style="63" customWidth="1"/>
    <col min="6409" max="6653" width="9" style="63"/>
    <col min="6654" max="6654" width="9.375" style="63" customWidth="1"/>
    <col min="6655" max="6655" width="38.2583333333333" style="63" customWidth="1"/>
    <col min="6656" max="6657" width="9" style="63"/>
    <col min="6658" max="6658" width="10.375" style="63" customWidth="1"/>
    <col min="6659" max="6661" width="9" style="63"/>
    <col min="6662" max="6662" width="9.875" style="63" customWidth="1"/>
    <col min="6663" max="6663" width="10.375" style="63" customWidth="1"/>
    <col min="6664" max="6664" width="9.25833333333333" style="63" customWidth="1"/>
    <col min="6665" max="6909" width="9" style="63"/>
    <col min="6910" max="6910" width="9.375" style="63" customWidth="1"/>
    <col min="6911" max="6911" width="38.2583333333333" style="63" customWidth="1"/>
    <col min="6912" max="6913" width="9" style="63"/>
    <col min="6914" max="6914" width="10.375" style="63" customWidth="1"/>
    <col min="6915" max="6917" width="9" style="63"/>
    <col min="6918" max="6918" width="9.875" style="63" customWidth="1"/>
    <col min="6919" max="6919" width="10.375" style="63" customWidth="1"/>
    <col min="6920" max="6920" width="9.25833333333333" style="63" customWidth="1"/>
    <col min="6921" max="7165" width="9" style="63"/>
    <col min="7166" max="7166" width="9.375" style="63" customWidth="1"/>
    <col min="7167" max="7167" width="38.2583333333333" style="63" customWidth="1"/>
    <col min="7168" max="7169" width="9" style="63"/>
    <col min="7170" max="7170" width="10.375" style="63" customWidth="1"/>
    <col min="7171" max="7173" width="9" style="63"/>
    <col min="7174" max="7174" width="9.875" style="63" customWidth="1"/>
    <col min="7175" max="7175" width="10.375" style="63" customWidth="1"/>
    <col min="7176" max="7176" width="9.25833333333333" style="63" customWidth="1"/>
    <col min="7177" max="7421" width="9" style="63"/>
    <col min="7422" max="7422" width="9.375" style="63" customWidth="1"/>
    <col min="7423" max="7423" width="38.2583333333333" style="63" customWidth="1"/>
    <col min="7424" max="7425" width="9" style="63"/>
    <col min="7426" max="7426" width="10.375" style="63" customWidth="1"/>
    <col min="7427" max="7429" width="9" style="63"/>
    <col min="7430" max="7430" width="9.875" style="63" customWidth="1"/>
    <col min="7431" max="7431" width="10.375" style="63" customWidth="1"/>
    <col min="7432" max="7432" width="9.25833333333333" style="63" customWidth="1"/>
    <col min="7433" max="7677" width="9" style="63"/>
    <col min="7678" max="7678" width="9.375" style="63" customWidth="1"/>
    <col min="7679" max="7679" width="38.2583333333333" style="63" customWidth="1"/>
    <col min="7680" max="7681" width="9" style="63"/>
    <col min="7682" max="7682" width="10.375" style="63" customWidth="1"/>
    <col min="7683" max="7685" width="9" style="63"/>
    <col min="7686" max="7686" width="9.875" style="63" customWidth="1"/>
    <col min="7687" max="7687" width="10.375" style="63" customWidth="1"/>
    <col min="7688" max="7688" width="9.25833333333333" style="63" customWidth="1"/>
    <col min="7689" max="7933" width="9" style="63"/>
    <col min="7934" max="7934" width="9.375" style="63" customWidth="1"/>
    <col min="7935" max="7935" width="38.2583333333333" style="63" customWidth="1"/>
    <col min="7936" max="7937" width="9" style="63"/>
    <col min="7938" max="7938" width="10.375" style="63" customWidth="1"/>
    <col min="7939" max="7941" width="9" style="63"/>
    <col min="7942" max="7942" width="9.875" style="63" customWidth="1"/>
    <col min="7943" max="7943" width="10.375" style="63" customWidth="1"/>
    <col min="7944" max="7944" width="9.25833333333333" style="63" customWidth="1"/>
    <col min="7945" max="8189" width="9" style="63"/>
    <col min="8190" max="8190" width="9.375" style="63" customWidth="1"/>
    <col min="8191" max="8191" width="38.2583333333333" style="63" customWidth="1"/>
    <col min="8192" max="8193" width="9" style="63"/>
    <col min="8194" max="8194" width="10.375" style="63" customWidth="1"/>
    <col min="8195" max="8197" width="9" style="63"/>
    <col min="8198" max="8198" width="9.875" style="63" customWidth="1"/>
    <col min="8199" max="8199" width="10.375" style="63" customWidth="1"/>
    <col min="8200" max="8200" width="9.25833333333333" style="63" customWidth="1"/>
    <col min="8201" max="8445" width="9" style="63"/>
    <col min="8446" max="8446" width="9.375" style="63" customWidth="1"/>
    <col min="8447" max="8447" width="38.2583333333333" style="63" customWidth="1"/>
    <col min="8448" max="8449" width="9" style="63"/>
    <col min="8450" max="8450" width="10.375" style="63" customWidth="1"/>
    <col min="8451" max="8453" width="9" style="63"/>
    <col min="8454" max="8454" width="9.875" style="63" customWidth="1"/>
    <col min="8455" max="8455" width="10.375" style="63" customWidth="1"/>
    <col min="8456" max="8456" width="9.25833333333333" style="63" customWidth="1"/>
    <col min="8457" max="8701" width="9" style="63"/>
    <col min="8702" max="8702" width="9.375" style="63" customWidth="1"/>
    <col min="8703" max="8703" width="38.2583333333333" style="63" customWidth="1"/>
    <col min="8704" max="8705" width="9" style="63"/>
    <col min="8706" max="8706" width="10.375" style="63" customWidth="1"/>
    <col min="8707" max="8709" width="9" style="63"/>
    <col min="8710" max="8710" width="9.875" style="63" customWidth="1"/>
    <col min="8711" max="8711" width="10.375" style="63" customWidth="1"/>
    <col min="8712" max="8712" width="9.25833333333333" style="63" customWidth="1"/>
    <col min="8713" max="8957" width="9" style="63"/>
    <col min="8958" max="8958" width="9.375" style="63" customWidth="1"/>
    <col min="8959" max="8959" width="38.2583333333333" style="63" customWidth="1"/>
    <col min="8960" max="8961" width="9" style="63"/>
    <col min="8962" max="8962" width="10.375" style="63" customWidth="1"/>
    <col min="8963" max="8965" width="9" style="63"/>
    <col min="8966" max="8966" width="9.875" style="63" customWidth="1"/>
    <col min="8967" max="8967" width="10.375" style="63" customWidth="1"/>
    <col min="8968" max="8968" width="9.25833333333333" style="63" customWidth="1"/>
    <col min="8969" max="9213" width="9" style="63"/>
    <col min="9214" max="9214" width="9.375" style="63" customWidth="1"/>
    <col min="9215" max="9215" width="38.2583333333333" style="63" customWidth="1"/>
    <col min="9216" max="9217" width="9" style="63"/>
    <col min="9218" max="9218" width="10.375" style="63" customWidth="1"/>
    <col min="9219" max="9221" width="9" style="63"/>
    <col min="9222" max="9222" width="9.875" style="63" customWidth="1"/>
    <col min="9223" max="9223" width="10.375" style="63" customWidth="1"/>
    <col min="9224" max="9224" width="9.25833333333333" style="63" customWidth="1"/>
    <col min="9225" max="9469" width="9" style="63"/>
    <col min="9470" max="9470" width="9.375" style="63" customWidth="1"/>
    <col min="9471" max="9471" width="38.2583333333333" style="63" customWidth="1"/>
    <col min="9472" max="9473" width="9" style="63"/>
    <col min="9474" max="9474" width="10.375" style="63" customWidth="1"/>
    <col min="9475" max="9477" width="9" style="63"/>
    <col min="9478" max="9478" width="9.875" style="63" customWidth="1"/>
    <col min="9479" max="9479" width="10.375" style="63" customWidth="1"/>
    <col min="9480" max="9480" width="9.25833333333333" style="63" customWidth="1"/>
    <col min="9481" max="9725" width="9" style="63"/>
    <col min="9726" max="9726" width="9.375" style="63" customWidth="1"/>
    <col min="9727" max="9727" width="38.2583333333333" style="63" customWidth="1"/>
    <col min="9728" max="9729" width="9" style="63"/>
    <col min="9730" max="9730" width="10.375" style="63" customWidth="1"/>
    <col min="9731" max="9733" width="9" style="63"/>
    <col min="9734" max="9734" width="9.875" style="63" customWidth="1"/>
    <col min="9735" max="9735" width="10.375" style="63" customWidth="1"/>
    <col min="9736" max="9736" width="9.25833333333333" style="63" customWidth="1"/>
    <col min="9737" max="9981" width="9" style="63"/>
    <col min="9982" max="9982" width="9.375" style="63" customWidth="1"/>
    <col min="9983" max="9983" width="38.2583333333333" style="63" customWidth="1"/>
    <col min="9984" max="9985" width="9" style="63"/>
    <col min="9986" max="9986" width="10.375" style="63" customWidth="1"/>
    <col min="9987" max="9989" width="9" style="63"/>
    <col min="9990" max="9990" width="9.875" style="63" customWidth="1"/>
    <col min="9991" max="9991" width="10.375" style="63" customWidth="1"/>
    <col min="9992" max="9992" width="9.25833333333333" style="63" customWidth="1"/>
    <col min="9993" max="10237" width="9" style="63"/>
    <col min="10238" max="10238" width="9.375" style="63" customWidth="1"/>
    <col min="10239" max="10239" width="38.2583333333333" style="63" customWidth="1"/>
    <col min="10240" max="10241" width="9" style="63"/>
    <col min="10242" max="10242" width="10.375" style="63" customWidth="1"/>
    <col min="10243" max="10245" width="9" style="63"/>
    <col min="10246" max="10246" width="9.875" style="63" customWidth="1"/>
    <col min="10247" max="10247" width="10.375" style="63" customWidth="1"/>
    <col min="10248" max="10248" width="9.25833333333333" style="63" customWidth="1"/>
    <col min="10249" max="10493" width="9" style="63"/>
    <col min="10494" max="10494" width="9.375" style="63" customWidth="1"/>
    <col min="10495" max="10495" width="38.2583333333333" style="63" customWidth="1"/>
    <col min="10496" max="10497" width="9" style="63"/>
    <col min="10498" max="10498" width="10.375" style="63" customWidth="1"/>
    <col min="10499" max="10501" width="9" style="63"/>
    <col min="10502" max="10502" width="9.875" style="63" customWidth="1"/>
    <col min="10503" max="10503" width="10.375" style="63" customWidth="1"/>
    <col min="10504" max="10504" width="9.25833333333333" style="63" customWidth="1"/>
    <col min="10505" max="10749" width="9" style="63"/>
    <col min="10750" max="10750" width="9.375" style="63" customWidth="1"/>
    <col min="10751" max="10751" width="38.2583333333333" style="63" customWidth="1"/>
    <col min="10752" max="10753" width="9" style="63"/>
    <col min="10754" max="10754" width="10.375" style="63" customWidth="1"/>
    <col min="10755" max="10757" width="9" style="63"/>
    <col min="10758" max="10758" width="9.875" style="63" customWidth="1"/>
    <col min="10759" max="10759" width="10.375" style="63" customWidth="1"/>
    <col min="10760" max="10760" width="9.25833333333333" style="63" customWidth="1"/>
    <col min="10761" max="11005" width="9" style="63"/>
    <col min="11006" max="11006" width="9.375" style="63" customWidth="1"/>
    <col min="11007" max="11007" width="38.2583333333333" style="63" customWidth="1"/>
    <col min="11008" max="11009" width="9" style="63"/>
    <col min="11010" max="11010" width="10.375" style="63" customWidth="1"/>
    <col min="11011" max="11013" width="9" style="63"/>
    <col min="11014" max="11014" width="9.875" style="63" customWidth="1"/>
    <col min="11015" max="11015" width="10.375" style="63" customWidth="1"/>
    <col min="11016" max="11016" width="9.25833333333333" style="63" customWidth="1"/>
    <col min="11017" max="11261" width="9" style="63"/>
    <col min="11262" max="11262" width="9.375" style="63" customWidth="1"/>
    <col min="11263" max="11263" width="38.2583333333333" style="63" customWidth="1"/>
    <col min="11264" max="11265" width="9" style="63"/>
    <col min="11266" max="11266" width="10.375" style="63" customWidth="1"/>
    <col min="11267" max="11269" width="9" style="63"/>
    <col min="11270" max="11270" width="9.875" style="63" customWidth="1"/>
    <col min="11271" max="11271" width="10.375" style="63" customWidth="1"/>
    <col min="11272" max="11272" width="9.25833333333333" style="63" customWidth="1"/>
    <col min="11273" max="11517" width="9" style="63"/>
    <col min="11518" max="11518" width="9.375" style="63" customWidth="1"/>
    <col min="11519" max="11519" width="38.2583333333333" style="63" customWidth="1"/>
    <col min="11520" max="11521" width="9" style="63"/>
    <col min="11522" max="11522" width="10.375" style="63" customWidth="1"/>
    <col min="11523" max="11525" width="9" style="63"/>
    <col min="11526" max="11526" width="9.875" style="63" customWidth="1"/>
    <col min="11527" max="11527" width="10.375" style="63" customWidth="1"/>
    <col min="11528" max="11528" width="9.25833333333333" style="63" customWidth="1"/>
    <col min="11529" max="11773" width="9" style="63"/>
    <col min="11774" max="11774" width="9.375" style="63" customWidth="1"/>
    <col min="11775" max="11775" width="38.2583333333333" style="63" customWidth="1"/>
    <col min="11776" max="11777" width="9" style="63"/>
    <col min="11778" max="11778" width="10.375" style="63" customWidth="1"/>
    <col min="11779" max="11781" width="9" style="63"/>
    <col min="11782" max="11782" width="9.875" style="63" customWidth="1"/>
    <col min="11783" max="11783" width="10.375" style="63" customWidth="1"/>
    <col min="11784" max="11784" width="9.25833333333333" style="63" customWidth="1"/>
    <col min="11785" max="12029" width="9" style="63"/>
    <col min="12030" max="12030" width="9.375" style="63" customWidth="1"/>
    <col min="12031" max="12031" width="38.2583333333333" style="63" customWidth="1"/>
    <col min="12032" max="12033" width="9" style="63"/>
    <col min="12034" max="12034" width="10.375" style="63" customWidth="1"/>
    <col min="12035" max="12037" width="9" style="63"/>
    <col min="12038" max="12038" width="9.875" style="63" customWidth="1"/>
    <col min="12039" max="12039" width="10.375" style="63" customWidth="1"/>
    <col min="12040" max="12040" width="9.25833333333333" style="63" customWidth="1"/>
    <col min="12041" max="12285" width="9" style="63"/>
    <col min="12286" max="12286" width="9.375" style="63" customWidth="1"/>
    <col min="12287" max="12287" width="38.2583333333333" style="63" customWidth="1"/>
    <col min="12288" max="12289" width="9" style="63"/>
    <col min="12290" max="12290" width="10.375" style="63" customWidth="1"/>
    <col min="12291" max="12293" width="9" style="63"/>
    <col min="12294" max="12294" width="9.875" style="63" customWidth="1"/>
    <col min="12295" max="12295" width="10.375" style="63" customWidth="1"/>
    <col min="12296" max="12296" width="9.25833333333333" style="63" customWidth="1"/>
    <col min="12297" max="12541" width="9" style="63"/>
    <col min="12542" max="12542" width="9.375" style="63" customWidth="1"/>
    <col min="12543" max="12543" width="38.2583333333333" style="63" customWidth="1"/>
    <col min="12544" max="12545" width="9" style="63"/>
    <col min="12546" max="12546" width="10.375" style="63" customWidth="1"/>
    <col min="12547" max="12549" width="9" style="63"/>
    <col min="12550" max="12550" width="9.875" style="63" customWidth="1"/>
    <col min="12551" max="12551" width="10.375" style="63" customWidth="1"/>
    <col min="12552" max="12552" width="9.25833333333333" style="63" customWidth="1"/>
    <col min="12553" max="12797" width="9" style="63"/>
    <col min="12798" max="12798" width="9.375" style="63" customWidth="1"/>
    <col min="12799" max="12799" width="38.2583333333333" style="63" customWidth="1"/>
    <col min="12800" max="12801" width="9" style="63"/>
    <col min="12802" max="12802" width="10.375" style="63" customWidth="1"/>
    <col min="12803" max="12805" width="9" style="63"/>
    <col min="12806" max="12806" width="9.875" style="63" customWidth="1"/>
    <col min="12807" max="12807" width="10.375" style="63" customWidth="1"/>
    <col min="12808" max="12808" width="9.25833333333333" style="63" customWidth="1"/>
    <col min="12809" max="13053" width="9" style="63"/>
    <col min="13054" max="13054" width="9.375" style="63" customWidth="1"/>
    <col min="13055" max="13055" width="38.2583333333333" style="63" customWidth="1"/>
    <col min="13056" max="13057" width="9" style="63"/>
    <col min="13058" max="13058" width="10.375" style="63" customWidth="1"/>
    <col min="13059" max="13061" width="9" style="63"/>
    <col min="13062" max="13062" width="9.875" style="63" customWidth="1"/>
    <col min="13063" max="13063" width="10.375" style="63" customWidth="1"/>
    <col min="13064" max="13064" width="9.25833333333333" style="63" customWidth="1"/>
    <col min="13065" max="13309" width="9" style="63"/>
    <col min="13310" max="13310" width="9.375" style="63" customWidth="1"/>
    <col min="13311" max="13311" width="38.2583333333333" style="63" customWidth="1"/>
    <col min="13312" max="13313" width="9" style="63"/>
    <col min="13314" max="13314" width="10.375" style="63" customWidth="1"/>
    <col min="13315" max="13317" width="9" style="63"/>
    <col min="13318" max="13318" width="9.875" style="63" customWidth="1"/>
    <col min="13319" max="13319" width="10.375" style="63" customWidth="1"/>
    <col min="13320" max="13320" width="9.25833333333333" style="63" customWidth="1"/>
    <col min="13321" max="13565" width="9" style="63"/>
    <col min="13566" max="13566" width="9.375" style="63" customWidth="1"/>
    <col min="13567" max="13567" width="38.2583333333333" style="63" customWidth="1"/>
    <col min="13568" max="13569" width="9" style="63"/>
    <col min="13570" max="13570" width="10.375" style="63" customWidth="1"/>
    <col min="13571" max="13573" width="9" style="63"/>
    <col min="13574" max="13574" width="9.875" style="63" customWidth="1"/>
    <col min="13575" max="13575" width="10.375" style="63" customWidth="1"/>
    <col min="13576" max="13576" width="9.25833333333333" style="63" customWidth="1"/>
    <col min="13577" max="13821" width="9" style="63"/>
    <col min="13822" max="13822" width="9.375" style="63" customWidth="1"/>
    <col min="13823" max="13823" width="38.2583333333333" style="63" customWidth="1"/>
    <col min="13824" max="13825" width="9" style="63"/>
    <col min="13826" max="13826" width="10.375" style="63" customWidth="1"/>
    <col min="13827" max="13829" width="9" style="63"/>
    <col min="13830" max="13830" width="9.875" style="63" customWidth="1"/>
    <col min="13831" max="13831" width="10.375" style="63" customWidth="1"/>
    <col min="13832" max="13832" width="9.25833333333333" style="63" customWidth="1"/>
    <col min="13833" max="14077" width="9" style="63"/>
    <col min="14078" max="14078" width="9.375" style="63" customWidth="1"/>
    <col min="14079" max="14079" width="38.2583333333333" style="63" customWidth="1"/>
    <col min="14080" max="14081" width="9" style="63"/>
    <col min="14082" max="14082" width="10.375" style="63" customWidth="1"/>
    <col min="14083" max="14085" width="9" style="63"/>
    <col min="14086" max="14086" width="9.875" style="63" customWidth="1"/>
    <col min="14087" max="14087" width="10.375" style="63" customWidth="1"/>
    <col min="14088" max="14088" width="9.25833333333333" style="63" customWidth="1"/>
    <col min="14089" max="14333" width="9" style="63"/>
    <col min="14334" max="14334" width="9.375" style="63" customWidth="1"/>
    <col min="14335" max="14335" width="38.2583333333333" style="63" customWidth="1"/>
    <col min="14336" max="14337" width="9" style="63"/>
    <col min="14338" max="14338" width="10.375" style="63" customWidth="1"/>
    <col min="14339" max="14341" width="9" style="63"/>
    <col min="14342" max="14342" width="9.875" style="63" customWidth="1"/>
    <col min="14343" max="14343" width="10.375" style="63" customWidth="1"/>
    <col min="14344" max="14344" width="9.25833333333333" style="63" customWidth="1"/>
    <col min="14345" max="14589" width="9" style="63"/>
    <col min="14590" max="14590" width="9.375" style="63" customWidth="1"/>
    <col min="14591" max="14591" width="38.2583333333333" style="63" customWidth="1"/>
    <col min="14592" max="14593" width="9" style="63"/>
    <col min="14594" max="14594" width="10.375" style="63" customWidth="1"/>
    <col min="14595" max="14597" width="9" style="63"/>
    <col min="14598" max="14598" width="9.875" style="63" customWidth="1"/>
    <col min="14599" max="14599" width="10.375" style="63" customWidth="1"/>
    <col min="14600" max="14600" width="9.25833333333333" style="63" customWidth="1"/>
    <col min="14601" max="14845" width="9" style="63"/>
    <col min="14846" max="14846" width="9.375" style="63" customWidth="1"/>
    <col min="14847" max="14847" width="38.2583333333333" style="63" customWidth="1"/>
    <col min="14848" max="14849" width="9" style="63"/>
    <col min="14850" max="14850" width="10.375" style="63" customWidth="1"/>
    <col min="14851" max="14853" width="9" style="63"/>
    <col min="14854" max="14854" width="9.875" style="63" customWidth="1"/>
    <col min="14855" max="14855" width="10.375" style="63" customWidth="1"/>
    <col min="14856" max="14856" width="9.25833333333333" style="63" customWidth="1"/>
    <col min="14857" max="15101" width="9" style="63"/>
    <col min="15102" max="15102" width="9.375" style="63" customWidth="1"/>
    <col min="15103" max="15103" width="38.2583333333333" style="63" customWidth="1"/>
    <col min="15104" max="15105" width="9" style="63"/>
    <col min="15106" max="15106" width="10.375" style="63" customWidth="1"/>
    <col min="15107" max="15109" width="9" style="63"/>
    <col min="15110" max="15110" width="9.875" style="63" customWidth="1"/>
    <col min="15111" max="15111" width="10.375" style="63" customWidth="1"/>
    <col min="15112" max="15112" width="9.25833333333333" style="63" customWidth="1"/>
    <col min="15113" max="15357" width="9" style="63"/>
    <col min="15358" max="15358" width="9.375" style="63" customWidth="1"/>
    <col min="15359" max="15359" width="38.2583333333333" style="63" customWidth="1"/>
    <col min="15360" max="15361" width="9" style="63"/>
    <col min="15362" max="15362" width="10.375" style="63" customWidth="1"/>
    <col min="15363" max="15365" width="9" style="63"/>
    <col min="15366" max="15366" width="9.875" style="63" customWidth="1"/>
    <col min="15367" max="15367" width="10.375" style="63" customWidth="1"/>
    <col min="15368" max="15368" width="9.25833333333333" style="63" customWidth="1"/>
    <col min="15369" max="15613" width="9" style="63"/>
    <col min="15614" max="15614" width="9.375" style="63" customWidth="1"/>
    <col min="15615" max="15615" width="38.2583333333333" style="63" customWidth="1"/>
    <col min="15616" max="15617" width="9" style="63"/>
    <col min="15618" max="15618" width="10.375" style="63" customWidth="1"/>
    <col min="15619" max="15621" width="9" style="63"/>
    <col min="15622" max="15622" width="9.875" style="63" customWidth="1"/>
    <col min="15623" max="15623" width="10.375" style="63" customWidth="1"/>
    <col min="15624" max="15624" width="9.25833333333333" style="63" customWidth="1"/>
    <col min="15625" max="15869" width="9" style="63"/>
    <col min="15870" max="15870" width="9.375" style="63" customWidth="1"/>
    <col min="15871" max="15871" width="38.2583333333333" style="63" customWidth="1"/>
    <col min="15872" max="15873" width="9" style="63"/>
    <col min="15874" max="15874" width="10.375" style="63" customWidth="1"/>
    <col min="15875" max="15877" width="9" style="63"/>
    <col min="15878" max="15878" width="9.875" style="63" customWidth="1"/>
    <col min="15879" max="15879" width="10.375" style="63" customWidth="1"/>
    <col min="15880" max="15880" width="9.25833333333333" style="63" customWidth="1"/>
    <col min="15881" max="16125" width="9" style="63"/>
    <col min="16126" max="16126" width="9.375" style="63" customWidth="1"/>
    <col min="16127" max="16127" width="38.2583333333333" style="63" customWidth="1"/>
    <col min="16128" max="16129" width="9" style="63"/>
    <col min="16130" max="16130" width="10.375" style="63" customWidth="1"/>
    <col min="16131" max="16133" width="9" style="63"/>
    <col min="16134" max="16134" width="9.875" style="63" customWidth="1"/>
    <col min="16135" max="16135" width="10.375" style="63" customWidth="1"/>
    <col min="16136" max="16136" width="9.25833333333333" style="63" customWidth="1"/>
    <col min="16137" max="16384" width="9" style="63"/>
  </cols>
  <sheetData>
    <row r="1" s="63" customFormat="1" ht="14.25" spans="2:8">
      <c r="B1" s="64"/>
      <c r="C1" s="65"/>
      <c r="D1" s="65"/>
      <c r="E1" s="65"/>
      <c r="F1" s="65"/>
      <c r="G1" s="65"/>
      <c r="H1" s="66"/>
    </row>
    <row r="2" s="63" customFormat="1" spans="2:8">
      <c r="B2" s="67" t="s">
        <v>3078</v>
      </c>
      <c r="C2" s="67"/>
      <c r="D2" s="67"/>
      <c r="E2" s="67"/>
      <c r="F2" s="67"/>
      <c r="G2" s="67"/>
      <c r="H2" s="68"/>
    </row>
    <row r="3" s="63" customFormat="1" spans="2:8">
      <c r="B3" s="67"/>
      <c r="C3" s="67"/>
      <c r="D3" s="67"/>
      <c r="E3" s="67"/>
      <c r="F3" s="67"/>
      <c r="G3" s="67"/>
      <c r="H3" s="68"/>
    </row>
    <row r="4" s="63" customFormat="1" ht="14.25" spans="2:8">
      <c r="B4" s="65"/>
      <c r="C4" s="65"/>
      <c r="D4" s="69"/>
      <c r="E4" s="69"/>
      <c r="F4" s="65"/>
      <c r="G4" s="64" t="s">
        <v>3027</v>
      </c>
      <c r="H4" s="66"/>
    </row>
    <row r="5" s="63" customFormat="1" spans="2:8">
      <c r="B5" s="70" t="s">
        <v>3028</v>
      </c>
      <c r="C5" s="71" t="s">
        <v>112</v>
      </c>
      <c r="D5" s="71" t="s">
        <v>4</v>
      </c>
      <c r="E5" s="71"/>
      <c r="F5" s="71"/>
      <c r="G5" s="71"/>
      <c r="H5" s="72"/>
    </row>
    <row r="6" s="63" customFormat="1" customHeight="1" spans="2:8">
      <c r="B6" s="70"/>
      <c r="C6" s="71"/>
      <c r="D6" s="70" t="s">
        <v>6</v>
      </c>
      <c r="E6" s="71" t="s">
        <v>2850</v>
      </c>
      <c r="F6" s="71" t="s">
        <v>2815</v>
      </c>
      <c r="G6" s="71" t="s">
        <v>113</v>
      </c>
      <c r="H6" s="72"/>
    </row>
    <row r="7" s="63" customFormat="1" spans="2:8">
      <c r="B7" s="70"/>
      <c r="C7" s="71"/>
      <c r="D7" s="70"/>
      <c r="E7" s="71"/>
      <c r="F7" s="71"/>
      <c r="G7" s="73" t="s">
        <v>11</v>
      </c>
      <c r="H7" s="74" t="s">
        <v>12</v>
      </c>
    </row>
    <row r="8" s="63" customFormat="1" ht="22.5" customHeight="1" spans="2:8">
      <c r="B8" s="75" t="s">
        <v>3055</v>
      </c>
      <c r="C8" s="76"/>
      <c r="D8" s="76"/>
      <c r="E8" s="76"/>
      <c r="F8" s="76"/>
      <c r="G8" s="76"/>
      <c r="H8" s="76"/>
    </row>
    <row r="9" s="63" customFormat="1" spans="1:8">
      <c r="A9" s="63">
        <v>22301</v>
      </c>
      <c r="B9" s="77" t="s">
        <v>3056</v>
      </c>
      <c r="C9" s="76"/>
      <c r="D9" s="76"/>
      <c r="E9" s="76"/>
      <c r="F9" s="76"/>
      <c r="G9" s="76"/>
      <c r="H9" s="76"/>
    </row>
    <row r="10" s="63" customFormat="1" spans="1:8">
      <c r="A10" s="63">
        <v>2230102</v>
      </c>
      <c r="B10" s="77" t="s">
        <v>3057</v>
      </c>
      <c r="C10" s="76"/>
      <c r="D10" s="78"/>
      <c r="E10" s="76"/>
      <c r="F10" s="76"/>
      <c r="G10" s="76"/>
      <c r="H10" s="76"/>
    </row>
    <row r="11" s="63" customFormat="1" spans="1:8">
      <c r="A11" s="63">
        <v>2230103</v>
      </c>
      <c r="B11" s="77" t="s">
        <v>3058</v>
      </c>
      <c r="C11" s="76"/>
      <c r="D11" s="76"/>
      <c r="E11" s="76"/>
      <c r="F11" s="76"/>
      <c r="G11" s="76"/>
      <c r="H11" s="76"/>
    </row>
    <row r="12" s="63" customFormat="1" spans="1:8">
      <c r="A12" s="63">
        <v>2230105</v>
      </c>
      <c r="B12" s="77" t="s">
        <v>3059</v>
      </c>
      <c r="C12" s="76"/>
      <c r="D12" s="76"/>
      <c r="E12" s="76"/>
      <c r="F12" s="76"/>
      <c r="G12" s="76"/>
      <c r="H12" s="76"/>
    </row>
    <row r="13" s="63" customFormat="1" spans="1:8">
      <c r="A13" s="63">
        <v>2230106</v>
      </c>
      <c r="B13" s="77" t="s">
        <v>3060</v>
      </c>
      <c r="C13" s="76"/>
      <c r="D13" s="76"/>
      <c r="E13" s="76"/>
      <c r="F13" s="76"/>
      <c r="G13" s="76"/>
      <c r="H13" s="76"/>
    </row>
    <row r="14" s="63" customFormat="1" spans="1:8">
      <c r="A14" s="63">
        <v>2230107</v>
      </c>
      <c r="B14" s="77" t="s">
        <v>3061</v>
      </c>
      <c r="C14" s="76"/>
      <c r="D14" s="76"/>
      <c r="E14" s="76"/>
      <c r="F14" s="76"/>
      <c r="G14" s="76"/>
      <c r="H14" s="76"/>
    </row>
    <row r="15" s="63" customFormat="1" spans="2:8">
      <c r="B15" s="77" t="s">
        <v>3062</v>
      </c>
      <c r="C15" s="76"/>
      <c r="D15" s="76"/>
      <c r="E15" s="76"/>
      <c r="F15" s="76"/>
      <c r="G15" s="76"/>
      <c r="H15" s="76"/>
    </row>
    <row r="16" s="63" customFormat="1" spans="2:8">
      <c r="B16" s="77" t="s">
        <v>3063</v>
      </c>
      <c r="C16" s="76"/>
      <c r="D16" s="76"/>
      <c r="E16" s="76"/>
      <c r="F16" s="76"/>
      <c r="G16" s="76"/>
      <c r="H16" s="76"/>
    </row>
    <row r="17" s="63" customFormat="1" spans="2:8">
      <c r="B17" s="77" t="s">
        <v>3064</v>
      </c>
      <c r="C17" s="76"/>
      <c r="D17" s="76"/>
      <c r="E17" s="76"/>
      <c r="F17" s="76"/>
      <c r="G17" s="76"/>
      <c r="H17" s="76"/>
    </row>
    <row r="18" s="63" customFormat="1" spans="2:8">
      <c r="B18" s="77" t="s">
        <v>3065</v>
      </c>
      <c r="C18" s="76"/>
      <c r="D18" s="76"/>
      <c r="E18" s="76"/>
      <c r="F18" s="76"/>
      <c r="G18" s="76"/>
      <c r="H18" s="76"/>
    </row>
    <row r="19" s="63" customFormat="1" spans="2:8">
      <c r="B19" s="77" t="s">
        <v>3066</v>
      </c>
      <c r="C19" s="76"/>
      <c r="D19" s="76"/>
      <c r="E19" s="76"/>
      <c r="F19" s="76"/>
      <c r="G19" s="76"/>
      <c r="H19" s="76"/>
    </row>
    <row r="20" s="63" customFormat="1" spans="2:8">
      <c r="B20" s="77" t="s">
        <v>3067</v>
      </c>
      <c r="C20" s="76"/>
      <c r="D20" s="76"/>
      <c r="E20" s="76"/>
      <c r="F20" s="76"/>
      <c r="G20" s="76"/>
      <c r="H20" s="76"/>
    </row>
    <row r="21" s="63" customFormat="1" spans="2:8">
      <c r="B21" s="77" t="s">
        <v>3068</v>
      </c>
      <c r="C21" s="76"/>
      <c r="D21" s="76"/>
      <c r="E21" s="76"/>
      <c r="F21" s="76"/>
      <c r="G21" s="76"/>
      <c r="H21" s="76"/>
    </row>
    <row r="22" s="63" customFormat="1" spans="2:8">
      <c r="B22" s="77" t="s">
        <v>3069</v>
      </c>
      <c r="C22" s="76"/>
      <c r="D22" s="76"/>
      <c r="E22" s="76"/>
      <c r="F22" s="76"/>
      <c r="G22" s="76"/>
      <c r="H22" s="76"/>
    </row>
    <row r="23" s="63" customFormat="1" spans="2:8">
      <c r="B23" s="77" t="s">
        <v>3070</v>
      </c>
      <c r="C23" s="76"/>
      <c r="D23" s="76"/>
      <c r="E23" s="76"/>
      <c r="F23" s="76"/>
      <c r="G23" s="76"/>
      <c r="H23" s="76"/>
    </row>
    <row r="24" s="63" customFormat="1" spans="2:8">
      <c r="B24" s="77" t="s">
        <v>3071</v>
      </c>
      <c r="C24" s="76"/>
      <c r="D24" s="76"/>
      <c r="E24" s="76"/>
      <c r="F24" s="76"/>
      <c r="G24" s="76"/>
      <c r="H24" s="76"/>
    </row>
    <row r="25" s="63" customFormat="1" spans="2:8">
      <c r="B25" s="77" t="s">
        <v>3072</v>
      </c>
      <c r="C25" s="76"/>
      <c r="D25" s="76"/>
      <c r="E25" s="76"/>
      <c r="F25" s="76"/>
      <c r="G25" s="76"/>
      <c r="H25" s="76"/>
    </row>
    <row r="26" s="63" customFormat="1" spans="2:8">
      <c r="B26" s="77" t="s">
        <v>3073</v>
      </c>
      <c r="C26" s="76"/>
      <c r="D26" s="76"/>
      <c r="E26" s="76"/>
      <c r="F26" s="76"/>
      <c r="G26" s="76"/>
      <c r="H26" s="76"/>
    </row>
    <row r="27" s="63" customFormat="1" spans="2:8">
      <c r="B27" s="75" t="s">
        <v>3074</v>
      </c>
      <c r="C27" s="76"/>
      <c r="D27" s="76"/>
      <c r="E27" s="76"/>
      <c r="F27" s="76"/>
      <c r="G27" s="76"/>
      <c r="H27" s="76"/>
    </row>
    <row r="28" s="63" customFormat="1" spans="2:8">
      <c r="B28" s="79" t="s">
        <v>3075</v>
      </c>
      <c r="C28" s="76"/>
      <c r="D28" s="76"/>
      <c r="E28" s="76"/>
      <c r="F28" s="76"/>
      <c r="G28" s="76"/>
      <c r="H28" s="76"/>
    </row>
    <row r="29" s="63" customFormat="1" spans="2:8">
      <c r="B29" s="75" t="s">
        <v>2542</v>
      </c>
      <c r="C29" s="76"/>
      <c r="D29" s="76"/>
      <c r="E29" s="76">
        <v>1000</v>
      </c>
      <c r="F29" s="76"/>
      <c r="G29" s="76"/>
      <c r="H29" s="76"/>
    </row>
    <row r="30" s="63" customFormat="1" spans="2:8">
      <c r="B30" s="77" t="s">
        <v>3076</v>
      </c>
      <c r="C30" s="76"/>
      <c r="D30" s="76"/>
      <c r="E30" s="76"/>
      <c r="F30" s="76"/>
      <c r="G30" s="76"/>
      <c r="H30" s="76"/>
    </row>
    <row r="31" s="63" customFormat="1" spans="2:8">
      <c r="B31" s="77" t="s">
        <v>3077</v>
      </c>
      <c r="C31" s="76"/>
      <c r="D31" s="76"/>
      <c r="E31" s="76">
        <v>1000</v>
      </c>
      <c r="F31" s="76"/>
      <c r="G31" s="76"/>
      <c r="H31" s="76"/>
    </row>
    <row r="32" s="63" customFormat="1" spans="2:8">
      <c r="B32" s="79" t="s">
        <v>2975</v>
      </c>
      <c r="C32" s="80"/>
      <c r="D32" s="80"/>
      <c r="E32" s="80">
        <v>1000</v>
      </c>
      <c r="F32" s="80"/>
      <c r="G32" s="80"/>
      <c r="H32" s="80"/>
    </row>
  </sheetData>
  <mergeCells count="8">
    <mergeCell ref="D5:H5"/>
    <mergeCell ref="G6:H6"/>
    <mergeCell ref="B5:B7"/>
    <mergeCell ref="C5:C7"/>
    <mergeCell ref="D6:D7"/>
    <mergeCell ref="E6:E7"/>
    <mergeCell ref="F6:F7"/>
    <mergeCell ref="B2:H3"/>
  </mergeCells>
  <pageMargins left="0.75" right="0.75" top="1" bottom="1" header="0.511805555555556" footer="0.511805555555556"/>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2"/>
  <sheetViews>
    <sheetView workbookViewId="0">
      <selection activeCell="C19" sqref="C19"/>
    </sheetView>
  </sheetViews>
  <sheetFormatPr defaultColWidth="12.125" defaultRowHeight="15.6" customHeight="1" outlineLevelCol="3"/>
  <cols>
    <col min="1" max="1" width="34.25" style="53" customWidth="1"/>
    <col min="2" max="2" width="26" style="53" customWidth="1"/>
    <col min="3" max="3" width="34.25" style="53" customWidth="1"/>
    <col min="4" max="4" width="26" style="53" customWidth="1"/>
    <col min="5" max="256" width="12.125" style="53" customWidth="1"/>
    <col min="257" max="16384" width="12.125" style="53"/>
  </cols>
  <sheetData>
    <row r="1" s="53" customFormat="1" ht="33.95" customHeight="1" spans="1:4">
      <c r="A1" s="54" t="s">
        <v>3079</v>
      </c>
      <c r="B1" s="54"/>
      <c r="C1" s="54"/>
      <c r="D1" s="54"/>
    </row>
    <row r="2" s="53" customFormat="1" ht="17.1" customHeight="1" spans="1:4">
      <c r="A2" s="55" t="s">
        <v>3080</v>
      </c>
      <c r="B2" s="55"/>
      <c r="C2" s="55"/>
      <c r="D2" s="55"/>
    </row>
    <row r="3" s="53" customFormat="1" ht="17.1" customHeight="1" spans="1:4">
      <c r="A3" s="55" t="s">
        <v>2621</v>
      </c>
      <c r="B3" s="55"/>
      <c r="C3" s="55"/>
      <c r="D3" s="55"/>
    </row>
    <row r="4" s="53" customFormat="1" ht="16.9" customHeight="1" spans="1:4">
      <c r="A4" s="56" t="s">
        <v>111</v>
      </c>
      <c r="B4" s="56" t="s">
        <v>5</v>
      </c>
      <c r="C4" s="56" t="s">
        <v>111</v>
      </c>
      <c r="D4" s="56" t="s">
        <v>5</v>
      </c>
    </row>
    <row r="5" s="53" customFormat="1" ht="16.9" customHeight="1" spans="1:4">
      <c r="A5" s="57" t="s">
        <v>3081</v>
      </c>
      <c r="B5" s="58">
        <f>'[1]L14'!E5</f>
        <v>0</v>
      </c>
      <c r="C5" s="57" t="s">
        <v>3055</v>
      </c>
      <c r="D5" s="58">
        <f>'[1]L14'!J5</f>
        <v>0</v>
      </c>
    </row>
    <row r="6" s="53" customFormat="1" ht="16.9" customHeight="1" spans="1:4">
      <c r="A6" s="57" t="s">
        <v>3082</v>
      </c>
      <c r="B6" s="59">
        <v>1000</v>
      </c>
      <c r="C6" s="57" t="s">
        <v>3083</v>
      </c>
      <c r="D6" s="59">
        <v>0</v>
      </c>
    </row>
    <row r="7" s="53" customFormat="1" ht="16.9" customHeight="1" spans="1:4">
      <c r="A7" s="57" t="s">
        <v>3084</v>
      </c>
      <c r="B7" s="59">
        <v>0</v>
      </c>
      <c r="C7" s="57" t="s">
        <v>3085</v>
      </c>
      <c r="D7" s="59">
        <v>0</v>
      </c>
    </row>
    <row r="8" s="53" customFormat="1" ht="16.9" customHeight="1" spans="1:4">
      <c r="A8" s="57" t="s">
        <v>3086</v>
      </c>
      <c r="B8" s="60">
        <v>0</v>
      </c>
      <c r="C8" s="57" t="s">
        <v>3087</v>
      </c>
      <c r="D8" s="61">
        <v>0</v>
      </c>
    </row>
    <row r="9" s="53" customFormat="1" ht="16.9" customHeight="1" spans="1:4">
      <c r="A9" s="57" t="s">
        <v>3088</v>
      </c>
      <c r="B9" s="59">
        <v>0</v>
      </c>
      <c r="C9" s="57" t="s">
        <v>3089</v>
      </c>
      <c r="D9" s="59">
        <v>0</v>
      </c>
    </row>
    <row r="10" s="53" customFormat="1" ht="16.9" customHeight="1" spans="1:4">
      <c r="A10" s="57" t="s">
        <v>3090</v>
      </c>
      <c r="B10" s="59">
        <v>0</v>
      </c>
      <c r="C10" s="57" t="s">
        <v>3091</v>
      </c>
      <c r="D10" s="59">
        <v>0</v>
      </c>
    </row>
    <row r="11" s="53" customFormat="1" ht="16.9" customHeight="1" spans="1:4">
      <c r="A11" s="57"/>
      <c r="B11" s="62"/>
      <c r="C11" s="57" t="s">
        <v>3092</v>
      </c>
      <c r="D11" s="58">
        <f>B12-SUM(D5:D10)</f>
        <v>1000</v>
      </c>
    </row>
    <row r="12" s="53" customFormat="1" ht="16.9" customHeight="1" spans="1:4">
      <c r="A12" s="56" t="s">
        <v>2791</v>
      </c>
      <c r="B12" s="58">
        <f>SUM(B5:B10)</f>
        <v>1000</v>
      </c>
      <c r="C12" s="56" t="s">
        <v>2792</v>
      </c>
      <c r="D12" s="58">
        <f>SUM(D5:D11)</f>
        <v>1000</v>
      </c>
    </row>
  </sheetData>
  <mergeCells count="3">
    <mergeCell ref="A1:D1"/>
    <mergeCell ref="A2:D2"/>
    <mergeCell ref="A3:D3"/>
  </mergeCells>
  <pageMargins left="0.75" right="0.75" top="1" bottom="1" header="0.511805555555556" footer="0.511805555555556"/>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70"/>
  <sheetViews>
    <sheetView topLeftCell="B1" workbookViewId="0">
      <selection activeCell="B1" sqref="$A1:$XFD1048576"/>
    </sheetView>
  </sheetViews>
  <sheetFormatPr defaultColWidth="9" defaultRowHeight="14.25"/>
  <cols>
    <col min="1" max="1" width="7.875" style="15" hidden="1" customWidth="1"/>
    <col min="2" max="2" width="49.2583333333333" style="12" customWidth="1"/>
    <col min="3" max="3" width="11.625" style="12" customWidth="1"/>
    <col min="4" max="4" width="12" style="12" customWidth="1"/>
    <col min="5" max="5" width="11.5" style="12" customWidth="1"/>
    <col min="6" max="6" width="9.5" style="12" customWidth="1"/>
    <col min="7" max="7" width="12.375" style="16" customWidth="1"/>
    <col min="8" max="8" width="10.2583333333333" style="17" customWidth="1"/>
    <col min="9" max="16384" width="9" style="12"/>
  </cols>
  <sheetData>
    <row r="1" spans="2:3">
      <c r="B1" s="18"/>
      <c r="C1" s="18"/>
    </row>
    <row r="2" ht="35.25" customHeight="1" spans="2:8">
      <c r="B2" s="19" t="s">
        <v>3093</v>
      </c>
      <c r="C2" s="19"/>
      <c r="D2" s="19"/>
      <c r="E2" s="19"/>
      <c r="F2" s="19"/>
      <c r="G2" s="19"/>
      <c r="H2" s="19"/>
    </row>
    <row r="3" ht="13.5" customHeight="1" spans="2:8">
      <c r="B3" s="20"/>
      <c r="C3" s="20"/>
      <c r="D3" s="20"/>
      <c r="E3" s="20"/>
      <c r="F3" s="20"/>
      <c r="G3" s="21"/>
      <c r="H3" s="22"/>
    </row>
    <row r="4" s="13" customFormat="1" ht="18" customHeight="1" spans="1:8">
      <c r="A4" s="23" t="s">
        <v>1</v>
      </c>
      <c r="B4" s="24" t="s">
        <v>3028</v>
      </c>
      <c r="C4" s="25" t="s">
        <v>112</v>
      </c>
      <c r="D4" s="26" t="s">
        <v>4</v>
      </c>
      <c r="E4" s="26"/>
      <c r="F4" s="26"/>
      <c r="G4" s="26"/>
      <c r="H4" s="26"/>
    </row>
    <row r="5" s="13" customFormat="1" ht="23.25" customHeight="1" spans="1:8">
      <c r="A5" s="27"/>
      <c r="B5" s="28"/>
      <c r="C5" s="29"/>
      <c r="D5" s="30" t="s">
        <v>6</v>
      </c>
      <c r="E5" s="25" t="s">
        <v>2850</v>
      </c>
      <c r="F5" s="25" t="s">
        <v>2815</v>
      </c>
      <c r="G5" s="31" t="s">
        <v>113</v>
      </c>
      <c r="H5" s="32"/>
    </row>
    <row r="6" s="13" customFormat="1" ht="18" customHeight="1" spans="1:8">
      <c r="A6" s="27"/>
      <c r="B6" s="28"/>
      <c r="C6" s="33"/>
      <c r="D6" s="34"/>
      <c r="E6" s="33"/>
      <c r="F6" s="33"/>
      <c r="G6" s="35" t="s">
        <v>11</v>
      </c>
      <c r="H6" s="36" t="s">
        <v>12</v>
      </c>
    </row>
    <row r="7" s="14" customFormat="1" ht="18.95" customHeight="1" spans="1:8">
      <c r="A7" s="37"/>
      <c r="B7" s="38" t="s">
        <v>3094</v>
      </c>
      <c r="C7" s="39">
        <f>SUM(C8:C15)</f>
        <v>26539</v>
      </c>
      <c r="D7" s="39">
        <f>SUM(D8:D15)</f>
        <v>24860</v>
      </c>
      <c r="E7" s="39">
        <f>SUM(E8:E15)</f>
        <v>23817</v>
      </c>
      <c r="F7" s="40">
        <f>E7/D7</f>
        <v>0.95804505229284</v>
      </c>
      <c r="G7" s="39">
        <f>E7-C7</f>
        <v>-2722</v>
      </c>
      <c r="H7" s="41">
        <f>G7/C7</f>
        <v>-0.102566034892046</v>
      </c>
    </row>
    <row r="8" ht="18.95" customHeight="1" spans="1:8">
      <c r="A8" s="42">
        <v>10201</v>
      </c>
      <c r="B8" s="43" t="s">
        <v>3095</v>
      </c>
      <c r="C8" s="44"/>
      <c r="D8" s="45"/>
      <c r="E8" s="44"/>
      <c r="F8" s="46"/>
      <c r="G8" s="44"/>
      <c r="H8" s="47"/>
    </row>
    <row r="9" ht="18.95" customHeight="1" spans="1:8">
      <c r="A9" s="42">
        <v>10202</v>
      </c>
      <c r="B9" s="43" t="s">
        <v>3096</v>
      </c>
      <c r="C9" s="44"/>
      <c r="D9" s="45"/>
      <c r="E9" s="44"/>
      <c r="F9" s="46"/>
      <c r="G9" s="44"/>
      <c r="H9" s="48"/>
    </row>
    <row r="10" ht="18.95" customHeight="1" spans="1:8">
      <c r="A10" s="42">
        <v>10203</v>
      </c>
      <c r="B10" s="43" t="s">
        <v>3097</v>
      </c>
      <c r="C10" s="44"/>
      <c r="D10" s="45"/>
      <c r="E10" s="44"/>
      <c r="F10" s="46"/>
      <c r="G10" s="44"/>
      <c r="H10" s="48"/>
    </row>
    <row r="11" ht="18.95" customHeight="1" spans="1:8">
      <c r="A11" s="42">
        <v>10204</v>
      </c>
      <c r="B11" s="43" t="s">
        <v>3098</v>
      </c>
      <c r="C11" s="44"/>
      <c r="D11" s="45"/>
      <c r="E11" s="44"/>
      <c r="F11" s="46"/>
      <c r="G11" s="44"/>
      <c r="H11" s="48"/>
    </row>
    <row r="12" ht="18.95" customHeight="1" spans="1:8">
      <c r="A12" s="42">
        <v>10210</v>
      </c>
      <c r="B12" s="49" t="s">
        <v>3099</v>
      </c>
      <c r="C12" s="44">
        <v>4027</v>
      </c>
      <c r="D12" s="44">
        <v>3742</v>
      </c>
      <c r="E12" s="44">
        <v>4088</v>
      </c>
      <c r="F12" s="46">
        <f t="shared" ref="F12:F16" si="0">E12/D12</f>
        <v>1.09246392303581</v>
      </c>
      <c r="G12" s="44">
        <f t="shared" ref="G12" si="1">E12-C12</f>
        <v>61</v>
      </c>
      <c r="H12" s="48">
        <f t="shared" ref="H12:H16" si="2">G12/C12</f>
        <v>0.015147752669481</v>
      </c>
    </row>
    <row r="13" ht="18.95" customHeight="1" spans="1:8">
      <c r="A13" s="42">
        <v>10211</v>
      </c>
      <c r="B13" s="43" t="s">
        <v>3100</v>
      </c>
      <c r="C13" s="44">
        <v>22512</v>
      </c>
      <c r="D13" s="44">
        <v>21118</v>
      </c>
      <c r="E13" s="44">
        <v>19729</v>
      </c>
      <c r="F13" s="46">
        <f t="shared" si="0"/>
        <v>0.934226726015721</v>
      </c>
      <c r="G13" s="44">
        <f t="shared" ref="G13" si="3">E13-C13</f>
        <v>-2783</v>
      </c>
      <c r="H13" s="48">
        <f t="shared" ref="H13" si="4">G13/C13</f>
        <v>-0.123622956645345</v>
      </c>
    </row>
    <row r="14" ht="18.95" customHeight="1" spans="1:8">
      <c r="A14" s="42">
        <v>10212</v>
      </c>
      <c r="B14" s="43" t="s">
        <v>3101</v>
      </c>
      <c r="C14" s="44"/>
      <c r="D14" s="45"/>
      <c r="E14" s="44"/>
      <c r="F14" s="46"/>
      <c r="G14" s="44"/>
      <c r="H14" s="48"/>
    </row>
    <row r="15" ht="18.95" customHeight="1" spans="1:8">
      <c r="A15" s="42">
        <v>10299</v>
      </c>
      <c r="B15" s="43" t="s">
        <v>3102</v>
      </c>
      <c r="C15" s="44"/>
      <c r="D15" s="45"/>
      <c r="E15" s="44"/>
      <c r="F15" s="46"/>
      <c r="G15" s="44"/>
      <c r="H15" s="48"/>
    </row>
    <row r="16" s="14" customFormat="1" ht="18.95" customHeight="1" spans="1:8">
      <c r="A16" s="37"/>
      <c r="B16" s="38" t="s">
        <v>3103</v>
      </c>
      <c r="C16" s="39">
        <f>SUM(C17:C26)</f>
        <v>22166</v>
      </c>
      <c r="D16" s="39">
        <f t="shared" ref="D16:E16" si="5">SUM(D17:D26)</f>
        <v>23878</v>
      </c>
      <c r="E16" s="39">
        <f t="shared" si="5"/>
        <v>23489</v>
      </c>
      <c r="F16" s="40">
        <f t="shared" si="0"/>
        <v>0.9837088533378</v>
      </c>
      <c r="G16" s="39">
        <f>E16-C16</f>
        <v>1323</v>
      </c>
      <c r="H16" s="41">
        <f t="shared" si="2"/>
        <v>0.0596860055941532</v>
      </c>
    </row>
    <row r="17" ht="18.95" customHeight="1" spans="1:8">
      <c r="A17" s="42">
        <v>20901</v>
      </c>
      <c r="B17" s="43" t="s">
        <v>3104</v>
      </c>
      <c r="C17" s="44"/>
      <c r="D17" s="45"/>
      <c r="E17" s="44"/>
      <c r="F17" s="46"/>
      <c r="G17" s="44"/>
      <c r="H17" s="47"/>
    </row>
    <row r="18" ht="18.95" customHeight="1" spans="1:8">
      <c r="A18" s="42">
        <v>20902</v>
      </c>
      <c r="B18" s="43" t="s">
        <v>3105</v>
      </c>
      <c r="C18" s="44"/>
      <c r="D18" s="45"/>
      <c r="E18" s="44"/>
      <c r="F18" s="46"/>
      <c r="G18" s="44"/>
      <c r="H18" s="48"/>
    </row>
    <row r="19" ht="18.95" customHeight="1" spans="1:8">
      <c r="A19" s="42">
        <v>20903</v>
      </c>
      <c r="B19" s="43" t="s">
        <v>3106</v>
      </c>
      <c r="C19" s="44"/>
      <c r="D19" s="45"/>
      <c r="E19" s="44"/>
      <c r="F19" s="46"/>
      <c r="G19" s="44"/>
      <c r="H19" s="48"/>
    </row>
    <row r="20" ht="18.95" customHeight="1" spans="1:8">
      <c r="A20" s="42">
        <v>20904</v>
      </c>
      <c r="B20" s="43" t="s">
        <v>3107</v>
      </c>
      <c r="C20" s="44"/>
      <c r="D20" s="45"/>
      <c r="E20" s="44"/>
      <c r="F20" s="46"/>
      <c r="G20" s="44"/>
      <c r="H20" s="48"/>
    </row>
    <row r="21" ht="18.95" customHeight="1" spans="1:8">
      <c r="A21" s="42">
        <v>20905</v>
      </c>
      <c r="B21" s="50" t="s">
        <v>3108</v>
      </c>
      <c r="C21" s="44"/>
      <c r="D21" s="45"/>
      <c r="E21" s="44"/>
      <c r="F21" s="46"/>
      <c r="G21" s="44"/>
      <c r="H21" s="48"/>
    </row>
    <row r="22" ht="18.95" customHeight="1" spans="1:8">
      <c r="A22" s="42">
        <v>20907</v>
      </c>
      <c r="B22" s="43" t="s">
        <v>3109</v>
      </c>
      <c r="C22" s="44"/>
      <c r="D22" s="45"/>
      <c r="E22" s="44"/>
      <c r="F22" s="46"/>
      <c r="G22" s="44"/>
      <c r="H22" s="48"/>
    </row>
    <row r="23" ht="18.95" customHeight="1" spans="1:8">
      <c r="A23" s="42">
        <v>20910</v>
      </c>
      <c r="B23" s="49" t="s">
        <v>3110</v>
      </c>
      <c r="C23" s="44">
        <v>2647</v>
      </c>
      <c r="D23" s="44">
        <v>2760</v>
      </c>
      <c r="E23" s="44">
        <v>2822</v>
      </c>
      <c r="F23" s="46">
        <f>E23/D23</f>
        <v>1.02246376811594</v>
      </c>
      <c r="G23" s="44">
        <f>E23-C23</f>
        <v>175</v>
      </c>
      <c r="H23" s="48">
        <f t="shared" ref="H23:H27" si="6">G23/C23</f>
        <v>0.0661125802795618</v>
      </c>
    </row>
    <row r="24" ht="18.95" customHeight="1" spans="1:8">
      <c r="A24" s="42">
        <v>20911</v>
      </c>
      <c r="B24" s="43" t="s">
        <v>3111</v>
      </c>
      <c r="C24" s="44">
        <v>19519</v>
      </c>
      <c r="D24" s="44">
        <v>21118</v>
      </c>
      <c r="E24" s="44">
        <v>20667</v>
      </c>
      <c r="F24" s="46">
        <f>E24/D24</f>
        <v>0.978643810966948</v>
      </c>
      <c r="G24" s="44">
        <f>E24-C24</f>
        <v>1148</v>
      </c>
      <c r="H24" s="48">
        <f t="shared" ref="H24" si="7">G24/C24</f>
        <v>0.0588144884471541</v>
      </c>
    </row>
    <row r="25" ht="18.95" customHeight="1" spans="1:8">
      <c r="A25" s="42">
        <v>20912</v>
      </c>
      <c r="B25" s="43" t="s">
        <v>3112</v>
      </c>
      <c r="C25" s="44"/>
      <c r="D25" s="45"/>
      <c r="E25" s="44"/>
      <c r="F25" s="46"/>
      <c r="G25" s="44"/>
      <c r="H25" s="48"/>
    </row>
    <row r="26" ht="18.95" customHeight="1" spans="1:8">
      <c r="A26" s="42">
        <v>20999</v>
      </c>
      <c r="B26" s="43" t="s">
        <v>3113</v>
      </c>
      <c r="C26" s="44"/>
      <c r="D26" s="45"/>
      <c r="E26" s="44"/>
      <c r="F26" s="46"/>
      <c r="G26" s="44"/>
      <c r="H26" s="48"/>
    </row>
    <row r="27" s="13" customFormat="1" ht="18.95" customHeight="1" spans="1:8">
      <c r="A27" s="51"/>
      <c r="B27" s="52" t="s">
        <v>3114</v>
      </c>
      <c r="C27" s="39">
        <f t="shared" ref="C27:E27" si="8">SUM(C28:C37)</f>
        <v>4373</v>
      </c>
      <c r="D27" s="39">
        <f t="shared" si="8"/>
        <v>982</v>
      </c>
      <c r="E27" s="39">
        <f t="shared" si="8"/>
        <v>328</v>
      </c>
      <c r="F27" s="40">
        <f>E27/D27</f>
        <v>0.334012219959267</v>
      </c>
      <c r="G27" s="39">
        <f t="shared" ref="G27" si="9">E27-C27</f>
        <v>-4045</v>
      </c>
      <c r="H27" s="41">
        <f t="shared" si="6"/>
        <v>-0.924994283100846</v>
      </c>
    </row>
    <row r="28" ht="18.95" customHeight="1" spans="1:8">
      <c r="A28" s="42"/>
      <c r="B28" s="43" t="s">
        <v>3115</v>
      </c>
      <c r="C28" s="44"/>
      <c r="D28" s="45"/>
      <c r="E28" s="44"/>
      <c r="F28" s="40"/>
      <c r="G28" s="44"/>
      <c r="H28" s="47"/>
    </row>
    <row r="29" ht="18" customHeight="1" spans="1:8">
      <c r="A29" s="42"/>
      <c r="B29" s="43" t="s">
        <v>3116</v>
      </c>
      <c r="C29" s="44"/>
      <c r="D29" s="45"/>
      <c r="E29" s="44"/>
      <c r="F29" s="46"/>
      <c r="G29" s="44"/>
      <c r="H29" s="48"/>
    </row>
    <row r="30" ht="18.95" customHeight="1" spans="1:8">
      <c r="A30" s="42"/>
      <c r="B30" s="43" t="s">
        <v>3117</v>
      </c>
      <c r="C30" s="44"/>
      <c r="D30" s="45"/>
      <c r="E30" s="44"/>
      <c r="F30" s="46"/>
      <c r="G30" s="44"/>
      <c r="H30" s="48"/>
    </row>
    <row r="31" ht="18.95" customHeight="1" spans="1:8">
      <c r="A31" s="42"/>
      <c r="B31" s="43" t="s">
        <v>3118</v>
      </c>
      <c r="C31" s="44"/>
      <c r="D31" s="45"/>
      <c r="E31" s="44"/>
      <c r="F31" s="46"/>
      <c r="G31" s="44"/>
      <c r="H31" s="48"/>
    </row>
    <row r="32" ht="18.95" customHeight="1" spans="1:8">
      <c r="A32" s="42"/>
      <c r="B32" s="50" t="s">
        <v>3119</v>
      </c>
      <c r="C32" s="44"/>
      <c r="D32" s="45"/>
      <c r="E32" s="44"/>
      <c r="F32" s="46"/>
      <c r="G32" s="44"/>
      <c r="H32" s="48"/>
    </row>
    <row r="33" ht="18.95" customHeight="1" spans="1:8">
      <c r="A33" s="42"/>
      <c r="B33" s="43" t="s">
        <v>3120</v>
      </c>
      <c r="C33" s="44"/>
      <c r="D33" s="45"/>
      <c r="E33" s="44"/>
      <c r="F33" s="46"/>
      <c r="G33" s="44"/>
      <c r="H33" s="48"/>
    </row>
    <row r="34" ht="18.95" customHeight="1" spans="1:8">
      <c r="A34" s="42"/>
      <c r="B34" s="49" t="s">
        <v>3121</v>
      </c>
      <c r="C34" s="44">
        <f t="shared" ref="C34:E35" si="10">C12-C23</f>
        <v>1380</v>
      </c>
      <c r="D34" s="44">
        <f t="shared" si="10"/>
        <v>982</v>
      </c>
      <c r="E34" s="44">
        <f t="shared" si="10"/>
        <v>1266</v>
      </c>
      <c r="F34" s="46"/>
      <c r="G34" s="44">
        <f t="shared" ref="G34" si="11">E34-C34</f>
        <v>-114</v>
      </c>
      <c r="H34" s="48">
        <f t="shared" ref="H34" si="12">G34/C34</f>
        <v>-0.0826086956521739</v>
      </c>
    </row>
    <row r="35" ht="18.75" customHeight="1" spans="1:8">
      <c r="A35" s="42"/>
      <c r="B35" s="43" t="s">
        <v>3122</v>
      </c>
      <c r="C35" s="44">
        <f t="shared" si="10"/>
        <v>2993</v>
      </c>
      <c r="D35" s="44">
        <f t="shared" si="10"/>
        <v>0</v>
      </c>
      <c r="E35" s="44">
        <f t="shared" si="10"/>
        <v>-938</v>
      </c>
      <c r="F35" s="46"/>
      <c r="G35" s="44">
        <f t="shared" ref="G35" si="13">E35-C35</f>
        <v>-3931</v>
      </c>
      <c r="H35" s="48">
        <f t="shared" ref="H35:H38" si="14">G35/C35</f>
        <v>-1.31339792849983</v>
      </c>
    </row>
    <row r="36" ht="18.75" customHeight="1" spans="1:8">
      <c r="A36" s="42"/>
      <c r="B36" s="43" t="s">
        <v>3123</v>
      </c>
      <c r="C36" s="44"/>
      <c r="D36" s="45"/>
      <c r="E36" s="44"/>
      <c r="F36" s="46"/>
      <c r="G36" s="44"/>
      <c r="H36" s="48"/>
    </row>
    <row r="37" ht="18.95" customHeight="1" spans="1:8">
      <c r="A37" s="42"/>
      <c r="B37" s="43" t="s">
        <v>3124</v>
      </c>
      <c r="C37" s="44"/>
      <c r="D37" s="45"/>
      <c r="E37" s="44"/>
      <c r="F37" s="46"/>
      <c r="G37" s="44"/>
      <c r="H37" s="48"/>
    </row>
    <row r="38" s="13" customFormat="1" ht="18.95" customHeight="1" spans="1:14">
      <c r="A38" s="51"/>
      <c r="B38" s="52" t="s">
        <v>3125</v>
      </c>
      <c r="C38" s="39">
        <f t="shared" ref="C38" si="15">SUM(C39:C48)</f>
        <v>10662</v>
      </c>
      <c r="D38" s="39">
        <f t="shared" ref="D38" si="16">SUM(D39:D48)</f>
        <v>11091</v>
      </c>
      <c r="E38" s="39">
        <f t="shared" ref="E38" si="17">SUM(E39:E48)</f>
        <v>10990</v>
      </c>
      <c r="F38" s="40">
        <f t="shared" ref="F38" si="18">E38/D38</f>
        <v>0.990893517266252</v>
      </c>
      <c r="G38" s="39">
        <f>E38-C38</f>
        <v>328</v>
      </c>
      <c r="H38" s="41">
        <f t="shared" si="14"/>
        <v>0.0307634590133183</v>
      </c>
      <c r="M38" s="12"/>
      <c r="N38" s="12"/>
    </row>
    <row r="39" ht="18.95" customHeight="1" spans="1:8">
      <c r="A39" s="42"/>
      <c r="B39" s="43" t="s">
        <v>3126</v>
      </c>
      <c r="C39" s="44"/>
      <c r="D39" s="45"/>
      <c r="E39" s="44"/>
      <c r="F39" s="46"/>
      <c r="G39" s="44"/>
      <c r="H39" s="48"/>
    </row>
    <row r="40" ht="18.95" customHeight="1" spans="1:8">
      <c r="A40" s="42"/>
      <c r="B40" s="43" t="s">
        <v>3127</v>
      </c>
      <c r="C40" s="44"/>
      <c r="D40" s="45"/>
      <c r="E40" s="44"/>
      <c r="F40" s="46"/>
      <c r="G40" s="44"/>
      <c r="H40" s="48"/>
    </row>
    <row r="41" ht="18.95" customHeight="1" spans="1:8">
      <c r="A41" s="42"/>
      <c r="B41" s="43" t="s">
        <v>3128</v>
      </c>
      <c r="C41" s="44"/>
      <c r="D41" s="45"/>
      <c r="E41" s="44"/>
      <c r="F41" s="46"/>
      <c r="G41" s="44"/>
      <c r="H41" s="48"/>
    </row>
    <row r="42" ht="18.95" customHeight="1" spans="1:8">
      <c r="A42" s="42"/>
      <c r="B42" s="43" t="s">
        <v>3129</v>
      </c>
      <c r="C42" s="44"/>
      <c r="D42" s="45"/>
      <c r="E42" s="44"/>
      <c r="F42" s="46"/>
      <c r="G42" s="44"/>
      <c r="H42" s="48"/>
    </row>
    <row r="43" ht="18.95" customHeight="1" spans="1:8">
      <c r="A43" s="42"/>
      <c r="B43" s="50" t="s">
        <v>3130</v>
      </c>
      <c r="C43" s="44"/>
      <c r="D43" s="45"/>
      <c r="E43" s="44"/>
      <c r="F43" s="46"/>
      <c r="G43" s="44"/>
      <c r="H43" s="48"/>
    </row>
    <row r="44" ht="18.95" customHeight="1" spans="1:8">
      <c r="A44" s="42"/>
      <c r="B44" s="43" t="s">
        <v>3131</v>
      </c>
      <c r="C44" s="44"/>
      <c r="D44" s="45"/>
      <c r="E44" s="44"/>
      <c r="F44" s="46"/>
      <c r="G44" s="44"/>
      <c r="H44" s="48"/>
    </row>
    <row r="45" ht="18.95" customHeight="1" spans="1:8">
      <c r="A45" s="42"/>
      <c r="B45" s="49" t="s">
        <v>3132</v>
      </c>
      <c r="C45" s="44">
        <v>3414</v>
      </c>
      <c r="D45" s="44">
        <f>C45+D34</f>
        <v>4396</v>
      </c>
      <c r="E45" s="44">
        <f>C45+E34</f>
        <v>4680</v>
      </c>
      <c r="F45" s="46">
        <f>E45/D45</f>
        <v>1.06460418562329</v>
      </c>
      <c r="G45" s="44">
        <f>E45-C45</f>
        <v>1266</v>
      </c>
      <c r="H45" s="48">
        <f>G45/C45</f>
        <v>0.370826010544815</v>
      </c>
    </row>
    <row r="46" ht="18.95" customHeight="1" spans="1:8">
      <c r="A46" s="42"/>
      <c r="B46" s="43" t="s">
        <v>3133</v>
      </c>
      <c r="C46" s="44">
        <v>7248</v>
      </c>
      <c r="D46" s="44">
        <v>6695</v>
      </c>
      <c r="E46" s="44">
        <f>C46+E35</f>
        <v>6310</v>
      </c>
      <c r="F46" s="46">
        <f>E46/D46</f>
        <v>0.942494398805078</v>
      </c>
      <c r="G46" s="44">
        <f>E46-C46</f>
        <v>-938</v>
      </c>
      <c r="H46" s="48">
        <f>G46/C46</f>
        <v>-0.129415011037528</v>
      </c>
    </row>
    <row r="47" ht="18.95" customHeight="1" spans="1:8">
      <c r="A47" s="42"/>
      <c r="B47" s="43" t="s">
        <v>3134</v>
      </c>
      <c r="C47" s="44"/>
      <c r="D47" s="45"/>
      <c r="E47" s="44"/>
      <c r="F47" s="46"/>
      <c r="G47" s="44"/>
      <c r="H47" s="48"/>
    </row>
    <row r="48" ht="18.95" customHeight="1" spans="1:8">
      <c r="A48" s="42"/>
      <c r="B48" s="43" t="s">
        <v>3135</v>
      </c>
      <c r="C48" s="44"/>
      <c r="D48" s="45"/>
      <c r="E48" s="44"/>
      <c r="F48" s="46"/>
      <c r="G48" s="44"/>
      <c r="H48" s="48"/>
    </row>
    <row r="49" ht="18.95" customHeight="1"/>
    <row r="50" ht="18.95" customHeight="1"/>
    <row r="51" ht="18.95" customHeight="1"/>
    <row r="52" ht="18.95" customHeight="1"/>
    <row r="53" ht="18.95" customHeight="1"/>
    <row r="54" ht="18.95" customHeight="1"/>
    <row r="55" ht="18.95" customHeight="1"/>
    <row r="56" ht="18.95" customHeight="1"/>
    <row r="57" ht="18.95" customHeight="1"/>
    <row r="58" ht="18.95" customHeight="1"/>
    <row r="59" ht="18.95" customHeight="1"/>
    <row r="60" ht="18.95" customHeight="1"/>
    <row r="61" ht="18.95" customHeight="1"/>
    <row r="62" ht="18.95" customHeight="1"/>
    <row r="63" ht="18.95" customHeight="1"/>
    <row r="64" ht="18.95" customHeight="1"/>
    <row r="65" ht="18.95" customHeight="1"/>
    <row r="66" ht="18.95" customHeight="1"/>
    <row r="67" ht="18.95" customHeight="1"/>
    <row r="68" ht="18.95" customHeight="1"/>
    <row r="69" ht="18.95" customHeight="1"/>
    <row r="70" ht="18.95" customHeight="1"/>
  </sheetData>
  <mergeCells count="9">
    <mergeCell ref="B2:H2"/>
    <mergeCell ref="D4:H4"/>
    <mergeCell ref="G5:H5"/>
    <mergeCell ref="A4:A6"/>
    <mergeCell ref="B4:B6"/>
    <mergeCell ref="C4:C6"/>
    <mergeCell ref="D5:D6"/>
    <mergeCell ref="E5:E6"/>
    <mergeCell ref="F5:F6"/>
  </mergeCells>
  <printOptions horizontalCentered="1"/>
  <pageMargins left="0.393055555555556" right="0.471527777777778" top="0.668055555555556" bottom="0.629166666666667" header="0.5" footer="0.5"/>
  <pageSetup paperSize="9" firstPageNumber="72" orientation="landscape" useFirstPageNumber="1" horizontalDpi="600"/>
  <headerFooter>
    <oddFooter>&amp;R- &amp;P -</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70"/>
  <sheetViews>
    <sheetView workbookViewId="0">
      <selection activeCell="K15" sqref="K15"/>
    </sheetView>
  </sheetViews>
  <sheetFormatPr defaultColWidth="9" defaultRowHeight="14.25"/>
  <cols>
    <col min="1" max="1" width="7.875" style="15" hidden="1" customWidth="1"/>
    <col min="2" max="2" width="49.2583333333333" style="12" customWidth="1"/>
    <col min="3" max="3" width="11.625" style="12" customWidth="1"/>
    <col min="4" max="4" width="12" style="12" customWidth="1"/>
    <col min="5" max="5" width="11.5" style="12" customWidth="1"/>
    <col min="6" max="6" width="9.5" style="12" customWidth="1"/>
    <col min="7" max="7" width="12.375" style="16" customWidth="1"/>
    <col min="8" max="8" width="10.2583333333333" style="17" customWidth="1"/>
    <col min="9" max="16384" width="9" style="12"/>
  </cols>
  <sheetData>
    <row r="1" s="12" customFormat="1" spans="1:8">
      <c r="A1" s="15"/>
      <c r="B1" s="18"/>
      <c r="C1" s="18"/>
      <c r="D1" s="12"/>
      <c r="E1" s="12"/>
      <c r="F1" s="12"/>
      <c r="G1" s="16"/>
      <c r="H1" s="17"/>
    </row>
    <row r="2" s="12" customFormat="1" ht="35.25" customHeight="1" spans="1:8">
      <c r="A2" s="15"/>
      <c r="B2" s="19" t="s">
        <v>3093</v>
      </c>
      <c r="C2" s="19"/>
      <c r="D2" s="19"/>
      <c r="E2" s="19"/>
      <c r="F2" s="19"/>
      <c r="G2" s="19"/>
      <c r="H2" s="19"/>
    </row>
    <row r="3" s="12" customFormat="1" ht="13.5" customHeight="1" spans="1:8">
      <c r="A3" s="15"/>
      <c r="B3" s="20"/>
      <c r="C3" s="20"/>
      <c r="D3" s="20"/>
      <c r="E3" s="20"/>
      <c r="F3" s="20"/>
      <c r="G3" s="21"/>
      <c r="H3" s="22"/>
    </row>
    <row r="4" s="13" customFormat="1" ht="18" customHeight="1" spans="1:8">
      <c r="A4" s="23" t="s">
        <v>1</v>
      </c>
      <c r="B4" s="24" t="s">
        <v>3028</v>
      </c>
      <c r="C4" s="25" t="s">
        <v>112</v>
      </c>
      <c r="D4" s="26" t="s">
        <v>4</v>
      </c>
      <c r="E4" s="26"/>
      <c r="F4" s="26"/>
      <c r="G4" s="26"/>
      <c r="H4" s="26"/>
    </row>
    <row r="5" s="13" customFormat="1" ht="23.25" customHeight="1" spans="1:8">
      <c r="A5" s="27"/>
      <c r="B5" s="28"/>
      <c r="C5" s="29"/>
      <c r="D5" s="30" t="s">
        <v>6</v>
      </c>
      <c r="E5" s="25" t="s">
        <v>2850</v>
      </c>
      <c r="F5" s="25" t="s">
        <v>2815</v>
      </c>
      <c r="G5" s="31" t="s">
        <v>113</v>
      </c>
      <c r="H5" s="32"/>
    </row>
    <row r="6" s="13" customFormat="1" ht="18" customHeight="1" spans="1:8">
      <c r="A6" s="27"/>
      <c r="B6" s="28"/>
      <c r="C6" s="33"/>
      <c r="D6" s="34"/>
      <c r="E6" s="33"/>
      <c r="F6" s="33"/>
      <c r="G6" s="35" t="s">
        <v>11</v>
      </c>
      <c r="H6" s="36" t="s">
        <v>12</v>
      </c>
    </row>
    <row r="7" s="14" customFormat="1" ht="18.95" customHeight="1" spans="1:8">
      <c r="A7" s="37"/>
      <c r="B7" s="38" t="s">
        <v>3094</v>
      </c>
      <c r="C7" s="39">
        <f>SUM(C8:C15)</f>
        <v>26539</v>
      </c>
      <c r="D7" s="39">
        <f>SUM(D8:D15)</f>
        <v>24860</v>
      </c>
      <c r="E7" s="39">
        <f>SUM(E8:E15)</f>
        <v>23817</v>
      </c>
      <c r="F7" s="40">
        <f>E7/D7</f>
        <v>0.95804505229284</v>
      </c>
      <c r="G7" s="39">
        <f>E7-C7</f>
        <v>-2722</v>
      </c>
      <c r="H7" s="41">
        <f>G7/C7</f>
        <v>-0.102566034892046</v>
      </c>
    </row>
    <row r="8" s="12" customFormat="1" ht="18.95" customHeight="1" spans="1:8">
      <c r="A8" s="42">
        <v>10201</v>
      </c>
      <c r="B8" s="43" t="s">
        <v>3095</v>
      </c>
      <c r="C8" s="44"/>
      <c r="D8" s="45"/>
      <c r="E8" s="44"/>
      <c r="F8" s="46"/>
      <c r="G8" s="44"/>
      <c r="H8" s="47"/>
    </row>
    <row r="9" s="12" customFormat="1" ht="18.95" customHeight="1" spans="1:8">
      <c r="A9" s="42">
        <v>10202</v>
      </c>
      <c r="B9" s="43" t="s">
        <v>3096</v>
      </c>
      <c r="C9" s="44"/>
      <c r="D9" s="45"/>
      <c r="E9" s="44"/>
      <c r="F9" s="46"/>
      <c r="G9" s="44"/>
      <c r="H9" s="48"/>
    </row>
    <row r="10" s="12" customFormat="1" ht="18.95" customHeight="1" spans="1:8">
      <c r="A10" s="42">
        <v>10203</v>
      </c>
      <c r="B10" s="43" t="s">
        <v>3097</v>
      </c>
      <c r="C10" s="44"/>
      <c r="D10" s="45"/>
      <c r="E10" s="44"/>
      <c r="F10" s="46"/>
      <c r="G10" s="44"/>
      <c r="H10" s="48"/>
    </row>
    <row r="11" s="12" customFormat="1" ht="18.95" customHeight="1" spans="1:8">
      <c r="A11" s="42">
        <v>10204</v>
      </c>
      <c r="B11" s="43" t="s">
        <v>3098</v>
      </c>
      <c r="C11" s="44"/>
      <c r="D11" s="45"/>
      <c r="E11" s="44"/>
      <c r="F11" s="46"/>
      <c r="G11" s="44"/>
      <c r="H11" s="48"/>
    </row>
    <row r="12" s="12" customFormat="1" ht="18.95" customHeight="1" spans="1:8">
      <c r="A12" s="42">
        <v>10210</v>
      </c>
      <c r="B12" s="49" t="s">
        <v>3099</v>
      </c>
      <c r="C12" s="44">
        <v>4027</v>
      </c>
      <c r="D12" s="44">
        <v>3742</v>
      </c>
      <c r="E12" s="44">
        <v>4088</v>
      </c>
      <c r="F12" s="46">
        <f t="shared" ref="F12:F16" si="0">E12/D12</f>
        <v>1.09246392303581</v>
      </c>
      <c r="G12" s="44">
        <f t="shared" ref="G12:G16" si="1">E12-C12</f>
        <v>61</v>
      </c>
      <c r="H12" s="48">
        <f t="shared" ref="H12:H16" si="2">G12/C12</f>
        <v>0.015147752669481</v>
      </c>
    </row>
    <row r="13" s="12" customFormat="1" ht="18.95" customHeight="1" spans="1:8">
      <c r="A13" s="42">
        <v>10211</v>
      </c>
      <c r="B13" s="43" t="s">
        <v>3100</v>
      </c>
      <c r="C13" s="44">
        <v>22512</v>
      </c>
      <c r="D13" s="44">
        <v>21118</v>
      </c>
      <c r="E13" s="44">
        <v>19729</v>
      </c>
      <c r="F13" s="46">
        <f t="shared" si="0"/>
        <v>0.934226726015721</v>
      </c>
      <c r="G13" s="44">
        <f t="shared" si="1"/>
        <v>-2783</v>
      </c>
      <c r="H13" s="48">
        <f t="shared" si="2"/>
        <v>-0.123622956645345</v>
      </c>
    </row>
    <row r="14" s="12" customFormat="1" ht="18.95" customHeight="1" spans="1:8">
      <c r="A14" s="42">
        <v>10212</v>
      </c>
      <c r="B14" s="43" t="s">
        <v>3101</v>
      </c>
      <c r="C14" s="44"/>
      <c r="D14" s="45"/>
      <c r="E14" s="44"/>
      <c r="F14" s="46"/>
      <c r="G14" s="44"/>
      <c r="H14" s="48"/>
    </row>
    <row r="15" s="12" customFormat="1" ht="18.95" customHeight="1" spans="1:8">
      <c r="A15" s="42">
        <v>10299</v>
      </c>
      <c r="B15" s="43" t="s">
        <v>3102</v>
      </c>
      <c r="C15" s="44"/>
      <c r="D15" s="45"/>
      <c r="E15" s="44"/>
      <c r="F15" s="46"/>
      <c r="G15" s="44"/>
      <c r="H15" s="48"/>
    </row>
    <row r="16" s="14" customFormat="1" ht="18.95" customHeight="1" spans="1:8">
      <c r="A16" s="37"/>
      <c r="B16" s="38" t="s">
        <v>3103</v>
      </c>
      <c r="C16" s="39">
        <f>SUM(C17:C26)</f>
        <v>22166</v>
      </c>
      <c r="D16" s="39">
        <f>SUM(D17:D26)</f>
        <v>23878</v>
      </c>
      <c r="E16" s="39">
        <f>SUM(E17:E26)</f>
        <v>23489</v>
      </c>
      <c r="F16" s="40">
        <f t="shared" si="0"/>
        <v>0.9837088533378</v>
      </c>
      <c r="G16" s="39">
        <f t="shared" si="1"/>
        <v>1323</v>
      </c>
      <c r="H16" s="41">
        <f t="shared" si="2"/>
        <v>0.0596860055941532</v>
      </c>
    </row>
    <row r="17" s="12" customFormat="1" ht="18.95" customHeight="1" spans="1:8">
      <c r="A17" s="42">
        <v>20901</v>
      </c>
      <c r="B17" s="43" t="s">
        <v>3104</v>
      </c>
      <c r="C17" s="44"/>
      <c r="D17" s="45"/>
      <c r="E17" s="44"/>
      <c r="F17" s="46"/>
      <c r="G17" s="44"/>
      <c r="H17" s="47"/>
    </row>
    <row r="18" s="12" customFormat="1" ht="18.95" customHeight="1" spans="1:8">
      <c r="A18" s="42">
        <v>20902</v>
      </c>
      <c r="B18" s="43" t="s">
        <v>3105</v>
      </c>
      <c r="C18" s="44"/>
      <c r="D18" s="45"/>
      <c r="E18" s="44"/>
      <c r="F18" s="46"/>
      <c r="G18" s="44"/>
      <c r="H18" s="48"/>
    </row>
    <row r="19" s="12" customFormat="1" ht="18.95" customHeight="1" spans="1:8">
      <c r="A19" s="42">
        <v>20903</v>
      </c>
      <c r="B19" s="43" t="s">
        <v>3106</v>
      </c>
      <c r="C19" s="44"/>
      <c r="D19" s="45"/>
      <c r="E19" s="44"/>
      <c r="F19" s="46"/>
      <c r="G19" s="44"/>
      <c r="H19" s="48"/>
    </row>
    <row r="20" s="12" customFormat="1" ht="18.95" customHeight="1" spans="1:8">
      <c r="A20" s="42">
        <v>20904</v>
      </c>
      <c r="B20" s="43" t="s">
        <v>3107</v>
      </c>
      <c r="C20" s="44"/>
      <c r="D20" s="45"/>
      <c r="E20" s="44"/>
      <c r="F20" s="46"/>
      <c r="G20" s="44"/>
      <c r="H20" s="48"/>
    </row>
    <row r="21" s="12" customFormat="1" ht="18.95" customHeight="1" spans="1:8">
      <c r="A21" s="42">
        <v>20905</v>
      </c>
      <c r="B21" s="50" t="s">
        <v>3108</v>
      </c>
      <c r="C21" s="44"/>
      <c r="D21" s="45"/>
      <c r="E21" s="44"/>
      <c r="F21" s="46"/>
      <c r="G21" s="44"/>
      <c r="H21" s="48"/>
    </row>
    <row r="22" s="12" customFormat="1" ht="18.95" customHeight="1" spans="1:8">
      <c r="A22" s="42">
        <v>20907</v>
      </c>
      <c r="B22" s="43" t="s">
        <v>3109</v>
      </c>
      <c r="C22" s="44"/>
      <c r="D22" s="45"/>
      <c r="E22" s="44"/>
      <c r="F22" s="46"/>
      <c r="G22" s="44"/>
      <c r="H22" s="48"/>
    </row>
    <row r="23" s="12" customFormat="1" ht="18.95" customHeight="1" spans="1:8">
      <c r="A23" s="42">
        <v>20910</v>
      </c>
      <c r="B23" s="49" t="s">
        <v>3110</v>
      </c>
      <c r="C23" s="44">
        <v>2647</v>
      </c>
      <c r="D23" s="44">
        <v>2760</v>
      </c>
      <c r="E23" s="44">
        <v>2822</v>
      </c>
      <c r="F23" s="46">
        <f t="shared" ref="F23:F27" si="3">E23/D23</f>
        <v>1.02246376811594</v>
      </c>
      <c r="G23" s="44">
        <f t="shared" ref="G23:G27" si="4">E23-C23</f>
        <v>175</v>
      </c>
      <c r="H23" s="48">
        <f t="shared" ref="H23:H27" si="5">G23/C23</f>
        <v>0.0661125802795618</v>
      </c>
    </row>
    <row r="24" s="12" customFormat="1" ht="18.95" customHeight="1" spans="1:8">
      <c r="A24" s="42">
        <v>20911</v>
      </c>
      <c r="B24" s="43" t="s">
        <v>3111</v>
      </c>
      <c r="C24" s="44">
        <v>19519</v>
      </c>
      <c r="D24" s="44">
        <v>21118</v>
      </c>
      <c r="E24" s="44">
        <v>20667</v>
      </c>
      <c r="F24" s="46">
        <f t="shared" si="3"/>
        <v>0.978643810966948</v>
      </c>
      <c r="G24" s="44">
        <f t="shared" si="4"/>
        <v>1148</v>
      </c>
      <c r="H24" s="48">
        <f t="shared" si="5"/>
        <v>0.0588144884471541</v>
      </c>
    </row>
    <row r="25" s="12" customFormat="1" ht="18.95" customHeight="1" spans="1:8">
      <c r="A25" s="42">
        <v>20912</v>
      </c>
      <c r="B25" s="43" t="s">
        <v>3112</v>
      </c>
      <c r="C25" s="44"/>
      <c r="D25" s="45"/>
      <c r="E25" s="44"/>
      <c r="F25" s="46"/>
      <c r="G25" s="44"/>
      <c r="H25" s="48"/>
    </row>
    <row r="26" s="12" customFormat="1" ht="18.95" customHeight="1" spans="1:8">
      <c r="A26" s="42">
        <v>20999</v>
      </c>
      <c r="B26" s="43" t="s">
        <v>3113</v>
      </c>
      <c r="C26" s="44"/>
      <c r="D26" s="45"/>
      <c r="E26" s="44"/>
      <c r="F26" s="46"/>
      <c r="G26" s="44"/>
      <c r="H26" s="48"/>
    </row>
    <row r="27" s="13" customFormat="1" ht="18.95" customHeight="1" spans="1:8">
      <c r="A27" s="51"/>
      <c r="B27" s="52" t="s">
        <v>3114</v>
      </c>
      <c r="C27" s="39">
        <f>SUM(C28:C37)</f>
        <v>4373</v>
      </c>
      <c r="D27" s="39">
        <f>SUM(D28:D37)</f>
        <v>982</v>
      </c>
      <c r="E27" s="39">
        <f>SUM(E28:E37)</f>
        <v>328</v>
      </c>
      <c r="F27" s="40">
        <f t="shared" si="3"/>
        <v>0.334012219959267</v>
      </c>
      <c r="G27" s="39">
        <f t="shared" si="4"/>
        <v>-4045</v>
      </c>
      <c r="H27" s="41">
        <f t="shared" si="5"/>
        <v>-0.924994283100846</v>
      </c>
    </row>
    <row r="28" s="12" customFormat="1" ht="18.95" customHeight="1" spans="1:8">
      <c r="A28" s="42"/>
      <c r="B28" s="43" t="s">
        <v>3115</v>
      </c>
      <c r="C28" s="44"/>
      <c r="D28" s="45"/>
      <c r="E28" s="44"/>
      <c r="F28" s="40"/>
      <c r="G28" s="44"/>
      <c r="H28" s="47"/>
    </row>
    <row r="29" s="12" customFormat="1" ht="18" customHeight="1" spans="1:8">
      <c r="A29" s="42"/>
      <c r="B29" s="43" t="s">
        <v>3116</v>
      </c>
      <c r="C29" s="44"/>
      <c r="D29" s="45"/>
      <c r="E29" s="44"/>
      <c r="F29" s="46"/>
      <c r="G29" s="44"/>
      <c r="H29" s="48"/>
    </row>
    <row r="30" s="12" customFormat="1" ht="18.95" customHeight="1" spans="1:8">
      <c r="A30" s="42"/>
      <c r="B30" s="43" t="s">
        <v>3117</v>
      </c>
      <c r="C30" s="44"/>
      <c r="D30" s="45"/>
      <c r="E30" s="44"/>
      <c r="F30" s="46"/>
      <c r="G30" s="44"/>
      <c r="H30" s="48"/>
    </row>
    <row r="31" s="12" customFormat="1" ht="18.95" customHeight="1" spans="1:8">
      <c r="A31" s="42"/>
      <c r="B31" s="43" t="s">
        <v>3118</v>
      </c>
      <c r="C31" s="44"/>
      <c r="D31" s="45"/>
      <c r="E31" s="44"/>
      <c r="F31" s="46"/>
      <c r="G31" s="44"/>
      <c r="H31" s="48"/>
    </row>
    <row r="32" s="12" customFormat="1" ht="18.95" customHeight="1" spans="1:8">
      <c r="A32" s="42"/>
      <c r="B32" s="50" t="s">
        <v>3119</v>
      </c>
      <c r="C32" s="44"/>
      <c r="D32" s="45"/>
      <c r="E32" s="44"/>
      <c r="F32" s="46"/>
      <c r="G32" s="44"/>
      <c r="H32" s="48"/>
    </row>
    <row r="33" s="12" customFormat="1" ht="18.95" customHeight="1" spans="1:8">
      <c r="A33" s="42"/>
      <c r="B33" s="43" t="s">
        <v>3120</v>
      </c>
      <c r="C33" s="44"/>
      <c r="D33" s="45"/>
      <c r="E33" s="44"/>
      <c r="F33" s="46"/>
      <c r="G33" s="44"/>
      <c r="H33" s="48"/>
    </row>
    <row r="34" s="12" customFormat="1" ht="18.95" customHeight="1" spans="1:8">
      <c r="A34" s="42"/>
      <c r="B34" s="49" t="s">
        <v>3121</v>
      </c>
      <c r="C34" s="44">
        <f>C12-C23</f>
        <v>1380</v>
      </c>
      <c r="D34" s="44">
        <f>D12-D23</f>
        <v>982</v>
      </c>
      <c r="E34" s="44">
        <f>E12-E23</f>
        <v>1266</v>
      </c>
      <c r="F34" s="46"/>
      <c r="G34" s="44">
        <f t="shared" ref="G34:G38" si="6">E34-C34</f>
        <v>-114</v>
      </c>
      <c r="H34" s="48">
        <f t="shared" ref="H34:H38" si="7">G34/C34</f>
        <v>-0.0826086956521739</v>
      </c>
    </row>
    <row r="35" s="12" customFormat="1" ht="18.75" customHeight="1" spans="1:8">
      <c r="A35" s="42"/>
      <c r="B35" s="43" t="s">
        <v>3122</v>
      </c>
      <c r="C35" s="44">
        <f>C13-C24</f>
        <v>2993</v>
      </c>
      <c r="D35" s="44">
        <f>D13-D24</f>
        <v>0</v>
      </c>
      <c r="E35" s="44">
        <f>E13-E24</f>
        <v>-938</v>
      </c>
      <c r="F35" s="46"/>
      <c r="G35" s="44">
        <f t="shared" si="6"/>
        <v>-3931</v>
      </c>
      <c r="H35" s="48">
        <f t="shared" si="7"/>
        <v>-1.31339792849983</v>
      </c>
    </row>
    <row r="36" s="12" customFormat="1" ht="18.75" customHeight="1" spans="1:8">
      <c r="A36" s="42"/>
      <c r="B36" s="43" t="s">
        <v>3123</v>
      </c>
      <c r="C36" s="44"/>
      <c r="D36" s="45"/>
      <c r="E36" s="44"/>
      <c r="F36" s="46"/>
      <c r="G36" s="44"/>
      <c r="H36" s="48"/>
    </row>
    <row r="37" s="12" customFormat="1" ht="18.95" customHeight="1" spans="1:8">
      <c r="A37" s="42"/>
      <c r="B37" s="43" t="s">
        <v>3124</v>
      </c>
      <c r="C37" s="44"/>
      <c r="D37" s="45"/>
      <c r="E37" s="44"/>
      <c r="F37" s="46"/>
      <c r="G37" s="44"/>
      <c r="H37" s="48"/>
    </row>
    <row r="38" s="13" customFormat="1" ht="18.95" customHeight="1" spans="1:14">
      <c r="A38" s="51"/>
      <c r="B38" s="52" t="s">
        <v>3125</v>
      </c>
      <c r="C38" s="39">
        <f>SUM(C39:C48)</f>
        <v>10662</v>
      </c>
      <c r="D38" s="39">
        <f>SUM(D39:D48)</f>
        <v>11091</v>
      </c>
      <c r="E38" s="39">
        <f>SUM(E39:E48)</f>
        <v>10990</v>
      </c>
      <c r="F38" s="40">
        <f>E38/D38</f>
        <v>0.990893517266252</v>
      </c>
      <c r="G38" s="39">
        <f t="shared" si="6"/>
        <v>328</v>
      </c>
      <c r="H38" s="41">
        <f t="shared" si="7"/>
        <v>0.0307634590133183</v>
      </c>
      <c r="M38" s="12"/>
      <c r="N38" s="12"/>
    </row>
    <row r="39" s="12" customFormat="1" ht="18.95" customHeight="1" spans="1:8">
      <c r="A39" s="42"/>
      <c r="B39" s="43" t="s">
        <v>3126</v>
      </c>
      <c r="C39" s="44"/>
      <c r="D39" s="45"/>
      <c r="E39" s="44"/>
      <c r="F39" s="46"/>
      <c r="G39" s="44"/>
      <c r="H39" s="48"/>
    </row>
    <row r="40" s="12" customFormat="1" ht="18.95" customHeight="1" spans="1:8">
      <c r="A40" s="42"/>
      <c r="B40" s="43" t="s">
        <v>3127</v>
      </c>
      <c r="C40" s="44"/>
      <c r="D40" s="45"/>
      <c r="E40" s="44"/>
      <c r="F40" s="46"/>
      <c r="G40" s="44"/>
      <c r="H40" s="48"/>
    </row>
    <row r="41" s="12" customFormat="1" ht="18.95" customHeight="1" spans="1:8">
      <c r="A41" s="42"/>
      <c r="B41" s="43" t="s">
        <v>3128</v>
      </c>
      <c r="C41" s="44"/>
      <c r="D41" s="45"/>
      <c r="E41" s="44"/>
      <c r="F41" s="46"/>
      <c r="G41" s="44"/>
      <c r="H41" s="48"/>
    </row>
    <row r="42" s="12" customFormat="1" ht="18.95" customHeight="1" spans="1:8">
      <c r="A42" s="42"/>
      <c r="B42" s="43" t="s">
        <v>3129</v>
      </c>
      <c r="C42" s="44"/>
      <c r="D42" s="45"/>
      <c r="E42" s="44"/>
      <c r="F42" s="46"/>
      <c r="G42" s="44"/>
      <c r="H42" s="48"/>
    </row>
    <row r="43" s="12" customFormat="1" ht="18.95" customHeight="1" spans="1:8">
      <c r="A43" s="42"/>
      <c r="B43" s="50" t="s">
        <v>3130</v>
      </c>
      <c r="C43" s="44"/>
      <c r="D43" s="45"/>
      <c r="E43" s="44"/>
      <c r="F43" s="46"/>
      <c r="G43" s="44"/>
      <c r="H43" s="48"/>
    </row>
    <row r="44" s="12" customFormat="1" ht="18.95" customHeight="1" spans="1:8">
      <c r="A44" s="42"/>
      <c r="B44" s="43" t="s">
        <v>3131</v>
      </c>
      <c r="C44" s="44"/>
      <c r="D44" s="45"/>
      <c r="E44" s="44"/>
      <c r="F44" s="46"/>
      <c r="G44" s="44"/>
      <c r="H44" s="48"/>
    </row>
    <row r="45" s="12" customFormat="1" ht="18.95" customHeight="1" spans="1:8">
      <c r="A45" s="42"/>
      <c r="B45" s="49" t="s">
        <v>3132</v>
      </c>
      <c r="C45" s="44">
        <v>3414</v>
      </c>
      <c r="D45" s="44">
        <f>C45+D34</f>
        <v>4396</v>
      </c>
      <c r="E45" s="44">
        <f>C45+E34</f>
        <v>4680</v>
      </c>
      <c r="F45" s="46">
        <f>E45/D45</f>
        <v>1.06460418562329</v>
      </c>
      <c r="G45" s="44">
        <f>E45-C45</f>
        <v>1266</v>
      </c>
      <c r="H45" s="48">
        <f>G45/C45</f>
        <v>0.370826010544815</v>
      </c>
    </row>
    <row r="46" s="12" customFormat="1" ht="18.95" customHeight="1" spans="1:8">
      <c r="A46" s="42"/>
      <c r="B46" s="43" t="s">
        <v>3133</v>
      </c>
      <c r="C46" s="44">
        <v>7248</v>
      </c>
      <c r="D46" s="44">
        <v>6695</v>
      </c>
      <c r="E46" s="44">
        <f>C46+E35</f>
        <v>6310</v>
      </c>
      <c r="F46" s="46">
        <f>E46/D46</f>
        <v>0.942494398805078</v>
      </c>
      <c r="G46" s="44">
        <f>E46-C46</f>
        <v>-938</v>
      </c>
      <c r="H46" s="48">
        <f>G46/C46</f>
        <v>-0.129415011037528</v>
      </c>
    </row>
    <row r="47" s="12" customFormat="1" ht="18.95" customHeight="1" spans="1:8">
      <c r="A47" s="42"/>
      <c r="B47" s="43" t="s">
        <v>3134</v>
      </c>
      <c r="C47" s="44"/>
      <c r="D47" s="45"/>
      <c r="E47" s="44"/>
      <c r="F47" s="46"/>
      <c r="G47" s="44"/>
      <c r="H47" s="48"/>
    </row>
    <row r="48" s="12" customFormat="1" ht="18.95" customHeight="1" spans="1:8">
      <c r="A48" s="42"/>
      <c r="B48" s="43" t="s">
        <v>3135</v>
      </c>
      <c r="C48" s="44"/>
      <c r="D48" s="45"/>
      <c r="E48" s="44"/>
      <c r="F48" s="46"/>
      <c r="G48" s="44"/>
      <c r="H48" s="48"/>
    </row>
    <row r="49" s="12" customFormat="1" ht="18.95" customHeight="1" spans="1:8">
      <c r="A49" s="15"/>
      <c r="B49" s="12"/>
      <c r="C49" s="12"/>
      <c r="D49" s="12"/>
      <c r="E49" s="12"/>
      <c r="F49" s="12"/>
      <c r="G49" s="16"/>
      <c r="H49" s="17"/>
    </row>
    <row r="50" s="12" customFormat="1" ht="18.95" customHeight="1" spans="1:8">
      <c r="A50" s="15"/>
      <c r="B50" s="12"/>
      <c r="C50" s="12"/>
      <c r="D50" s="12"/>
      <c r="E50" s="12"/>
      <c r="F50" s="12"/>
      <c r="G50" s="16"/>
      <c r="H50" s="17"/>
    </row>
    <row r="51" s="12" customFormat="1" ht="18.95" customHeight="1" spans="1:8">
      <c r="A51" s="15"/>
      <c r="B51" s="12"/>
      <c r="C51" s="12"/>
      <c r="D51" s="12"/>
      <c r="E51" s="12"/>
      <c r="F51" s="12"/>
      <c r="G51" s="16"/>
      <c r="H51" s="17"/>
    </row>
    <row r="52" s="12" customFormat="1" ht="18.95" customHeight="1" spans="1:8">
      <c r="A52" s="15"/>
      <c r="B52" s="12"/>
      <c r="C52" s="12"/>
      <c r="D52" s="12"/>
      <c r="E52" s="12"/>
      <c r="F52" s="12"/>
      <c r="G52" s="16"/>
      <c r="H52" s="17"/>
    </row>
    <row r="53" s="12" customFormat="1" ht="18.95" customHeight="1" spans="1:8">
      <c r="A53" s="15"/>
      <c r="B53" s="12"/>
      <c r="C53" s="12"/>
      <c r="D53" s="12"/>
      <c r="E53" s="12"/>
      <c r="F53" s="12"/>
      <c r="G53" s="16"/>
      <c r="H53" s="17"/>
    </row>
    <row r="54" s="12" customFormat="1" ht="18.95" customHeight="1" spans="1:8">
      <c r="A54" s="15"/>
      <c r="B54" s="12"/>
      <c r="C54" s="12"/>
      <c r="D54" s="12"/>
      <c r="E54" s="12"/>
      <c r="F54" s="12"/>
      <c r="G54" s="16"/>
      <c r="H54" s="17"/>
    </row>
    <row r="55" s="12" customFormat="1" ht="18.95" customHeight="1" spans="1:8">
      <c r="A55" s="15"/>
      <c r="B55" s="12"/>
      <c r="C55" s="12"/>
      <c r="D55" s="12"/>
      <c r="E55" s="12"/>
      <c r="F55" s="12"/>
      <c r="G55" s="16"/>
      <c r="H55" s="17"/>
    </row>
    <row r="56" s="12" customFormat="1" ht="18.95" customHeight="1" spans="1:8">
      <c r="A56" s="15"/>
      <c r="B56" s="12"/>
      <c r="C56" s="12"/>
      <c r="D56" s="12"/>
      <c r="E56" s="12"/>
      <c r="F56" s="12"/>
      <c r="G56" s="16"/>
      <c r="H56" s="17"/>
    </row>
    <row r="57" s="12" customFormat="1" ht="18.95" customHeight="1" spans="1:8">
      <c r="A57" s="15"/>
      <c r="B57" s="12"/>
      <c r="C57" s="12"/>
      <c r="D57" s="12"/>
      <c r="E57" s="12"/>
      <c r="F57" s="12"/>
      <c r="G57" s="16"/>
      <c r="H57" s="17"/>
    </row>
    <row r="58" s="12" customFormat="1" ht="18.95" customHeight="1" spans="1:8">
      <c r="A58" s="15"/>
      <c r="B58" s="12"/>
      <c r="C58" s="12"/>
      <c r="D58" s="12"/>
      <c r="E58" s="12"/>
      <c r="F58" s="12"/>
      <c r="G58" s="16"/>
      <c r="H58" s="17"/>
    </row>
    <row r="59" s="12" customFormat="1" ht="18.95" customHeight="1" spans="1:8">
      <c r="A59" s="15"/>
      <c r="B59" s="12"/>
      <c r="C59" s="12"/>
      <c r="D59" s="12"/>
      <c r="E59" s="12"/>
      <c r="F59" s="12"/>
      <c r="G59" s="16"/>
      <c r="H59" s="17"/>
    </row>
    <row r="60" s="12" customFormat="1" ht="18.95" customHeight="1" spans="1:8">
      <c r="A60" s="15"/>
      <c r="B60" s="12"/>
      <c r="C60" s="12"/>
      <c r="D60" s="12"/>
      <c r="E60" s="12"/>
      <c r="F60" s="12"/>
      <c r="G60" s="16"/>
      <c r="H60" s="17"/>
    </row>
    <row r="61" s="12" customFormat="1" ht="18.95" customHeight="1" spans="1:8">
      <c r="A61" s="15"/>
      <c r="B61" s="12"/>
      <c r="C61" s="12"/>
      <c r="D61" s="12"/>
      <c r="E61" s="12"/>
      <c r="F61" s="12"/>
      <c r="G61" s="16"/>
      <c r="H61" s="17"/>
    </row>
    <row r="62" s="12" customFormat="1" ht="18.95" customHeight="1" spans="1:8">
      <c r="A62" s="15"/>
      <c r="B62" s="12"/>
      <c r="C62" s="12"/>
      <c r="D62" s="12"/>
      <c r="E62" s="12"/>
      <c r="F62" s="12"/>
      <c r="G62" s="16"/>
      <c r="H62" s="17"/>
    </row>
    <row r="63" s="12" customFormat="1" ht="18.95" customHeight="1" spans="1:8">
      <c r="A63" s="15"/>
      <c r="B63" s="12"/>
      <c r="C63" s="12"/>
      <c r="D63" s="12"/>
      <c r="E63" s="12"/>
      <c r="F63" s="12"/>
      <c r="G63" s="16"/>
      <c r="H63" s="17"/>
    </row>
    <row r="64" s="12" customFormat="1" ht="18.95" customHeight="1" spans="1:8">
      <c r="A64" s="15"/>
      <c r="B64" s="12"/>
      <c r="C64" s="12"/>
      <c r="D64" s="12"/>
      <c r="E64" s="12"/>
      <c r="F64" s="12"/>
      <c r="G64" s="16"/>
      <c r="H64" s="17"/>
    </row>
    <row r="65" s="12" customFormat="1" ht="18.95" customHeight="1" spans="1:8">
      <c r="A65" s="15"/>
      <c r="B65" s="12"/>
      <c r="C65" s="12"/>
      <c r="D65" s="12"/>
      <c r="E65" s="12"/>
      <c r="F65" s="12"/>
      <c r="G65" s="16"/>
      <c r="H65" s="17"/>
    </row>
    <row r="66" s="12" customFormat="1" ht="18.95" customHeight="1" spans="1:8">
      <c r="A66" s="15"/>
      <c r="B66" s="12"/>
      <c r="C66" s="12"/>
      <c r="D66" s="12"/>
      <c r="E66" s="12"/>
      <c r="F66" s="12"/>
      <c r="G66" s="16"/>
      <c r="H66" s="17"/>
    </row>
    <row r="67" s="12" customFormat="1" ht="18.95" customHeight="1" spans="1:8">
      <c r="A67" s="15"/>
      <c r="B67" s="12"/>
      <c r="C67" s="12"/>
      <c r="D67" s="12"/>
      <c r="E67" s="12"/>
      <c r="F67" s="12"/>
      <c r="G67" s="16"/>
      <c r="H67" s="17"/>
    </row>
    <row r="68" s="12" customFormat="1" ht="18.95" customHeight="1" spans="1:8">
      <c r="A68" s="15"/>
      <c r="B68" s="12"/>
      <c r="C68" s="12"/>
      <c r="D68" s="12"/>
      <c r="E68" s="12"/>
      <c r="F68" s="12"/>
      <c r="G68" s="16"/>
      <c r="H68" s="17"/>
    </row>
    <row r="69" s="12" customFormat="1" ht="18.95" customHeight="1" spans="1:8">
      <c r="A69" s="15"/>
      <c r="B69" s="12"/>
      <c r="C69" s="12"/>
      <c r="D69" s="12"/>
      <c r="E69" s="12"/>
      <c r="F69" s="12"/>
      <c r="G69" s="16"/>
      <c r="H69" s="17"/>
    </row>
    <row r="70" s="12" customFormat="1" ht="18.95" customHeight="1" spans="1:8">
      <c r="A70" s="15"/>
      <c r="B70" s="12"/>
      <c r="C70" s="12"/>
      <c r="D70" s="12"/>
      <c r="E70" s="12"/>
      <c r="F70" s="12"/>
      <c r="G70" s="16"/>
      <c r="H70" s="17"/>
    </row>
  </sheetData>
  <mergeCells count="9">
    <mergeCell ref="B2:H2"/>
    <mergeCell ref="D4:H4"/>
    <mergeCell ref="G5:H5"/>
    <mergeCell ref="A4:A6"/>
    <mergeCell ref="B4:B6"/>
    <mergeCell ref="C4:C6"/>
    <mergeCell ref="D5:D6"/>
    <mergeCell ref="E5:E6"/>
    <mergeCell ref="F5:F6"/>
  </mergeCells>
  <pageMargins left="0.75" right="0.75" top="1" bottom="1" header="0.511805555555556" footer="0.511805555555556"/>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4"/>
  <sheetViews>
    <sheetView workbookViewId="0">
      <selection activeCell="F19" sqref="F19"/>
    </sheetView>
  </sheetViews>
  <sheetFormatPr defaultColWidth="9" defaultRowHeight="14.25" outlineLevelCol="5"/>
  <cols>
    <col min="1" max="1" width="38" style="1" customWidth="1"/>
    <col min="2" max="2" width="12.375" style="1" customWidth="1"/>
    <col min="3" max="3" width="13.125" style="1" customWidth="1"/>
    <col min="4" max="4" width="13.75" style="1" customWidth="1"/>
    <col min="5" max="5" width="12.5" style="1" customWidth="1"/>
    <col min="6" max="6" width="59" style="1" customWidth="1"/>
    <col min="7" max="16384" width="9" style="1"/>
  </cols>
  <sheetData>
    <row r="1" s="1" customFormat="1" ht="22.5" spans="1:6">
      <c r="A1" s="2" t="s">
        <v>3136</v>
      </c>
      <c r="B1" s="3"/>
      <c r="C1" s="3"/>
      <c r="D1" s="3"/>
      <c r="E1" s="3"/>
      <c r="F1" s="3"/>
    </row>
    <row r="2" s="1" customFormat="1" spans="1:6">
      <c r="A2" s="4"/>
      <c r="B2" s="4"/>
      <c r="C2" s="4"/>
      <c r="D2" s="4"/>
      <c r="F2" s="4" t="s">
        <v>2621</v>
      </c>
    </row>
    <row r="3" s="1" customFormat="1" spans="1:6">
      <c r="A3" s="5" t="s">
        <v>3028</v>
      </c>
      <c r="B3" s="5" t="s">
        <v>3137</v>
      </c>
      <c r="C3" s="5" t="s">
        <v>3138</v>
      </c>
      <c r="D3" s="5" t="s">
        <v>3138</v>
      </c>
      <c r="E3" s="5" t="s">
        <v>3139</v>
      </c>
      <c r="F3" s="6" t="s">
        <v>3140</v>
      </c>
    </row>
    <row r="4" s="1" customFormat="1" spans="1:6">
      <c r="A4" s="5" t="s">
        <v>3141</v>
      </c>
      <c r="B4" s="5"/>
      <c r="C4" s="5"/>
      <c r="D4" s="5"/>
      <c r="E4" s="7"/>
      <c r="F4" s="6"/>
    </row>
    <row r="5" s="1" customFormat="1" spans="1:6">
      <c r="A5" s="7" t="s">
        <v>3142</v>
      </c>
      <c r="B5" s="5">
        <v>1</v>
      </c>
      <c r="C5" s="8">
        <f>C6+C7+C10</f>
        <v>267</v>
      </c>
      <c r="D5" s="8">
        <f>D6+D7+D10</f>
        <v>102</v>
      </c>
      <c r="E5" s="8">
        <f t="shared" ref="E5:E10" si="0">D5-C5</f>
        <v>-165</v>
      </c>
      <c r="F5" s="6"/>
    </row>
    <row r="6" s="1" customFormat="1" spans="1:6">
      <c r="A6" s="7" t="s">
        <v>3143</v>
      </c>
      <c r="B6" s="5">
        <v>3</v>
      </c>
      <c r="C6" s="8">
        <v>0</v>
      </c>
      <c r="D6" s="8">
        <v>0</v>
      </c>
      <c r="E6" s="8">
        <f t="shared" si="0"/>
        <v>0</v>
      </c>
      <c r="F6" s="6"/>
    </row>
    <row r="7" s="1" customFormat="1" spans="1:6">
      <c r="A7" s="7" t="s">
        <v>3144</v>
      </c>
      <c r="B7" s="5">
        <v>4</v>
      </c>
      <c r="C7" s="8">
        <f>C8+C9</f>
        <v>243</v>
      </c>
      <c r="D7" s="8">
        <f>D8+D9</f>
        <v>78</v>
      </c>
      <c r="E7" s="8">
        <f t="shared" si="0"/>
        <v>-165</v>
      </c>
      <c r="F7" s="6"/>
    </row>
    <row r="8" s="1" customFormat="1" spans="1:6">
      <c r="A8" s="7" t="s">
        <v>3145</v>
      </c>
      <c r="B8" s="5">
        <v>5</v>
      </c>
      <c r="C8" s="8">
        <v>75</v>
      </c>
      <c r="D8" s="8">
        <v>0</v>
      </c>
      <c r="E8" s="8">
        <f t="shared" si="0"/>
        <v>-75</v>
      </c>
      <c r="F8" s="6" t="s">
        <v>3146</v>
      </c>
    </row>
    <row r="9" s="1" customFormat="1" spans="1:6">
      <c r="A9" s="7" t="s">
        <v>3147</v>
      </c>
      <c r="B9" s="5">
        <v>6</v>
      </c>
      <c r="C9" s="8">
        <v>168</v>
      </c>
      <c r="D9" s="8">
        <v>78</v>
      </c>
      <c r="E9" s="8">
        <f t="shared" si="0"/>
        <v>-90</v>
      </c>
      <c r="F9" s="6" t="s">
        <v>3148</v>
      </c>
    </row>
    <row r="10" s="1" customFormat="1" spans="1:6">
      <c r="A10" s="7" t="s">
        <v>3149</v>
      </c>
      <c r="B10" s="5">
        <v>7</v>
      </c>
      <c r="C10" s="8">
        <v>24</v>
      </c>
      <c r="D10" s="8">
        <v>24</v>
      </c>
      <c r="E10" s="8">
        <f t="shared" si="0"/>
        <v>0</v>
      </c>
      <c r="F10" s="6"/>
    </row>
    <row r="11" s="1" customFormat="1" spans="1:6">
      <c r="A11" s="7"/>
      <c r="B11" s="5"/>
      <c r="C11" s="5"/>
      <c r="D11" s="9"/>
      <c r="E11" s="7"/>
      <c r="F11" s="6"/>
    </row>
    <row r="12" s="1" customFormat="1" spans="1:6">
      <c r="A12" s="7"/>
      <c r="B12" s="5"/>
      <c r="C12" s="5"/>
      <c r="D12" s="9"/>
      <c r="E12" s="7"/>
      <c r="F12" s="6"/>
    </row>
    <row r="13" s="1" customFormat="1" spans="1:6">
      <c r="A13" s="10"/>
      <c r="B13" s="10"/>
      <c r="C13" s="10"/>
      <c r="D13" s="10"/>
      <c r="E13" s="10"/>
      <c r="F13" s="10"/>
    </row>
    <row r="14" s="1" customFormat="1" spans="1:6">
      <c r="A14" s="11"/>
      <c r="B14" s="11"/>
      <c r="C14" s="11"/>
      <c r="D14" s="11"/>
      <c r="E14" s="11"/>
      <c r="F14" s="11"/>
    </row>
  </sheetData>
  <mergeCells count="2">
    <mergeCell ref="A1:F1"/>
    <mergeCell ref="A13:F14"/>
  </mergeCells>
  <printOptions horizontalCentered="1"/>
  <pageMargins left="0.751388888888889" right="0.751388888888889" top="1" bottom="1" header="0.5" footer="0.5"/>
  <pageSetup paperSize="9" firstPageNumber="74" orientation="landscape" useFirstPageNumber="1" horizontalDpi="600"/>
  <headerFooter>
    <oddFooter>&amp;R- &amp;P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397"/>
  <sheetViews>
    <sheetView workbookViewId="0">
      <pane xSplit="2" ySplit="7" topLeftCell="C1366" activePane="bottomRight" state="frozen"/>
      <selection/>
      <selection pane="topRight"/>
      <selection pane="bottomLeft"/>
      <selection pane="bottomRight" activeCell="G1386" sqref="G1386"/>
    </sheetView>
  </sheetViews>
  <sheetFormatPr defaultColWidth="9" defaultRowHeight="27" customHeight="1"/>
  <cols>
    <col min="1" max="1" width="10.375" style="215"/>
    <col min="2" max="2" width="4.25833333333333" style="215" hidden="1" customWidth="1"/>
    <col min="3" max="3" width="51.875" style="221" customWidth="1"/>
    <col min="4" max="4" width="15" style="221" customWidth="1"/>
    <col min="5" max="6" width="11.625" style="222" customWidth="1"/>
    <col min="7" max="7" width="11.625" style="223" customWidth="1"/>
    <col min="8" max="8" width="16" style="221" customWidth="1"/>
    <col min="9" max="9" width="10.2583333333333" style="224" customWidth="1"/>
    <col min="10" max="10" width="12.2583333333333" style="215" customWidth="1"/>
    <col min="11" max="16384" width="9" style="215"/>
  </cols>
  <sheetData>
    <row r="1" ht="15" customHeight="1" spans="1:3">
      <c r="A1" s="217"/>
      <c r="C1" s="215"/>
    </row>
    <row r="2" ht="20.1" customHeight="1" spans="3:10">
      <c r="C2" s="225" t="s">
        <v>109</v>
      </c>
      <c r="D2" s="225"/>
      <c r="E2" s="225"/>
      <c r="F2" s="225"/>
      <c r="G2" s="225"/>
      <c r="H2" s="225"/>
      <c r="I2" s="225"/>
      <c r="J2" s="225"/>
    </row>
    <row r="3" s="216" customFormat="1" ht="9.95" customHeight="1" spans="3:10">
      <c r="C3" s="226"/>
      <c r="D3" s="226"/>
      <c r="E3" s="227"/>
      <c r="F3" s="227"/>
      <c r="G3" s="228"/>
      <c r="H3" s="226"/>
      <c r="I3" s="262"/>
      <c r="J3" s="263"/>
    </row>
    <row r="4" s="216" customFormat="1" ht="15" customHeight="1" spans="1:10">
      <c r="A4" s="229" t="s">
        <v>1</v>
      </c>
      <c r="B4" s="230" t="s">
        <v>110</v>
      </c>
      <c r="C4" s="231" t="s">
        <v>111</v>
      </c>
      <c r="D4" s="232" t="s">
        <v>112</v>
      </c>
      <c r="E4" s="233" t="s">
        <v>4</v>
      </c>
      <c r="F4" s="234"/>
      <c r="G4" s="235"/>
      <c r="H4" s="234"/>
      <c r="I4" s="234"/>
      <c r="J4" s="264"/>
    </row>
    <row r="5" s="216" customFormat="1" customHeight="1" spans="1:10">
      <c r="A5" s="230"/>
      <c r="B5" s="230"/>
      <c r="C5" s="236"/>
      <c r="D5" s="237"/>
      <c r="E5" s="238" t="s">
        <v>6</v>
      </c>
      <c r="F5" s="239" t="s">
        <v>7</v>
      </c>
      <c r="G5" s="240" t="s">
        <v>8</v>
      </c>
      <c r="H5" s="241" t="s">
        <v>9</v>
      </c>
      <c r="I5" s="230" t="s">
        <v>113</v>
      </c>
      <c r="J5" s="230"/>
    </row>
    <row r="6" s="216" customFormat="1" ht="15" customHeight="1" spans="1:10">
      <c r="A6" s="230"/>
      <c r="B6" s="230"/>
      <c r="C6" s="242"/>
      <c r="D6" s="243"/>
      <c r="E6" s="238"/>
      <c r="F6" s="244"/>
      <c r="G6" s="245"/>
      <c r="H6" s="246"/>
      <c r="I6" s="265" t="s">
        <v>11</v>
      </c>
      <c r="J6" s="266" t="s">
        <v>12</v>
      </c>
    </row>
    <row r="7" s="217" customFormat="1" ht="14.25" spans="1:10">
      <c r="A7" s="247" t="s">
        <v>114</v>
      </c>
      <c r="B7" s="248">
        <f t="shared" ref="B7:B70" si="0">LEN(A7)</f>
        <v>3</v>
      </c>
      <c r="C7" s="249" t="s">
        <v>115</v>
      </c>
      <c r="D7" s="250">
        <v>18833</v>
      </c>
      <c r="E7" s="251">
        <v>12775</v>
      </c>
      <c r="F7" s="251">
        <v>13592</v>
      </c>
      <c r="G7" s="250">
        <v>17453</v>
      </c>
      <c r="H7" s="252">
        <f>G7/F7</f>
        <v>1.28406415538552</v>
      </c>
      <c r="I7" s="267">
        <f>G7-D7</f>
        <v>-1380</v>
      </c>
      <c r="J7" s="252">
        <f>I7/D7</f>
        <v>-0.0732756331970477</v>
      </c>
    </row>
    <row r="8" s="218" customFormat="1" ht="14.25" spans="1:10">
      <c r="A8" s="253" t="s">
        <v>116</v>
      </c>
      <c r="B8" s="254">
        <f t="shared" si="0"/>
        <v>5</v>
      </c>
      <c r="C8" s="255" t="s">
        <v>117</v>
      </c>
      <c r="D8" s="256">
        <v>605</v>
      </c>
      <c r="E8" s="257">
        <v>243</v>
      </c>
      <c r="F8" s="258">
        <v>268</v>
      </c>
      <c r="G8" s="259">
        <f>SUM(G9:G19)</f>
        <v>495</v>
      </c>
      <c r="H8" s="260">
        <f>G8/F8</f>
        <v>1.84701492537313</v>
      </c>
      <c r="I8" s="268">
        <f>G8-D8</f>
        <v>-110</v>
      </c>
      <c r="J8" s="260">
        <f>I8/D8</f>
        <v>-0.181818181818182</v>
      </c>
    </row>
    <row r="9" s="218" customFormat="1" ht="14.25" spans="1:10">
      <c r="A9" s="253" t="s">
        <v>118</v>
      </c>
      <c r="B9" s="254">
        <f t="shared" si="0"/>
        <v>7</v>
      </c>
      <c r="C9" s="255" t="s">
        <v>119</v>
      </c>
      <c r="D9" s="256">
        <v>397</v>
      </c>
      <c r="E9" s="257">
        <v>243</v>
      </c>
      <c r="F9" s="258">
        <v>243</v>
      </c>
      <c r="G9" s="259">
        <v>349</v>
      </c>
      <c r="H9" s="260">
        <f>G9/F9</f>
        <v>1.43621399176955</v>
      </c>
      <c r="I9" s="268">
        <f>G9-D9</f>
        <v>-48</v>
      </c>
      <c r="J9" s="260">
        <f>I9/D9</f>
        <v>-0.120906801007557</v>
      </c>
    </row>
    <row r="10" s="218" customFormat="1" ht="14.25" spans="1:10">
      <c r="A10" s="253" t="s">
        <v>120</v>
      </c>
      <c r="B10" s="254">
        <f t="shared" si="0"/>
        <v>7</v>
      </c>
      <c r="C10" s="255" t="s">
        <v>121</v>
      </c>
      <c r="D10" s="256">
        <v>35</v>
      </c>
      <c r="E10" s="257"/>
      <c r="F10" s="258">
        <v>0</v>
      </c>
      <c r="G10" s="259">
        <v>8</v>
      </c>
      <c r="H10" s="260"/>
      <c r="I10" s="268">
        <f>G10-D10</f>
        <v>-27</v>
      </c>
      <c r="J10" s="260">
        <f>I10/D10</f>
        <v>-0.771428571428571</v>
      </c>
    </row>
    <row r="11" s="218" customFormat="1" ht="14.25" spans="1:10">
      <c r="A11" s="253" t="s">
        <v>122</v>
      </c>
      <c r="B11" s="254">
        <f t="shared" si="0"/>
        <v>7</v>
      </c>
      <c r="C11" s="255" t="s">
        <v>123</v>
      </c>
      <c r="D11" s="256"/>
      <c r="E11" s="257"/>
      <c r="F11" s="258">
        <v>0</v>
      </c>
      <c r="G11" s="259">
        <v>0</v>
      </c>
      <c r="H11" s="260"/>
      <c r="I11" s="268"/>
      <c r="J11" s="260"/>
    </row>
    <row r="12" s="218" customFormat="1" ht="14.25" spans="1:10">
      <c r="A12" s="253" t="s">
        <v>124</v>
      </c>
      <c r="B12" s="254">
        <f t="shared" si="0"/>
        <v>7</v>
      </c>
      <c r="C12" s="255" t="s">
        <v>125</v>
      </c>
      <c r="D12" s="256">
        <v>59</v>
      </c>
      <c r="E12" s="257"/>
      <c r="F12" s="258">
        <v>0</v>
      </c>
      <c r="G12" s="259">
        <v>54</v>
      </c>
      <c r="H12" s="260"/>
      <c r="I12" s="268">
        <f>G12-D12</f>
        <v>-5</v>
      </c>
      <c r="J12" s="260">
        <f>I12/D12</f>
        <v>-0.0847457627118644</v>
      </c>
    </row>
    <row r="13" s="218" customFormat="1" ht="14.25" spans="1:10">
      <c r="A13" s="253" t="s">
        <v>126</v>
      </c>
      <c r="B13" s="254">
        <f t="shared" si="0"/>
        <v>7</v>
      </c>
      <c r="C13" s="255" t="s">
        <v>127</v>
      </c>
      <c r="D13" s="256"/>
      <c r="E13" s="257"/>
      <c r="F13" s="258">
        <v>0</v>
      </c>
      <c r="G13" s="259">
        <v>0</v>
      </c>
      <c r="H13" s="260"/>
      <c r="I13" s="268"/>
      <c r="J13" s="260"/>
    </row>
    <row r="14" s="218" customFormat="1" ht="14.25" spans="1:10">
      <c r="A14" s="253" t="s">
        <v>128</v>
      </c>
      <c r="B14" s="254">
        <f t="shared" si="0"/>
        <v>7</v>
      </c>
      <c r="C14" s="255" t="s">
        <v>129</v>
      </c>
      <c r="D14" s="256"/>
      <c r="E14" s="257"/>
      <c r="F14" s="258">
        <v>0</v>
      </c>
      <c r="G14" s="259">
        <v>0</v>
      </c>
      <c r="H14" s="260"/>
      <c r="I14" s="268">
        <f>G14-D14</f>
        <v>0</v>
      </c>
      <c r="J14" s="260"/>
    </row>
    <row r="15" s="218" customFormat="1" ht="14.25" spans="1:10">
      <c r="A15" s="253" t="s">
        <v>130</v>
      </c>
      <c r="B15" s="254">
        <f t="shared" si="0"/>
        <v>7</v>
      </c>
      <c r="C15" s="255" t="s">
        <v>131</v>
      </c>
      <c r="D15" s="256">
        <v>63</v>
      </c>
      <c r="E15" s="257"/>
      <c r="F15" s="258">
        <v>0</v>
      </c>
      <c r="G15" s="259">
        <v>42</v>
      </c>
      <c r="H15" s="260"/>
      <c r="I15" s="268">
        <f>G15-D15</f>
        <v>-21</v>
      </c>
      <c r="J15" s="260">
        <f>I15/D15</f>
        <v>-0.333333333333333</v>
      </c>
    </row>
    <row r="16" s="218" customFormat="1" ht="14.25" spans="1:10">
      <c r="A16" s="253" t="s">
        <v>132</v>
      </c>
      <c r="B16" s="254">
        <f t="shared" si="0"/>
        <v>7</v>
      </c>
      <c r="C16" s="255" t="s">
        <v>133</v>
      </c>
      <c r="D16" s="256">
        <v>51</v>
      </c>
      <c r="E16" s="257"/>
      <c r="F16" s="258">
        <v>20</v>
      </c>
      <c r="G16" s="259">
        <v>41</v>
      </c>
      <c r="H16" s="260">
        <f>G16/F16</f>
        <v>2.05</v>
      </c>
      <c r="I16" s="268">
        <f>G16-D16</f>
        <v>-10</v>
      </c>
      <c r="J16" s="260">
        <f>I16/D16</f>
        <v>-0.196078431372549</v>
      </c>
    </row>
    <row r="17" s="218" customFormat="1" ht="14.25" spans="1:10">
      <c r="A17" s="253" t="s">
        <v>134</v>
      </c>
      <c r="B17" s="254">
        <f t="shared" si="0"/>
        <v>7</v>
      </c>
      <c r="C17" s="255" t="s">
        <v>135</v>
      </c>
      <c r="D17" s="256"/>
      <c r="E17" s="257"/>
      <c r="F17" s="258">
        <v>0</v>
      </c>
      <c r="G17" s="259">
        <v>0</v>
      </c>
      <c r="H17" s="260"/>
      <c r="I17" s="268"/>
      <c r="J17" s="260"/>
    </row>
    <row r="18" s="218" customFormat="1" ht="14.25" spans="1:10">
      <c r="A18" s="253" t="s">
        <v>136</v>
      </c>
      <c r="B18" s="254">
        <f t="shared" si="0"/>
        <v>7</v>
      </c>
      <c r="C18" s="255" t="s">
        <v>137</v>
      </c>
      <c r="D18" s="256"/>
      <c r="E18" s="257"/>
      <c r="F18" s="258">
        <v>0</v>
      </c>
      <c r="G18" s="259">
        <v>0</v>
      </c>
      <c r="H18" s="260"/>
      <c r="I18" s="268"/>
      <c r="J18" s="260"/>
    </row>
    <row r="19" s="218" customFormat="1" ht="14.25" spans="1:10">
      <c r="A19" s="253" t="s">
        <v>138</v>
      </c>
      <c r="B19" s="254">
        <f t="shared" si="0"/>
        <v>7</v>
      </c>
      <c r="C19" s="255" t="s">
        <v>139</v>
      </c>
      <c r="D19" s="256"/>
      <c r="E19" s="257"/>
      <c r="F19" s="258">
        <v>5</v>
      </c>
      <c r="G19" s="259">
        <v>1</v>
      </c>
      <c r="H19" s="260"/>
      <c r="I19" s="268">
        <f>G19-D19</f>
        <v>1</v>
      </c>
      <c r="J19" s="260"/>
    </row>
    <row r="20" s="218" customFormat="1" ht="14.25" spans="1:10">
      <c r="A20" s="253" t="s">
        <v>140</v>
      </c>
      <c r="B20" s="254">
        <f t="shared" si="0"/>
        <v>5</v>
      </c>
      <c r="C20" s="255" t="s">
        <v>141</v>
      </c>
      <c r="D20" s="256">
        <v>297</v>
      </c>
      <c r="E20" s="257">
        <v>160</v>
      </c>
      <c r="F20" s="257">
        <v>160</v>
      </c>
      <c r="G20" s="259">
        <f>SUM(G21:G28)</f>
        <v>308</v>
      </c>
      <c r="H20" s="260">
        <f>G20/F20</f>
        <v>1.925</v>
      </c>
      <c r="I20" s="268">
        <f>G20-D20</f>
        <v>11</v>
      </c>
      <c r="J20" s="260">
        <f>I20/D20</f>
        <v>0.037037037037037</v>
      </c>
    </row>
    <row r="21" s="218" customFormat="1" ht="14.25" spans="1:10">
      <c r="A21" s="253" t="s">
        <v>142</v>
      </c>
      <c r="B21" s="254">
        <f t="shared" si="0"/>
        <v>7</v>
      </c>
      <c r="C21" s="255" t="s">
        <v>119</v>
      </c>
      <c r="D21" s="256">
        <v>234</v>
      </c>
      <c r="E21" s="257">
        <v>160</v>
      </c>
      <c r="F21" s="257">
        <v>160</v>
      </c>
      <c r="G21" s="259">
        <v>240</v>
      </c>
      <c r="H21" s="260">
        <f>G21/F21</f>
        <v>1.5</v>
      </c>
      <c r="I21" s="268">
        <f>G21-D21</f>
        <v>6</v>
      </c>
      <c r="J21" s="260">
        <f>I21/D21</f>
        <v>0.0256410256410256</v>
      </c>
    </row>
    <row r="22" s="218" customFormat="1" ht="14.25" spans="1:10">
      <c r="A22" s="253" t="s">
        <v>143</v>
      </c>
      <c r="B22" s="254">
        <f t="shared" si="0"/>
        <v>7</v>
      </c>
      <c r="C22" s="255" t="s">
        <v>121</v>
      </c>
      <c r="D22" s="256">
        <v>6</v>
      </c>
      <c r="E22" s="257"/>
      <c r="F22" s="257"/>
      <c r="G22" s="259">
        <v>37</v>
      </c>
      <c r="H22" s="260"/>
      <c r="I22" s="268">
        <f>G22-D22</f>
        <v>31</v>
      </c>
      <c r="J22" s="260">
        <f>I22/D22</f>
        <v>5.16666666666667</v>
      </c>
    </row>
    <row r="23" s="218" customFormat="1" ht="14.25" spans="1:10">
      <c r="A23" s="253" t="s">
        <v>144</v>
      </c>
      <c r="B23" s="254">
        <f t="shared" si="0"/>
        <v>7</v>
      </c>
      <c r="C23" s="255" t="s">
        <v>123</v>
      </c>
      <c r="D23" s="256"/>
      <c r="E23" s="257"/>
      <c r="F23" s="257"/>
      <c r="G23" s="259">
        <v>0</v>
      </c>
      <c r="H23" s="260"/>
      <c r="I23" s="268"/>
      <c r="J23" s="260"/>
    </row>
    <row r="24" s="218" customFormat="1" ht="14.25" spans="1:10">
      <c r="A24" s="253" t="s">
        <v>145</v>
      </c>
      <c r="B24" s="254">
        <f t="shared" si="0"/>
        <v>7</v>
      </c>
      <c r="C24" s="255" t="s">
        <v>146</v>
      </c>
      <c r="D24" s="256">
        <v>15</v>
      </c>
      <c r="E24" s="257"/>
      <c r="F24" s="257"/>
      <c r="G24" s="259">
        <v>10</v>
      </c>
      <c r="H24" s="260"/>
      <c r="I24" s="268">
        <f>G24-D24</f>
        <v>-5</v>
      </c>
      <c r="J24" s="260">
        <f>I24/D24</f>
        <v>-0.333333333333333</v>
      </c>
    </row>
    <row r="25" s="218" customFormat="1" ht="14.25" spans="1:10">
      <c r="A25" s="253" t="s">
        <v>147</v>
      </c>
      <c r="B25" s="254">
        <f t="shared" si="0"/>
        <v>7</v>
      </c>
      <c r="C25" s="255" t="s">
        <v>148</v>
      </c>
      <c r="D25" s="256">
        <v>35</v>
      </c>
      <c r="E25" s="257"/>
      <c r="F25" s="257"/>
      <c r="G25" s="259">
        <v>17</v>
      </c>
      <c r="H25" s="260"/>
      <c r="I25" s="268">
        <f>G25-D25</f>
        <v>-18</v>
      </c>
      <c r="J25" s="260">
        <f>I25/D25</f>
        <v>-0.514285714285714</v>
      </c>
    </row>
    <row r="26" s="218" customFormat="1" ht="14.25" spans="1:10">
      <c r="A26" s="253" t="s">
        <v>149</v>
      </c>
      <c r="B26" s="254">
        <f t="shared" si="0"/>
        <v>7</v>
      </c>
      <c r="C26" s="255" t="s">
        <v>150</v>
      </c>
      <c r="D26" s="256">
        <v>7</v>
      </c>
      <c r="E26" s="257"/>
      <c r="F26" s="257"/>
      <c r="G26" s="259">
        <v>4</v>
      </c>
      <c r="H26" s="260"/>
      <c r="I26" s="268">
        <f>G26-D26</f>
        <v>-3</v>
      </c>
      <c r="J26" s="260">
        <f>I26/D26</f>
        <v>-0.428571428571429</v>
      </c>
    </row>
    <row r="27" s="218" customFormat="1" ht="14.25" spans="1:10">
      <c r="A27" s="253" t="s">
        <v>151</v>
      </c>
      <c r="B27" s="254">
        <f t="shared" si="0"/>
        <v>7</v>
      </c>
      <c r="C27" s="255" t="s">
        <v>137</v>
      </c>
      <c r="D27" s="256"/>
      <c r="E27" s="257"/>
      <c r="F27" s="257"/>
      <c r="G27" s="256"/>
      <c r="H27" s="260"/>
      <c r="I27" s="268"/>
      <c r="J27" s="260"/>
    </row>
    <row r="28" s="218" customFormat="1" ht="14.25" spans="1:10">
      <c r="A28" s="253" t="s">
        <v>152</v>
      </c>
      <c r="B28" s="254">
        <f t="shared" si="0"/>
        <v>7</v>
      </c>
      <c r="C28" s="255" t="s">
        <v>153</v>
      </c>
      <c r="D28" s="256"/>
      <c r="E28" s="257"/>
      <c r="F28" s="257"/>
      <c r="G28" s="256"/>
      <c r="H28" s="260"/>
      <c r="I28" s="268"/>
      <c r="J28" s="260"/>
    </row>
    <row r="29" s="218" customFormat="1" ht="14.25" spans="1:10">
      <c r="A29" s="253" t="s">
        <v>154</v>
      </c>
      <c r="B29" s="254">
        <f t="shared" si="0"/>
        <v>5</v>
      </c>
      <c r="C29" s="255" t="s">
        <v>155</v>
      </c>
      <c r="D29" s="256">
        <v>8904</v>
      </c>
      <c r="E29" s="257">
        <v>8489</v>
      </c>
      <c r="F29" s="257">
        <v>8892</v>
      </c>
      <c r="G29" s="259">
        <f>SUM(G30:G40)</f>
        <v>7375</v>
      </c>
      <c r="H29" s="260">
        <f>G29/F29</f>
        <v>0.829397210976158</v>
      </c>
      <c r="I29" s="268">
        <f>G29-D29</f>
        <v>-1529</v>
      </c>
      <c r="J29" s="260">
        <f>I29/D29</f>
        <v>-0.171720575022462</v>
      </c>
    </row>
    <row r="30" s="218" customFormat="1" ht="14.25" spans="1:10">
      <c r="A30" s="253" t="s">
        <v>156</v>
      </c>
      <c r="B30" s="254">
        <f t="shared" si="0"/>
        <v>7</v>
      </c>
      <c r="C30" s="255" t="s">
        <v>119</v>
      </c>
      <c r="D30" s="256">
        <v>5135</v>
      </c>
      <c r="E30" s="261">
        <v>7491</v>
      </c>
      <c r="F30" s="258">
        <v>7491</v>
      </c>
      <c r="G30" s="259">
        <v>4871</v>
      </c>
      <c r="H30" s="260">
        <f>G30/F30</f>
        <v>0.650246963022293</v>
      </c>
      <c r="I30" s="268">
        <f>G30-D30</f>
        <v>-264</v>
      </c>
      <c r="J30" s="260">
        <f>I30/D30</f>
        <v>-0.0514118792599805</v>
      </c>
    </row>
    <row r="31" s="218" customFormat="1" ht="14.25" spans="1:10">
      <c r="A31" s="253" t="s">
        <v>157</v>
      </c>
      <c r="B31" s="254">
        <f t="shared" si="0"/>
        <v>7</v>
      </c>
      <c r="C31" s="255" t="s">
        <v>121</v>
      </c>
      <c r="D31" s="256">
        <v>1397</v>
      </c>
      <c r="E31" s="261">
        <v>75</v>
      </c>
      <c r="F31" s="258">
        <v>78</v>
      </c>
      <c r="G31" s="259">
        <v>635</v>
      </c>
      <c r="H31" s="260">
        <f>G31/F31</f>
        <v>8.14102564102564</v>
      </c>
      <c r="I31" s="268">
        <f>G31-D31</f>
        <v>-762</v>
      </c>
      <c r="J31" s="260">
        <f>I31/D31</f>
        <v>-0.545454545454545</v>
      </c>
    </row>
    <row r="32" s="218" customFormat="1" ht="14.25" spans="1:10">
      <c r="A32" s="253" t="s">
        <v>158</v>
      </c>
      <c r="B32" s="254">
        <f t="shared" si="0"/>
        <v>7</v>
      </c>
      <c r="C32" s="255" t="s">
        <v>123</v>
      </c>
      <c r="D32" s="256">
        <v>1647</v>
      </c>
      <c r="E32" s="261">
        <v>555</v>
      </c>
      <c r="F32" s="258">
        <v>555</v>
      </c>
      <c r="G32" s="259">
        <v>677</v>
      </c>
      <c r="H32" s="260">
        <f>G32/F32</f>
        <v>1.21981981981982</v>
      </c>
      <c r="I32" s="268">
        <f>G32-D32</f>
        <v>-970</v>
      </c>
      <c r="J32" s="260">
        <f>I32/D32</f>
        <v>-0.588949605343048</v>
      </c>
    </row>
    <row r="33" s="218" customFormat="1" ht="14.25" spans="1:10">
      <c r="A33" s="253" t="s">
        <v>159</v>
      </c>
      <c r="B33" s="254">
        <f t="shared" si="0"/>
        <v>7</v>
      </c>
      <c r="C33" s="255" t="s">
        <v>160</v>
      </c>
      <c r="D33" s="256"/>
      <c r="E33" s="257"/>
      <c r="F33" s="258">
        <v>0</v>
      </c>
      <c r="G33" s="259">
        <v>0</v>
      </c>
      <c r="H33" s="260"/>
      <c r="I33" s="268">
        <f>G33-D33</f>
        <v>0</v>
      </c>
      <c r="J33" s="260"/>
    </row>
    <row r="34" s="218" customFormat="1" ht="14.25" spans="1:10">
      <c r="A34" s="253" t="s">
        <v>161</v>
      </c>
      <c r="B34" s="254">
        <f t="shared" si="0"/>
        <v>7</v>
      </c>
      <c r="C34" s="255" t="s">
        <v>162</v>
      </c>
      <c r="D34" s="256"/>
      <c r="E34" s="257"/>
      <c r="F34" s="258">
        <v>0</v>
      </c>
      <c r="G34" s="259">
        <v>0</v>
      </c>
      <c r="H34" s="260"/>
      <c r="I34" s="268"/>
      <c r="J34" s="260"/>
    </row>
    <row r="35" s="218" customFormat="1" ht="14.25" spans="1:10">
      <c r="A35" s="253" t="s">
        <v>163</v>
      </c>
      <c r="B35" s="254">
        <f t="shared" si="0"/>
        <v>7</v>
      </c>
      <c r="C35" s="255" t="s">
        <v>164</v>
      </c>
      <c r="D35" s="256">
        <v>163</v>
      </c>
      <c r="E35" s="257"/>
      <c r="F35" s="258">
        <v>0</v>
      </c>
      <c r="G35" s="259">
        <v>56</v>
      </c>
      <c r="H35" s="260"/>
      <c r="I35" s="268">
        <f>G35-D35</f>
        <v>-107</v>
      </c>
      <c r="J35" s="260">
        <f>I35/D35</f>
        <v>-0.656441717791411</v>
      </c>
    </row>
    <row r="36" s="218" customFormat="1" ht="14.25" spans="1:10">
      <c r="A36" s="253" t="s">
        <v>165</v>
      </c>
      <c r="B36" s="254">
        <f t="shared" si="0"/>
        <v>7</v>
      </c>
      <c r="C36" s="255" t="s">
        <v>166</v>
      </c>
      <c r="D36" s="256"/>
      <c r="E36" s="257"/>
      <c r="F36" s="258">
        <v>0</v>
      </c>
      <c r="H36" s="260"/>
      <c r="I36" s="268">
        <f>G37-D36</f>
        <v>136</v>
      </c>
      <c r="J36" s="260"/>
    </row>
    <row r="37" s="218" customFormat="1" ht="14.25" spans="1:10">
      <c r="A37" s="253" t="s">
        <v>167</v>
      </c>
      <c r="B37" s="254">
        <f t="shared" si="0"/>
        <v>7</v>
      </c>
      <c r="C37" s="255" t="s">
        <v>168</v>
      </c>
      <c r="D37" s="256">
        <v>182</v>
      </c>
      <c r="E37" s="257"/>
      <c r="F37" s="258">
        <v>0</v>
      </c>
      <c r="G37" s="259">
        <v>136</v>
      </c>
      <c r="H37" s="260"/>
      <c r="I37" s="268"/>
      <c r="J37" s="260"/>
    </row>
    <row r="38" s="218" customFormat="1" ht="14.25" spans="1:10">
      <c r="A38" s="253" t="s">
        <v>169</v>
      </c>
      <c r="B38" s="254">
        <f t="shared" si="0"/>
        <v>7</v>
      </c>
      <c r="C38" s="255" t="s">
        <v>170</v>
      </c>
      <c r="D38" s="256"/>
      <c r="E38" s="257"/>
      <c r="H38" s="260"/>
      <c r="I38" s="268"/>
      <c r="J38" s="260"/>
    </row>
    <row r="39" s="218" customFormat="1" ht="14.25" spans="1:10">
      <c r="A39" s="253" t="s">
        <v>171</v>
      </c>
      <c r="B39" s="254">
        <f t="shared" si="0"/>
        <v>7</v>
      </c>
      <c r="C39" s="255" t="s">
        <v>137</v>
      </c>
      <c r="D39" s="256">
        <v>380</v>
      </c>
      <c r="E39" s="261">
        <v>368</v>
      </c>
      <c r="F39" s="258">
        <v>368</v>
      </c>
      <c r="G39" s="259">
        <v>638</v>
      </c>
      <c r="H39" s="260">
        <f>G40/F40</f>
        <v>0.905</v>
      </c>
      <c r="I39" s="268">
        <f>G40-D39</f>
        <v>-18</v>
      </c>
      <c r="J39" s="260">
        <f>I39/D39</f>
        <v>-0.0473684210526316</v>
      </c>
    </row>
    <row r="40" s="218" customFormat="1" ht="14.25" spans="1:10">
      <c r="A40" s="253" t="s">
        <v>172</v>
      </c>
      <c r="B40" s="254">
        <f t="shared" si="0"/>
        <v>7</v>
      </c>
      <c r="C40" s="255" t="s">
        <v>173</v>
      </c>
      <c r="D40" s="256"/>
      <c r="E40" s="257"/>
      <c r="F40" s="258">
        <v>400</v>
      </c>
      <c r="G40" s="259">
        <v>362</v>
      </c>
      <c r="H40" s="260"/>
      <c r="I40" s="268"/>
      <c r="J40" s="260"/>
    </row>
    <row r="41" s="218" customFormat="1" ht="14.25" spans="1:10">
      <c r="A41" s="253" t="s">
        <v>174</v>
      </c>
      <c r="B41" s="254">
        <f t="shared" si="0"/>
        <v>5</v>
      </c>
      <c r="C41" s="255" t="s">
        <v>175</v>
      </c>
      <c r="D41" s="256">
        <v>229</v>
      </c>
      <c r="E41" s="257">
        <v>103</v>
      </c>
      <c r="F41" s="257">
        <v>103</v>
      </c>
      <c r="G41" s="259">
        <f>SUM(G42:G51)</f>
        <v>223</v>
      </c>
      <c r="H41" s="260">
        <f>G41/F41</f>
        <v>2.16504854368932</v>
      </c>
      <c r="I41" s="268">
        <f>G41-D41</f>
        <v>-6</v>
      </c>
      <c r="J41" s="260">
        <f>I41/D41</f>
        <v>-0.0262008733624454</v>
      </c>
    </row>
    <row r="42" s="218" customFormat="1" ht="14.25" spans="1:10">
      <c r="A42" s="253" t="s">
        <v>176</v>
      </c>
      <c r="B42" s="254">
        <f t="shared" si="0"/>
        <v>7</v>
      </c>
      <c r="C42" s="255" t="s">
        <v>119</v>
      </c>
      <c r="D42" s="256">
        <v>171</v>
      </c>
      <c r="E42" s="257">
        <v>103</v>
      </c>
      <c r="F42" s="257">
        <v>103</v>
      </c>
      <c r="G42" s="259">
        <v>148</v>
      </c>
      <c r="H42" s="260">
        <f>G42/F42</f>
        <v>1.4368932038835</v>
      </c>
      <c r="I42" s="268">
        <f>G42-D42</f>
        <v>-23</v>
      </c>
      <c r="J42" s="260">
        <f>I42/D42</f>
        <v>-0.134502923976608</v>
      </c>
    </row>
    <row r="43" s="218" customFormat="1" ht="14.25" spans="1:10">
      <c r="A43" s="253" t="s">
        <v>177</v>
      </c>
      <c r="B43" s="254">
        <f t="shared" si="0"/>
        <v>7</v>
      </c>
      <c r="C43" s="255" t="s">
        <v>121</v>
      </c>
      <c r="D43" s="256">
        <v>51</v>
      </c>
      <c r="E43" s="257"/>
      <c r="F43" s="257"/>
      <c r="G43" s="259">
        <v>75</v>
      </c>
      <c r="H43" s="260"/>
      <c r="I43" s="268">
        <f>G43-D43</f>
        <v>24</v>
      </c>
      <c r="J43" s="260">
        <f>I43/D43</f>
        <v>0.470588235294118</v>
      </c>
    </row>
    <row r="44" s="218" customFormat="1" ht="14.25" spans="1:10">
      <c r="A44" s="253" t="s">
        <v>178</v>
      </c>
      <c r="B44" s="254">
        <f t="shared" si="0"/>
        <v>7</v>
      </c>
      <c r="C44" s="255" t="s">
        <v>123</v>
      </c>
      <c r="D44" s="256"/>
      <c r="E44" s="257"/>
      <c r="F44" s="257"/>
      <c r="G44" s="256"/>
      <c r="H44" s="260"/>
      <c r="I44" s="268"/>
      <c r="J44" s="260"/>
    </row>
    <row r="45" s="218" customFormat="1" ht="14.25" spans="1:10">
      <c r="A45" s="253" t="s">
        <v>179</v>
      </c>
      <c r="B45" s="254">
        <f t="shared" si="0"/>
        <v>7</v>
      </c>
      <c r="C45" s="255" t="s">
        <v>180</v>
      </c>
      <c r="D45" s="256"/>
      <c r="E45" s="257"/>
      <c r="F45" s="257"/>
      <c r="G45" s="256"/>
      <c r="H45" s="260"/>
      <c r="I45" s="268"/>
      <c r="J45" s="260"/>
    </row>
    <row r="46" s="218" customFormat="1" ht="14.25" spans="1:10">
      <c r="A46" s="253" t="s">
        <v>181</v>
      </c>
      <c r="B46" s="254">
        <f t="shared" si="0"/>
        <v>7</v>
      </c>
      <c r="C46" s="255" t="s">
        <v>182</v>
      </c>
      <c r="D46" s="256"/>
      <c r="E46" s="257"/>
      <c r="F46" s="257"/>
      <c r="G46" s="256"/>
      <c r="H46" s="260"/>
      <c r="I46" s="268"/>
      <c r="J46" s="260"/>
    </row>
    <row r="47" s="218" customFormat="1" ht="14.25" spans="1:10">
      <c r="A47" s="253" t="s">
        <v>183</v>
      </c>
      <c r="B47" s="254">
        <f t="shared" si="0"/>
        <v>7</v>
      </c>
      <c r="C47" s="255" t="s">
        <v>184</v>
      </c>
      <c r="D47" s="256"/>
      <c r="E47" s="257"/>
      <c r="F47" s="257"/>
      <c r="G47" s="256"/>
      <c r="H47" s="260"/>
      <c r="I47" s="268"/>
      <c r="J47" s="260"/>
    </row>
    <row r="48" s="218" customFormat="1" ht="14.25" spans="1:10">
      <c r="A48" s="253" t="s">
        <v>185</v>
      </c>
      <c r="B48" s="254">
        <f t="shared" si="0"/>
        <v>7</v>
      </c>
      <c r="C48" s="255" t="s">
        <v>186</v>
      </c>
      <c r="D48" s="256"/>
      <c r="E48" s="257"/>
      <c r="F48" s="257"/>
      <c r="G48" s="256"/>
      <c r="H48" s="260"/>
      <c r="I48" s="268"/>
      <c r="J48" s="260"/>
    </row>
    <row r="49" s="218" customFormat="1" ht="14.25" spans="1:10">
      <c r="A49" s="253" t="s">
        <v>187</v>
      </c>
      <c r="B49" s="254">
        <f t="shared" si="0"/>
        <v>7</v>
      </c>
      <c r="C49" s="255" t="s">
        <v>188</v>
      </c>
      <c r="D49" s="256">
        <v>7</v>
      </c>
      <c r="E49" s="257"/>
      <c r="F49" s="257"/>
      <c r="G49" s="256"/>
      <c r="H49" s="260"/>
      <c r="I49" s="268">
        <f>G49-D49</f>
        <v>-7</v>
      </c>
      <c r="J49" s="260"/>
    </row>
    <row r="50" s="218" customFormat="1" ht="14.25" spans="1:10">
      <c r="A50" s="253" t="s">
        <v>189</v>
      </c>
      <c r="B50" s="254">
        <f t="shared" si="0"/>
        <v>7</v>
      </c>
      <c r="C50" s="255" t="s">
        <v>190</v>
      </c>
      <c r="D50" s="256"/>
      <c r="E50" s="257"/>
      <c r="F50" s="257"/>
      <c r="G50" s="256"/>
      <c r="H50" s="260"/>
      <c r="I50" s="268"/>
      <c r="J50" s="260"/>
    </row>
    <row r="51" s="218" customFormat="1" ht="14.25" spans="1:10">
      <c r="A51" s="253" t="s">
        <v>191</v>
      </c>
      <c r="B51" s="254">
        <f t="shared" si="0"/>
        <v>7</v>
      </c>
      <c r="C51" s="255" t="s">
        <v>137</v>
      </c>
      <c r="D51" s="256"/>
      <c r="E51" s="257"/>
      <c r="F51" s="257"/>
      <c r="G51" s="256"/>
      <c r="H51" s="260"/>
      <c r="I51" s="268"/>
      <c r="J51" s="260"/>
    </row>
    <row r="52" s="218" customFormat="1" ht="14.25" spans="1:10">
      <c r="A52" s="253" t="s">
        <v>192</v>
      </c>
      <c r="B52" s="254">
        <f t="shared" si="0"/>
        <v>7</v>
      </c>
      <c r="C52" s="255" t="s">
        <v>193</v>
      </c>
      <c r="D52" s="256"/>
      <c r="E52" s="257"/>
      <c r="F52" s="257"/>
      <c r="G52" s="256"/>
      <c r="H52" s="260"/>
      <c r="I52" s="268">
        <f>G52-D52</f>
        <v>0</v>
      </c>
      <c r="J52" s="260"/>
    </row>
    <row r="53" s="218" customFormat="1" ht="14.25" spans="1:10">
      <c r="A53" s="253" t="s">
        <v>194</v>
      </c>
      <c r="B53" s="254">
        <f t="shared" si="0"/>
        <v>5</v>
      </c>
      <c r="C53" s="255" t="s">
        <v>195</v>
      </c>
      <c r="D53" s="256">
        <v>274</v>
      </c>
      <c r="E53" s="257">
        <v>88</v>
      </c>
      <c r="F53" s="258">
        <v>116</v>
      </c>
      <c r="G53" s="259">
        <f>SUM(G54:G63)</f>
        <v>686</v>
      </c>
      <c r="H53" s="260">
        <f>G53/F53</f>
        <v>5.91379310344828</v>
      </c>
      <c r="I53" s="268">
        <f>G53-D53</f>
        <v>412</v>
      </c>
      <c r="J53" s="260">
        <f>I53/D53</f>
        <v>1.5036496350365</v>
      </c>
    </row>
    <row r="54" s="218" customFormat="1" ht="14.25" spans="1:10">
      <c r="A54" s="253" t="s">
        <v>196</v>
      </c>
      <c r="B54" s="254">
        <f t="shared" si="0"/>
        <v>7</v>
      </c>
      <c r="C54" s="255" t="s">
        <v>119</v>
      </c>
      <c r="D54" s="256">
        <v>157</v>
      </c>
      <c r="E54" s="257">
        <v>88</v>
      </c>
      <c r="F54" s="258">
        <v>88</v>
      </c>
      <c r="G54" s="259">
        <v>103</v>
      </c>
      <c r="H54" s="260">
        <f>G54/F54</f>
        <v>1.17045454545455</v>
      </c>
      <c r="I54" s="268">
        <f>G54-D54</f>
        <v>-54</v>
      </c>
      <c r="J54" s="260">
        <f>I54/D54</f>
        <v>-0.343949044585987</v>
      </c>
    </row>
    <row r="55" s="218" customFormat="1" ht="14.25" spans="1:10">
      <c r="A55" s="253" t="s">
        <v>197</v>
      </c>
      <c r="B55" s="254">
        <f t="shared" si="0"/>
        <v>7</v>
      </c>
      <c r="C55" s="255" t="s">
        <v>121</v>
      </c>
      <c r="D55" s="256">
        <v>10</v>
      </c>
      <c r="E55" s="257"/>
      <c r="F55" s="258">
        <v>0</v>
      </c>
      <c r="G55" s="259">
        <v>8</v>
      </c>
      <c r="H55" s="260"/>
      <c r="I55" s="268">
        <f>G55-D55</f>
        <v>-2</v>
      </c>
      <c r="J55" s="260">
        <f>I55/D55</f>
        <v>-0.2</v>
      </c>
    </row>
    <row r="56" s="218" customFormat="1" ht="14.25" spans="1:10">
      <c r="A56" s="253" t="s">
        <v>198</v>
      </c>
      <c r="B56" s="254">
        <f t="shared" si="0"/>
        <v>7</v>
      </c>
      <c r="C56" s="255" t="s">
        <v>123</v>
      </c>
      <c r="D56" s="256"/>
      <c r="E56" s="257"/>
      <c r="F56" s="258">
        <v>0</v>
      </c>
      <c r="G56" s="259">
        <v>0</v>
      </c>
      <c r="H56" s="260"/>
      <c r="I56" s="268"/>
      <c r="J56" s="260"/>
    </row>
    <row r="57" s="218" customFormat="1" ht="14.25" spans="1:10">
      <c r="A57" s="253" t="s">
        <v>199</v>
      </c>
      <c r="B57" s="254">
        <f t="shared" si="0"/>
        <v>7</v>
      </c>
      <c r="C57" s="255" t="s">
        <v>200</v>
      </c>
      <c r="D57" s="256"/>
      <c r="E57" s="257"/>
      <c r="F57" s="258">
        <v>0</v>
      </c>
      <c r="G57" s="259">
        <v>0</v>
      </c>
      <c r="H57" s="260"/>
      <c r="I57" s="268"/>
      <c r="J57" s="260"/>
    </row>
    <row r="58" s="218" customFormat="1" ht="14.25" spans="1:10">
      <c r="A58" s="253" t="s">
        <v>201</v>
      </c>
      <c r="B58" s="254">
        <f t="shared" si="0"/>
        <v>7</v>
      </c>
      <c r="C58" s="255" t="s">
        <v>202</v>
      </c>
      <c r="D58" s="256"/>
      <c r="E58" s="257"/>
      <c r="F58" s="258">
        <v>0</v>
      </c>
      <c r="G58" s="259">
        <v>0</v>
      </c>
      <c r="H58" s="260"/>
      <c r="I58" s="268"/>
      <c r="J58" s="260"/>
    </row>
    <row r="59" s="218" customFormat="1" ht="14.25" spans="1:10">
      <c r="A59" s="253" t="s">
        <v>203</v>
      </c>
      <c r="B59" s="254">
        <f t="shared" si="0"/>
        <v>7</v>
      </c>
      <c r="C59" s="255" t="s">
        <v>204</v>
      </c>
      <c r="D59" s="256">
        <v>8</v>
      </c>
      <c r="E59" s="257"/>
      <c r="F59" s="258">
        <v>0</v>
      </c>
      <c r="G59" s="259">
        <v>20</v>
      </c>
      <c r="H59" s="260"/>
      <c r="I59" s="268">
        <f>G59-D59</f>
        <v>12</v>
      </c>
      <c r="J59" s="260">
        <f>I59/D59</f>
        <v>1.5</v>
      </c>
    </row>
    <row r="60" s="218" customFormat="1" ht="14.25" spans="1:10">
      <c r="A60" s="253" t="s">
        <v>205</v>
      </c>
      <c r="B60" s="254">
        <f t="shared" si="0"/>
        <v>7</v>
      </c>
      <c r="C60" s="255" t="s">
        <v>206</v>
      </c>
      <c r="D60" s="256">
        <v>78</v>
      </c>
      <c r="E60" s="257"/>
      <c r="F60" s="258">
        <v>28</v>
      </c>
      <c r="G60" s="259">
        <v>354</v>
      </c>
      <c r="H60" s="260">
        <f>G60/F60</f>
        <v>12.6428571428571</v>
      </c>
      <c r="I60" s="268">
        <f>G60-D60</f>
        <v>276</v>
      </c>
      <c r="J60" s="260">
        <f>I60/D60</f>
        <v>3.53846153846154</v>
      </c>
    </row>
    <row r="61" s="218" customFormat="1" ht="14.25" spans="1:10">
      <c r="A61" s="253" t="s">
        <v>207</v>
      </c>
      <c r="B61" s="254">
        <f t="shared" si="0"/>
        <v>7</v>
      </c>
      <c r="C61" s="255" t="s">
        <v>208</v>
      </c>
      <c r="D61" s="256">
        <v>21</v>
      </c>
      <c r="E61" s="257"/>
      <c r="F61" s="257"/>
      <c r="G61" s="259">
        <v>201</v>
      </c>
      <c r="H61" s="260"/>
      <c r="I61" s="268">
        <f>G61-D61</f>
        <v>180</v>
      </c>
      <c r="J61" s="260">
        <f>I61/D61</f>
        <v>8.57142857142857</v>
      </c>
    </row>
    <row r="62" s="218" customFormat="1" ht="14.25" spans="1:10">
      <c r="A62" s="253" t="s">
        <v>209</v>
      </c>
      <c r="B62" s="254">
        <f t="shared" si="0"/>
        <v>7</v>
      </c>
      <c r="C62" s="255" t="s">
        <v>137</v>
      </c>
      <c r="D62" s="256"/>
      <c r="E62" s="257"/>
      <c r="F62" s="257"/>
      <c r="G62" s="256"/>
      <c r="H62" s="260"/>
      <c r="I62" s="268"/>
      <c r="J62" s="260"/>
    </row>
    <row r="63" s="218" customFormat="1" ht="14.25" spans="1:10">
      <c r="A63" s="253" t="s">
        <v>210</v>
      </c>
      <c r="B63" s="254">
        <f t="shared" si="0"/>
        <v>7</v>
      </c>
      <c r="C63" s="255" t="s">
        <v>211</v>
      </c>
      <c r="D63" s="256"/>
      <c r="E63" s="257"/>
      <c r="F63" s="257"/>
      <c r="G63" s="256"/>
      <c r="H63" s="260"/>
      <c r="I63" s="268"/>
      <c r="J63" s="260"/>
    </row>
    <row r="64" s="218" customFormat="1" ht="14.25" spans="1:10">
      <c r="A64" s="253" t="s">
        <v>212</v>
      </c>
      <c r="B64" s="254">
        <f t="shared" si="0"/>
        <v>5</v>
      </c>
      <c r="C64" s="255" t="s">
        <v>213</v>
      </c>
      <c r="D64" s="256">
        <v>710</v>
      </c>
      <c r="E64" s="261">
        <v>346</v>
      </c>
      <c r="F64" s="258">
        <v>360</v>
      </c>
      <c r="G64" s="259">
        <f>SUM(G65:G74)</f>
        <v>671</v>
      </c>
      <c r="H64" s="260">
        <f>G64/F64</f>
        <v>1.86388888888889</v>
      </c>
      <c r="I64" s="268">
        <f>G64-D64</f>
        <v>-39</v>
      </c>
      <c r="J64" s="260">
        <f>I64/D64</f>
        <v>-0.0549295774647887</v>
      </c>
    </row>
    <row r="65" s="218" customFormat="1" ht="14.25" spans="1:10">
      <c r="A65" s="253" t="s">
        <v>214</v>
      </c>
      <c r="B65" s="254">
        <f t="shared" si="0"/>
        <v>7</v>
      </c>
      <c r="C65" s="255" t="s">
        <v>119</v>
      </c>
      <c r="D65" s="256">
        <v>338</v>
      </c>
      <c r="E65" s="261">
        <v>233</v>
      </c>
      <c r="F65" s="258">
        <v>233</v>
      </c>
      <c r="G65" s="259">
        <v>320</v>
      </c>
      <c r="H65" s="260">
        <f>G65/F65</f>
        <v>1.37339055793991</v>
      </c>
      <c r="I65" s="268">
        <f>G65-D65</f>
        <v>-18</v>
      </c>
      <c r="J65" s="260">
        <f>I65/D65</f>
        <v>-0.0532544378698225</v>
      </c>
    </row>
    <row r="66" s="218" customFormat="1" ht="14.25" spans="1:10">
      <c r="A66" s="253" t="s">
        <v>215</v>
      </c>
      <c r="B66" s="254">
        <f t="shared" si="0"/>
        <v>7</v>
      </c>
      <c r="C66" s="255" t="s">
        <v>121</v>
      </c>
      <c r="D66" s="256">
        <v>51</v>
      </c>
      <c r="E66" s="261"/>
      <c r="F66" s="258">
        <v>0</v>
      </c>
      <c r="G66" s="259">
        <v>107</v>
      </c>
      <c r="H66" s="260"/>
      <c r="I66" s="268">
        <f>G66-D66</f>
        <v>56</v>
      </c>
      <c r="J66" s="260">
        <f>I66/D66</f>
        <v>1.09803921568627</v>
      </c>
    </row>
    <row r="67" s="218" customFormat="1" ht="14.25" spans="1:10">
      <c r="A67" s="253" t="s">
        <v>216</v>
      </c>
      <c r="B67" s="254">
        <f t="shared" si="0"/>
        <v>7</v>
      </c>
      <c r="C67" s="255" t="s">
        <v>123</v>
      </c>
      <c r="D67" s="256"/>
      <c r="E67" s="261"/>
      <c r="F67" s="258">
        <v>0</v>
      </c>
      <c r="G67" s="259">
        <v>0</v>
      </c>
      <c r="H67" s="260"/>
      <c r="I67" s="268"/>
      <c r="J67" s="260"/>
    </row>
    <row r="68" s="218" customFormat="1" ht="14.25" spans="1:10">
      <c r="A68" s="253" t="s">
        <v>217</v>
      </c>
      <c r="B68" s="254">
        <f t="shared" si="0"/>
        <v>7</v>
      </c>
      <c r="C68" s="255" t="s">
        <v>218</v>
      </c>
      <c r="D68" s="256">
        <v>20</v>
      </c>
      <c r="E68" s="261"/>
      <c r="F68" s="258">
        <v>0</v>
      </c>
      <c r="G68" s="259">
        <v>21</v>
      </c>
      <c r="H68" s="260"/>
      <c r="I68" s="268">
        <f>G68-D68</f>
        <v>1</v>
      </c>
      <c r="J68" s="260">
        <f>I68/D68</f>
        <v>0.05</v>
      </c>
    </row>
    <row r="69" s="218" customFormat="1" ht="14.25" spans="1:10">
      <c r="A69" s="253" t="s">
        <v>219</v>
      </c>
      <c r="B69" s="254">
        <f t="shared" si="0"/>
        <v>7</v>
      </c>
      <c r="C69" s="255" t="s">
        <v>220</v>
      </c>
      <c r="D69" s="256">
        <v>38</v>
      </c>
      <c r="E69" s="261"/>
      <c r="F69" s="258">
        <v>0</v>
      </c>
      <c r="G69" s="259">
        <v>27</v>
      </c>
      <c r="H69" s="260"/>
      <c r="I69" s="268">
        <f>G69-D69</f>
        <v>-11</v>
      </c>
      <c r="J69" s="260">
        <f>I69/D69</f>
        <v>-0.289473684210526</v>
      </c>
    </row>
    <row r="70" s="218" customFormat="1" ht="14.25" spans="1:10">
      <c r="A70" s="253" t="s">
        <v>221</v>
      </c>
      <c r="B70" s="254">
        <f t="shared" si="0"/>
        <v>7</v>
      </c>
      <c r="C70" s="255" t="s">
        <v>222</v>
      </c>
      <c r="D70" s="256"/>
      <c r="E70" s="261"/>
      <c r="F70" s="258">
        <v>0</v>
      </c>
      <c r="G70" s="259">
        <v>13</v>
      </c>
      <c r="H70" s="260"/>
      <c r="I70" s="268"/>
      <c r="J70" s="260"/>
    </row>
    <row r="71" s="218" customFormat="1" ht="14.25" spans="1:10">
      <c r="A71" s="253" t="s">
        <v>223</v>
      </c>
      <c r="B71" s="254">
        <f t="shared" ref="B71:B134" si="1">LEN(A71)</f>
        <v>7</v>
      </c>
      <c r="C71" s="255" t="s">
        <v>224</v>
      </c>
      <c r="D71" s="256">
        <v>55</v>
      </c>
      <c r="E71" s="261"/>
      <c r="F71" s="258">
        <v>0</v>
      </c>
      <c r="G71" s="259">
        <v>14</v>
      </c>
      <c r="H71" s="260"/>
      <c r="I71" s="268">
        <f>G71-D71</f>
        <v>-41</v>
      </c>
      <c r="J71" s="260">
        <f>I71/D71</f>
        <v>-0.745454545454545</v>
      </c>
    </row>
    <row r="72" s="218" customFormat="1" ht="14.25" spans="1:10">
      <c r="A72" s="253" t="s">
        <v>225</v>
      </c>
      <c r="B72" s="254">
        <f t="shared" si="1"/>
        <v>7</v>
      </c>
      <c r="C72" s="255" t="s">
        <v>226</v>
      </c>
      <c r="D72" s="256">
        <v>64</v>
      </c>
      <c r="E72" s="261"/>
      <c r="F72" s="258">
        <v>14</v>
      </c>
      <c r="G72" s="259">
        <v>12</v>
      </c>
      <c r="H72" s="260">
        <f>G72/F72</f>
        <v>0.857142857142857</v>
      </c>
      <c r="I72" s="268">
        <f>G72-D72</f>
        <v>-52</v>
      </c>
      <c r="J72" s="260">
        <f>I72/D72</f>
        <v>-0.8125</v>
      </c>
    </row>
    <row r="73" s="218" customFormat="1" ht="14.25" spans="1:10">
      <c r="A73" s="253" t="s">
        <v>227</v>
      </c>
      <c r="B73" s="254">
        <f t="shared" si="1"/>
        <v>7</v>
      </c>
      <c r="C73" s="255" t="s">
        <v>137</v>
      </c>
      <c r="D73" s="256">
        <v>144</v>
      </c>
      <c r="E73" s="261">
        <v>113</v>
      </c>
      <c r="F73" s="258">
        <v>113</v>
      </c>
      <c r="G73" s="259">
        <v>157</v>
      </c>
      <c r="H73" s="260">
        <f>G73/F73</f>
        <v>1.38938053097345</v>
      </c>
      <c r="I73" s="268">
        <f>G73-D73</f>
        <v>13</v>
      </c>
      <c r="J73" s="260">
        <f>I73/D73</f>
        <v>0.0902777777777778</v>
      </c>
    </row>
    <row r="74" s="218" customFormat="1" ht="14.25" spans="1:10">
      <c r="A74" s="253" t="s">
        <v>228</v>
      </c>
      <c r="B74" s="254">
        <f t="shared" si="1"/>
        <v>7</v>
      </c>
      <c r="C74" s="255" t="s">
        <v>229</v>
      </c>
      <c r="D74" s="256"/>
      <c r="E74" s="257"/>
      <c r="F74" s="258">
        <v>0</v>
      </c>
      <c r="G74" s="256"/>
      <c r="H74" s="260"/>
      <c r="I74" s="268"/>
      <c r="J74" s="260"/>
    </row>
    <row r="75" s="218" customFormat="1" ht="14.25" spans="1:10">
      <c r="A75" s="253" t="s">
        <v>230</v>
      </c>
      <c r="B75" s="254">
        <f t="shared" si="1"/>
        <v>5</v>
      </c>
      <c r="C75" s="255" t="s">
        <v>231</v>
      </c>
      <c r="D75" s="256">
        <v>769</v>
      </c>
      <c r="E75" s="257">
        <v>171</v>
      </c>
      <c r="F75" s="257">
        <v>171</v>
      </c>
      <c r="G75" s="259">
        <f>SUM(G76:G86)</f>
        <v>759</v>
      </c>
      <c r="H75" s="260"/>
      <c r="I75" s="268">
        <f>G75-D75</f>
        <v>-10</v>
      </c>
      <c r="J75" s="260">
        <f>I75/D75</f>
        <v>-0.0130039011703511</v>
      </c>
    </row>
    <row r="76" s="218" customFormat="1" ht="14.25" spans="1:10">
      <c r="A76" s="253" t="s">
        <v>232</v>
      </c>
      <c r="B76" s="254">
        <f t="shared" si="1"/>
        <v>7</v>
      </c>
      <c r="C76" s="255" t="s">
        <v>119</v>
      </c>
      <c r="D76" s="256"/>
      <c r="E76" s="257">
        <v>171</v>
      </c>
      <c r="F76" s="257">
        <v>171</v>
      </c>
      <c r="G76" s="259">
        <v>192</v>
      </c>
      <c r="H76" s="260"/>
      <c r="I76" s="268"/>
      <c r="J76" s="260"/>
    </row>
    <row r="77" s="218" customFormat="1" ht="14.25" spans="1:10">
      <c r="A77" s="253" t="s">
        <v>233</v>
      </c>
      <c r="B77" s="254">
        <f t="shared" si="1"/>
        <v>7</v>
      </c>
      <c r="C77" s="255" t="s">
        <v>121</v>
      </c>
      <c r="D77" s="256">
        <v>769</v>
      </c>
      <c r="E77" s="257"/>
      <c r="F77" s="257"/>
      <c r="G77" s="259">
        <v>567</v>
      </c>
      <c r="H77" s="260"/>
      <c r="I77" s="268">
        <f>G77-D77</f>
        <v>-202</v>
      </c>
      <c r="J77" s="260"/>
    </row>
    <row r="78" s="218" customFormat="1" ht="14.25" spans="1:10">
      <c r="A78" s="253" t="s">
        <v>234</v>
      </c>
      <c r="B78" s="254">
        <f t="shared" si="1"/>
        <v>7</v>
      </c>
      <c r="C78" s="255" t="s">
        <v>123</v>
      </c>
      <c r="D78" s="256"/>
      <c r="E78" s="257"/>
      <c r="F78" s="257"/>
      <c r="G78" s="256"/>
      <c r="H78" s="260"/>
      <c r="I78" s="268"/>
      <c r="J78" s="260"/>
    </row>
    <row r="79" s="218" customFormat="1" ht="14.25" spans="1:10">
      <c r="A79" s="253" t="s">
        <v>235</v>
      </c>
      <c r="B79" s="254">
        <f t="shared" si="1"/>
        <v>7</v>
      </c>
      <c r="C79" s="255" t="s">
        <v>236</v>
      </c>
      <c r="D79" s="256"/>
      <c r="E79" s="257"/>
      <c r="F79" s="257"/>
      <c r="G79" s="256"/>
      <c r="H79" s="260"/>
      <c r="I79" s="268"/>
      <c r="J79" s="260"/>
    </row>
    <row r="80" s="218" customFormat="1" ht="14.25" spans="1:10">
      <c r="A80" s="253" t="s">
        <v>237</v>
      </c>
      <c r="B80" s="254">
        <f t="shared" si="1"/>
        <v>7</v>
      </c>
      <c r="C80" s="255" t="s">
        <v>238</v>
      </c>
      <c r="D80" s="256"/>
      <c r="E80" s="257"/>
      <c r="F80" s="257"/>
      <c r="G80" s="256"/>
      <c r="H80" s="260"/>
      <c r="I80" s="268"/>
      <c r="J80" s="260"/>
    </row>
    <row r="81" s="218" customFormat="1" ht="14.25" spans="1:10">
      <c r="A81" s="253" t="s">
        <v>239</v>
      </c>
      <c r="B81" s="254">
        <f t="shared" si="1"/>
        <v>7</v>
      </c>
      <c r="C81" s="255" t="s">
        <v>240</v>
      </c>
      <c r="D81" s="256"/>
      <c r="E81" s="257"/>
      <c r="F81" s="257"/>
      <c r="G81" s="256"/>
      <c r="H81" s="260"/>
      <c r="I81" s="268"/>
      <c r="J81" s="260"/>
    </row>
    <row r="82" s="218" customFormat="1" ht="14.25" spans="1:10">
      <c r="A82" s="253" t="s">
        <v>241</v>
      </c>
      <c r="B82" s="254">
        <f t="shared" si="1"/>
        <v>7</v>
      </c>
      <c r="C82" s="255" t="s">
        <v>242</v>
      </c>
      <c r="D82" s="256"/>
      <c r="E82" s="257"/>
      <c r="F82" s="257"/>
      <c r="G82" s="256"/>
      <c r="H82" s="260"/>
      <c r="I82" s="268"/>
      <c r="J82" s="260"/>
    </row>
    <row r="83" s="218" customFormat="1" ht="14.25" spans="1:10">
      <c r="A83" s="253" t="s">
        <v>243</v>
      </c>
      <c r="B83" s="254">
        <f t="shared" si="1"/>
        <v>7</v>
      </c>
      <c r="C83" s="255" t="s">
        <v>244</v>
      </c>
      <c r="D83" s="256"/>
      <c r="E83" s="257"/>
      <c r="F83" s="257"/>
      <c r="G83" s="256"/>
      <c r="H83" s="260"/>
      <c r="I83" s="268"/>
      <c r="J83" s="260"/>
    </row>
    <row r="84" s="218" customFormat="1" ht="14.25" spans="1:10">
      <c r="A84" s="253" t="s">
        <v>245</v>
      </c>
      <c r="B84" s="254">
        <f t="shared" si="1"/>
        <v>7</v>
      </c>
      <c r="C84" s="255" t="s">
        <v>224</v>
      </c>
      <c r="D84" s="256"/>
      <c r="E84" s="257"/>
      <c r="F84" s="257"/>
      <c r="G84" s="256"/>
      <c r="H84" s="260"/>
      <c r="I84" s="268"/>
      <c r="J84" s="260"/>
    </row>
    <row r="85" s="218" customFormat="1" ht="14.25" spans="1:10">
      <c r="A85" s="253" t="s">
        <v>246</v>
      </c>
      <c r="B85" s="254">
        <f t="shared" si="1"/>
        <v>7</v>
      </c>
      <c r="C85" s="255" t="s">
        <v>137</v>
      </c>
      <c r="D85" s="256"/>
      <c r="E85" s="257"/>
      <c r="F85" s="257"/>
      <c r="G85" s="256"/>
      <c r="H85" s="260"/>
      <c r="I85" s="268"/>
      <c r="J85" s="260"/>
    </row>
    <row r="86" s="218" customFormat="1" ht="14.25" spans="1:10">
      <c r="A86" s="253" t="s">
        <v>247</v>
      </c>
      <c r="B86" s="254">
        <f t="shared" si="1"/>
        <v>7</v>
      </c>
      <c r="C86" s="255" t="s">
        <v>248</v>
      </c>
      <c r="D86" s="256"/>
      <c r="E86" s="257"/>
      <c r="F86" s="257"/>
      <c r="G86" s="256"/>
      <c r="H86" s="260"/>
      <c r="I86" s="268">
        <f>G86-D86</f>
        <v>0</v>
      </c>
      <c r="J86" s="260"/>
    </row>
    <row r="87" s="218" customFormat="1" ht="14.25" spans="1:10">
      <c r="A87" s="253" t="s">
        <v>249</v>
      </c>
      <c r="B87" s="254">
        <f t="shared" si="1"/>
        <v>5</v>
      </c>
      <c r="C87" s="255" t="s">
        <v>250</v>
      </c>
      <c r="D87" s="256">
        <v>165</v>
      </c>
      <c r="E87" s="257">
        <v>84</v>
      </c>
      <c r="F87" s="258">
        <v>91</v>
      </c>
      <c r="G87" s="259">
        <f>SUM(G88:G95)</f>
        <v>134</v>
      </c>
      <c r="H87" s="260">
        <f>G87/F87</f>
        <v>1.47252747252747</v>
      </c>
      <c r="I87" s="268">
        <f>G87-D87</f>
        <v>-31</v>
      </c>
      <c r="J87" s="260">
        <f>I87/D87</f>
        <v>-0.187878787878788</v>
      </c>
    </row>
    <row r="88" s="218" customFormat="1" ht="14.25" spans="1:10">
      <c r="A88" s="253" t="s">
        <v>251</v>
      </c>
      <c r="B88" s="254">
        <f t="shared" si="1"/>
        <v>7</v>
      </c>
      <c r="C88" s="255" t="s">
        <v>119</v>
      </c>
      <c r="D88" s="256">
        <v>138</v>
      </c>
      <c r="E88" s="257">
        <v>84</v>
      </c>
      <c r="F88" s="258">
        <v>84</v>
      </c>
      <c r="G88" s="259">
        <v>112</v>
      </c>
      <c r="H88" s="260">
        <f>G88/F88</f>
        <v>1.33333333333333</v>
      </c>
      <c r="I88" s="268">
        <f>G88-D88</f>
        <v>-26</v>
      </c>
      <c r="J88" s="260">
        <f>I88/D88</f>
        <v>-0.188405797101449</v>
      </c>
    </row>
    <row r="89" s="218" customFormat="1" ht="14.25" spans="1:10">
      <c r="A89" s="253" t="s">
        <v>252</v>
      </c>
      <c r="B89" s="254">
        <f t="shared" si="1"/>
        <v>7</v>
      </c>
      <c r="C89" s="255" t="s">
        <v>121</v>
      </c>
      <c r="D89" s="256"/>
      <c r="E89" s="257"/>
      <c r="F89" s="258">
        <v>0</v>
      </c>
      <c r="G89" s="259">
        <v>0</v>
      </c>
      <c r="H89" s="260"/>
      <c r="I89" s="268">
        <f>G89-D89</f>
        <v>0</v>
      </c>
      <c r="J89" s="260"/>
    </row>
    <row r="90" s="218" customFormat="1" ht="14.25" spans="1:10">
      <c r="A90" s="253" t="s">
        <v>253</v>
      </c>
      <c r="B90" s="254">
        <f t="shared" si="1"/>
        <v>7</v>
      </c>
      <c r="C90" s="255" t="s">
        <v>123</v>
      </c>
      <c r="D90" s="256"/>
      <c r="E90" s="257"/>
      <c r="F90" s="258">
        <v>0</v>
      </c>
      <c r="G90" s="259">
        <v>0</v>
      </c>
      <c r="H90" s="260"/>
      <c r="I90" s="268"/>
      <c r="J90" s="260"/>
    </row>
    <row r="91" s="218" customFormat="1" ht="14.25" spans="1:10">
      <c r="A91" s="253" t="s">
        <v>254</v>
      </c>
      <c r="B91" s="254">
        <f t="shared" si="1"/>
        <v>7</v>
      </c>
      <c r="C91" s="255" t="s">
        <v>255</v>
      </c>
      <c r="D91" s="256">
        <v>22</v>
      </c>
      <c r="E91" s="257"/>
      <c r="F91" s="258">
        <v>7</v>
      </c>
      <c r="G91" s="259">
        <v>22</v>
      </c>
      <c r="H91" s="260">
        <f>G91/F91</f>
        <v>3.14285714285714</v>
      </c>
      <c r="I91" s="268">
        <f>G91-D91</f>
        <v>0</v>
      </c>
      <c r="J91" s="260">
        <f>I91/D91</f>
        <v>0</v>
      </c>
    </row>
    <row r="92" s="218" customFormat="1" ht="14.25" spans="1:10">
      <c r="A92" s="253" t="s">
        <v>256</v>
      </c>
      <c r="B92" s="254">
        <f t="shared" si="1"/>
        <v>7</v>
      </c>
      <c r="C92" s="255" t="s">
        <v>257</v>
      </c>
      <c r="D92" s="256"/>
      <c r="E92" s="257"/>
      <c r="F92" s="257"/>
      <c r="G92" s="256"/>
      <c r="H92" s="260"/>
      <c r="I92" s="268"/>
      <c r="J92" s="260"/>
    </row>
    <row r="93" s="218" customFormat="1" ht="14.25" spans="1:10">
      <c r="A93" s="253" t="s">
        <v>258</v>
      </c>
      <c r="B93" s="254">
        <f t="shared" si="1"/>
        <v>7</v>
      </c>
      <c r="C93" s="255" t="s">
        <v>224</v>
      </c>
      <c r="D93" s="256">
        <v>5</v>
      </c>
      <c r="E93" s="257"/>
      <c r="F93" s="257"/>
      <c r="G93" s="256"/>
      <c r="H93" s="260"/>
      <c r="I93" s="268">
        <f>G93-D93</f>
        <v>-5</v>
      </c>
      <c r="J93" s="260">
        <f>I93/D93</f>
        <v>-1</v>
      </c>
    </row>
    <row r="94" s="218" customFormat="1" ht="14.25" spans="1:10">
      <c r="A94" s="253" t="s">
        <v>259</v>
      </c>
      <c r="B94" s="254">
        <f t="shared" si="1"/>
        <v>7</v>
      </c>
      <c r="C94" s="255" t="s">
        <v>137</v>
      </c>
      <c r="D94" s="256"/>
      <c r="E94" s="257"/>
      <c r="F94" s="257"/>
      <c r="G94" s="256"/>
      <c r="H94" s="260"/>
      <c r="I94" s="268"/>
      <c r="J94" s="260"/>
    </row>
    <row r="95" s="218" customFormat="1" ht="14.25" spans="1:10">
      <c r="A95" s="253" t="s">
        <v>260</v>
      </c>
      <c r="B95" s="254">
        <f t="shared" si="1"/>
        <v>7</v>
      </c>
      <c r="C95" s="255" t="s">
        <v>261</v>
      </c>
      <c r="D95" s="256"/>
      <c r="E95" s="257"/>
      <c r="F95" s="257"/>
      <c r="G95" s="256"/>
      <c r="H95" s="260"/>
      <c r="I95" s="268"/>
      <c r="J95" s="260"/>
    </row>
    <row r="96" s="218" customFormat="1" ht="14.25" spans="1:10">
      <c r="A96" s="253" t="s">
        <v>262</v>
      </c>
      <c r="B96" s="254">
        <f t="shared" si="1"/>
        <v>5</v>
      </c>
      <c r="C96" s="255" t="s">
        <v>263</v>
      </c>
      <c r="D96" s="256"/>
      <c r="E96" s="257"/>
      <c r="F96" s="257"/>
      <c r="G96" s="256"/>
      <c r="H96" s="260"/>
      <c r="I96" s="268"/>
      <c r="J96" s="260"/>
    </row>
    <row r="97" s="218" customFormat="1" ht="14.25" spans="1:10">
      <c r="A97" s="253" t="s">
        <v>264</v>
      </c>
      <c r="B97" s="254">
        <f t="shared" si="1"/>
        <v>7</v>
      </c>
      <c r="C97" s="255" t="s">
        <v>119</v>
      </c>
      <c r="D97" s="256"/>
      <c r="E97" s="257"/>
      <c r="F97" s="257"/>
      <c r="G97" s="256"/>
      <c r="H97" s="260"/>
      <c r="I97" s="268"/>
      <c r="J97" s="260"/>
    </row>
    <row r="98" s="218" customFormat="1" ht="14.25" spans="1:10">
      <c r="A98" s="253" t="s">
        <v>265</v>
      </c>
      <c r="B98" s="254">
        <f t="shared" si="1"/>
        <v>7</v>
      </c>
      <c r="C98" s="255" t="s">
        <v>121</v>
      </c>
      <c r="D98" s="256"/>
      <c r="E98" s="257"/>
      <c r="F98" s="257"/>
      <c r="G98" s="256"/>
      <c r="H98" s="260"/>
      <c r="I98" s="268"/>
      <c r="J98" s="260"/>
    </row>
    <row r="99" s="218" customFormat="1" ht="14.25" spans="1:10">
      <c r="A99" s="253" t="s">
        <v>266</v>
      </c>
      <c r="B99" s="254">
        <f t="shared" si="1"/>
        <v>7</v>
      </c>
      <c r="C99" s="255" t="s">
        <v>123</v>
      </c>
      <c r="D99" s="256"/>
      <c r="E99" s="257"/>
      <c r="F99" s="257"/>
      <c r="G99" s="256"/>
      <c r="H99" s="260"/>
      <c r="I99" s="268"/>
      <c r="J99" s="260"/>
    </row>
    <row r="100" s="218" customFormat="1" ht="14.25" spans="1:10">
      <c r="A100" s="253" t="s">
        <v>267</v>
      </c>
      <c r="B100" s="254">
        <f t="shared" si="1"/>
        <v>7</v>
      </c>
      <c r="C100" s="255" t="s">
        <v>268</v>
      </c>
      <c r="D100" s="256"/>
      <c r="E100" s="257"/>
      <c r="F100" s="257"/>
      <c r="G100" s="256"/>
      <c r="H100" s="260"/>
      <c r="I100" s="268"/>
      <c r="J100" s="260"/>
    </row>
    <row r="101" s="218" customFormat="1" ht="14.25" spans="1:10">
      <c r="A101" s="253" t="s">
        <v>269</v>
      </c>
      <c r="B101" s="254">
        <f t="shared" si="1"/>
        <v>7</v>
      </c>
      <c r="C101" s="255" t="s">
        <v>270</v>
      </c>
      <c r="D101" s="256"/>
      <c r="E101" s="257"/>
      <c r="F101" s="257"/>
      <c r="G101" s="256"/>
      <c r="H101" s="260"/>
      <c r="I101" s="268"/>
      <c r="J101" s="260"/>
    </row>
    <row r="102" s="218" customFormat="1" ht="14.25" spans="1:10">
      <c r="A102" s="253" t="s">
        <v>271</v>
      </c>
      <c r="B102" s="254">
        <f t="shared" si="1"/>
        <v>7</v>
      </c>
      <c r="C102" s="255" t="s">
        <v>272</v>
      </c>
      <c r="D102" s="256"/>
      <c r="E102" s="257"/>
      <c r="F102" s="257"/>
      <c r="G102" s="256"/>
      <c r="H102" s="260"/>
      <c r="I102" s="268"/>
      <c r="J102" s="260"/>
    </row>
    <row r="103" s="218" customFormat="1" ht="14.25" spans="1:10">
      <c r="A103" s="253" t="s">
        <v>273</v>
      </c>
      <c r="B103" s="254">
        <f t="shared" si="1"/>
        <v>7</v>
      </c>
      <c r="C103" s="255" t="s">
        <v>224</v>
      </c>
      <c r="D103" s="256"/>
      <c r="E103" s="257"/>
      <c r="F103" s="257"/>
      <c r="G103" s="256"/>
      <c r="H103" s="260"/>
      <c r="I103" s="268"/>
      <c r="J103" s="260"/>
    </row>
    <row r="104" s="218" customFormat="1" ht="14.25" spans="1:10">
      <c r="A104" s="253" t="s">
        <v>274</v>
      </c>
      <c r="B104" s="254">
        <f t="shared" si="1"/>
        <v>7</v>
      </c>
      <c r="C104" s="255" t="s">
        <v>137</v>
      </c>
      <c r="D104" s="256"/>
      <c r="E104" s="257"/>
      <c r="F104" s="257"/>
      <c r="G104" s="256"/>
      <c r="H104" s="260"/>
      <c r="I104" s="268"/>
      <c r="J104" s="260"/>
    </row>
    <row r="105" s="218" customFormat="1" ht="14.25" spans="1:10">
      <c r="A105" s="253" t="s">
        <v>275</v>
      </c>
      <c r="B105" s="254">
        <f t="shared" si="1"/>
        <v>7</v>
      </c>
      <c r="C105" s="255" t="s">
        <v>276</v>
      </c>
      <c r="D105" s="256"/>
      <c r="E105" s="257"/>
      <c r="F105" s="257"/>
      <c r="G105" s="256"/>
      <c r="H105" s="260"/>
      <c r="I105" s="268"/>
      <c r="J105" s="260"/>
    </row>
    <row r="106" s="218" customFormat="1" ht="14.25" spans="1:10">
      <c r="A106" s="253" t="s">
        <v>277</v>
      </c>
      <c r="B106" s="254">
        <f t="shared" si="1"/>
        <v>5</v>
      </c>
      <c r="C106" s="255" t="s">
        <v>278</v>
      </c>
      <c r="D106" s="256">
        <v>375</v>
      </c>
      <c r="E106" s="261">
        <v>258</v>
      </c>
      <c r="F106" s="258">
        <v>388</v>
      </c>
      <c r="G106" s="259">
        <f>SUM(G107:G115)</f>
        <v>385</v>
      </c>
      <c r="H106" s="260">
        <f>G106/F106</f>
        <v>0.992268041237113</v>
      </c>
      <c r="I106" s="268">
        <f>G106-D106</f>
        <v>10</v>
      </c>
      <c r="J106" s="260">
        <f>I106/D106</f>
        <v>0.0266666666666667</v>
      </c>
    </row>
    <row r="107" s="218" customFormat="1" ht="14.25" spans="1:10">
      <c r="A107" s="253" t="s">
        <v>279</v>
      </c>
      <c r="B107" s="254">
        <f t="shared" si="1"/>
        <v>7</v>
      </c>
      <c r="C107" s="255" t="s">
        <v>119</v>
      </c>
      <c r="D107" s="256">
        <v>154</v>
      </c>
      <c r="E107" s="261">
        <v>101</v>
      </c>
      <c r="F107" s="258">
        <v>101</v>
      </c>
      <c r="G107" s="259">
        <v>143</v>
      </c>
      <c r="H107" s="260">
        <f>G107/F107</f>
        <v>1.41584158415842</v>
      </c>
      <c r="I107" s="268">
        <f>G107-D107</f>
        <v>-11</v>
      </c>
      <c r="J107" s="260">
        <f>I107/D107</f>
        <v>-0.0714285714285714</v>
      </c>
    </row>
    <row r="108" s="218" customFormat="1" ht="14.25" spans="1:10">
      <c r="A108" s="253" t="s">
        <v>280</v>
      </c>
      <c r="B108" s="254">
        <f t="shared" si="1"/>
        <v>7</v>
      </c>
      <c r="C108" s="255" t="s">
        <v>121</v>
      </c>
      <c r="D108" s="256">
        <v>221</v>
      </c>
      <c r="E108" s="261"/>
      <c r="F108" s="258">
        <v>130</v>
      </c>
      <c r="G108" s="259">
        <v>242</v>
      </c>
      <c r="H108" s="260">
        <f>G108/F108</f>
        <v>1.86153846153846</v>
      </c>
      <c r="I108" s="268">
        <f>G108-D108</f>
        <v>21</v>
      </c>
      <c r="J108" s="260">
        <f>I108/D108</f>
        <v>0.0950226244343891</v>
      </c>
    </row>
    <row r="109" s="218" customFormat="1" ht="14.25" spans="1:10">
      <c r="A109" s="253" t="s">
        <v>281</v>
      </c>
      <c r="B109" s="254">
        <f t="shared" si="1"/>
        <v>7</v>
      </c>
      <c r="C109" s="255" t="s">
        <v>123</v>
      </c>
      <c r="D109" s="256"/>
      <c r="E109" s="261"/>
      <c r="F109" s="258">
        <v>0</v>
      </c>
      <c r="G109" s="259">
        <v>0</v>
      </c>
      <c r="H109" s="260"/>
      <c r="I109" s="268"/>
      <c r="J109" s="260"/>
    </row>
    <row r="110" s="218" customFormat="1" ht="14.25" spans="1:10">
      <c r="A110" s="253" t="s">
        <v>282</v>
      </c>
      <c r="B110" s="254">
        <f t="shared" si="1"/>
        <v>7</v>
      </c>
      <c r="C110" s="255" t="s">
        <v>283</v>
      </c>
      <c r="D110" s="256"/>
      <c r="E110" s="261"/>
      <c r="F110" s="258">
        <v>0</v>
      </c>
      <c r="G110" s="259">
        <v>0</v>
      </c>
      <c r="H110" s="260"/>
      <c r="I110" s="268"/>
      <c r="J110" s="260"/>
    </row>
    <row r="111" s="218" customFormat="1" ht="14.25" spans="1:10">
      <c r="A111" s="253" t="s">
        <v>284</v>
      </c>
      <c r="B111" s="254">
        <f t="shared" si="1"/>
        <v>7</v>
      </c>
      <c r="C111" s="255" t="s">
        <v>285</v>
      </c>
      <c r="D111" s="256"/>
      <c r="E111" s="261"/>
      <c r="F111" s="258">
        <v>0</v>
      </c>
      <c r="G111" s="259">
        <v>0</v>
      </c>
      <c r="H111" s="260"/>
      <c r="I111" s="268"/>
      <c r="J111" s="260"/>
    </row>
    <row r="112" s="218" customFormat="1" ht="14.25" spans="1:10">
      <c r="A112" s="253" t="s">
        <v>286</v>
      </c>
      <c r="B112" s="254">
        <f t="shared" si="1"/>
        <v>7</v>
      </c>
      <c r="C112" s="255" t="s">
        <v>287</v>
      </c>
      <c r="D112" s="256"/>
      <c r="E112" s="261"/>
      <c r="F112" s="258">
        <v>0</v>
      </c>
      <c r="G112" s="259">
        <v>0</v>
      </c>
      <c r="H112" s="260"/>
      <c r="I112" s="268"/>
      <c r="J112" s="260"/>
    </row>
    <row r="113" s="218" customFormat="1" ht="14.25" spans="1:10">
      <c r="A113" s="253" t="s">
        <v>288</v>
      </c>
      <c r="B113" s="254">
        <f t="shared" si="1"/>
        <v>7</v>
      </c>
      <c r="C113" s="255" t="s">
        <v>289</v>
      </c>
      <c r="D113" s="256"/>
      <c r="E113" s="261"/>
      <c r="F113" s="258">
        <v>0</v>
      </c>
      <c r="G113" s="259">
        <v>0</v>
      </c>
      <c r="H113" s="260"/>
      <c r="I113" s="268"/>
      <c r="J113" s="260"/>
    </row>
    <row r="114" s="218" customFormat="1" ht="14.25" spans="1:10">
      <c r="A114" s="253" t="s">
        <v>290</v>
      </c>
      <c r="B114" s="254">
        <f t="shared" si="1"/>
        <v>7</v>
      </c>
      <c r="C114" s="255" t="s">
        <v>291</v>
      </c>
      <c r="D114" s="256"/>
      <c r="E114" s="261"/>
      <c r="F114" s="258">
        <v>0</v>
      </c>
      <c r="H114" s="260"/>
      <c r="I114" s="268"/>
      <c r="J114" s="260"/>
    </row>
    <row r="115" s="218" customFormat="1" ht="14.25" spans="1:10">
      <c r="A115" s="253" t="s">
        <v>292</v>
      </c>
      <c r="B115" s="254">
        <f t="shared" si="1"/>
        <v>7</v>
      </c>
      <c r="C115" s="255" t="s">
        <v>293</v>
      </c>
      <c r="D115" s="256"/>
      <c r="E115" s="261"/>
      <c r="G115" s="256"/>
      <c r="H115" s="260"/>
      <c r="I115" s="268"/>
      <c r="J115" s="260"/>
    </row>
    <row r="116" s="218" customFormat="1" ht="14.25" spans="1:10">
      <c r="A116" s="253" t="s">
        <v>294</v>
      </c>
      <c r="B116" s="254">
        <f t="shared" si="1"/>
        <v>7</v>
      </c>
      <c r="C116" s="255" t="s">
        <v>295</v>
      </c>
      <c r="D116" s="256"/>
      <c r="E116" s="257"/>
      <c r="F116" s="257"/>
      <c r="G116" s="256"/>
      <c r="H116" s="260"/>
      <c r="I116" s="268"/>
      <c r="J116" s="260"/>
    </row>
    <row r="117" s="218" customFormat="1" ht="14.25" spans="1:10">
      <c r="A117" s="253" t="s">
        <v>296</v>
      </c>
      <c r="B117" s="254">
        <f t="shared" si="1"/>
        <v>7</v>
      </c>
      <c r="C117" s="255" t="s">
        <v>297</v>
      </c>
      <c r="D117" s="256"/>
      <c r="E117" s="257"/>
      <c r="F117" s="257"/>
      <c r="G117" s="256"/>
      <c r="H117" s="260"/>
      <c r="I117" s="268"/>
      <c r="J117" s="260"/>
    </row>
    <row r="118" s="218" customFormat="1" ht="14.25" spans="1:10">
      <c r="A118" s="253" t="s">
        <v>298</v>
      </c>
      <c r="B118" s="254">
        <f t="shared" si="1"/>
        <v>7</v>
      </c>
      <c r="C118" s="255" t="s">
        <v>299</v>
      </c>
      <c r="D118" s="256"/>
      <c r="E118" s="257"/>
      <c r="F118" s="257"/>
      <c r="G118" s="256"/>
      <c r="H118" s="260"/>
      <c r="I118" s="268"/>
      <c r="J118" s="260"/>
    </row>
    <row r="119" s="218" customFormat="1" ht="14.25" spans="1:10">
      <c r="A119" s="253" t="s">
        <v>300</v>
      </c>
      <c r="B119" s="254">
        <f t="shared" si="1"/>
        <v>7</v>
      </c>
      <c r="C119" s="255" t="s">
        <v>137</v>
      </c>
      <c r="D119" s="256"/>
      <c r="E119" s="257"/>
      <c r="F119" s="257"/>
      <c r="G119" s="259">
        <v>165</v>
      </c>
      <c r="H119" s="260"/>
      <c r="I119" s="268"/>
      <c r="J119" s="260"/>
    </row>
    <row r="120" s="218" customFormat="1" ht="14.25" spans="1:10">
      <c r="A120" s="253" t="s">
        <v>301</v>
      </c>
      <c r="B120" s="254">
        <f t="shared" si="1"/>
        <v>7</v>
      </c>
      <c r="C120" s="255" t="s">
        <v>302</v>
      </c>
      <c r="D120" s="256"/>
      <c r="E120" s="257">
        <v>157</v>
      </c>
      <c r="F120" s="258">
        <v>157</v>
      </c>
      <c r="G120" s="256"/>
      <c r="H120" s="260"/>
      <c r="I120" s="268">
        <f>G120-D120</f>
        <v>0</v>
      </c>
      <c r="J120" s="260"/>
    </row>
    <row r="121" s="218" customFormat="1" ht="14.25" spans="1:10">
      <c r="A121" s="253" t="s">
        <v>303</v>
      </c>
      <c r="B121" s="254">
        <f t="shared" si="1"/>
        <v>5</v>
      </c>
      <c r="C121" s="255" t="s">
        <v>304</v>
      </c>
      <c r="D121" s="256">
        <v>518</v>
      </c>
      <c r="E121" s="257">
        <v>393</v>
      </c>
      <c r="F121" s="258">
        <v>408</v>
      </c>
      <c r="G121" s="259">
        <f>SUM(G122:G129)</f>
        <v>632</v>
      </c>
      <c r="H121" s="260">
        <f>G121/F121</f>
        <v>1.54901960784314</v>
      </c>
      <c r="I121" s="268">
        <f>G121-D121</f>
        <v>114</v>
      </c>
      <c r="J121" s="260">
        <f>I121/D121</f>
        <v>0.22007722007722</v>
      </c>
    </row>
    <row r="122" s="218" customFormat="1" ht="14.25" spans="1:10">
      <c r="A122" s="253" t="s">
        <v>305</v>
      </c>
      <c r="B122" s="254">
        <f t="shared" si="1"/>
        <v>7</v>
      </c>
      <c r="C122" s="255" t="s">
        <v>119</v>
      </c>
      <c r="D122" s="256">
        <v>333</v>
      </c>
      <c r="E122" s="257">
        <v>393</v>
      </c>
      <c r="F122" s="258">
        <v>393</v>
      </c>
      <c r="G122" s="259">
        <v>552</v>
      </c>
      <c r="H122" s="260">
        <f>G122/F122</f>
        <v>1.40458015267176</v>
      </c>
      <c r="I122" s="268">
        <f>G122-D122</f>
        <v>219</v>
      </c>
      <c r="J122" s="260">
        <f>I122/D122</f>
        <v>0.657657657657658</v>
      </c>
    </row>
    <row r="123" s="218" customFormat="1" ht="14.25" spans="1:10">
      <c r="A123" s="253" t="s">
        <v>306</v>
      </c>
      <c r="B123" s="254">
        <f t="shared" si="1"/>
        <v>7</v>
      </c>
      <c r="C123" s="255" t="s">
        <v>121</v>
      </c>
      <c r="D123" s="256">
        <v>162</v>
      </c>
      <c r="E123" s="257"/>
      <c r="F123" s="258">
        <v>15</v>
      </c>
      <c r="G123" s="259">
        <v>76</v>
      </c>
      <c r="H123" s="260">
        <f>G123/F123</f>
        <v>5.06666666666667</v>
      </c>
      <c r="I123" s="268">
        <f>G123-D123</f>
        <v>-86</v>
      </c>
      <c r="J123" s="260">
        <f>I123/D123</f>
        <v>-0.530864197530864</v>
      </c>
    </row>
    <row r="124" s="218" customFormat="1" ht="14.25" spans="1:10">
      <c r="A124" s="253" t="s">
        <v>307</v>
      </c>
      <c r="B124" s="254">
        <f t="shared" si="1"/>
        <v>7</v>
      </c>
      <c r="C124" s="255" t="s">
        <v>123</v>
      </c>
      <c r="D124" s="256"/>
      <c r="E124" s="257"/>
      <c r="F124" s="257"/>
      <c r="G124" s="259">
        <v>0</v>
      </c>
      <c r="H124" s="260"/>
      <c r="I124" s="268"/>
      <c r="J124" s="260"/>
    </row>
    <row r="125" s="218" customFormat="1" ht="14.25" spans="1:10">
      <c r="A125" s="253" t="s">
        <v>308</v>
      </c>
      <c r="B125" s="254">
        <f t="shared" si="1"/>
        <v>7</v>
      </c>
      <c r="C125" s="255" t="s">
        <v>309</v>
      </c>
      <c r="D125" s="256">
        <v>21</v>
      </c>
      <c r="E125" s="257"/>
      <c r="F125" s="257"/>
      <c r="G125" s="259">
        <v>0</v>
      </c>
      <c r="H125" s="260"/>
      <c r="I125" s="268">
        <f>G125-D125</f>
        <v>-21</v>
      </c>
      <c r="J125" s="260">
        <f>I125/D125</f>
        <v>-1</v>
      </c>
    </row>
    <row r="126" s="218" customFormat="1" ht="14.25" spans="1:10">
      <c r="A126" s="253" t="s">
        <v>310</v>
      </c>
      <c r="B126" s="254">
        <f t="shared" si="1"/>
        <v>7</v>
      </c>
      <c r="C126" s="255" t="s">
        <v>311</v>
      </c>
      <c r="D126" s="256">
        <v>2</v>
      </c>
      <c r="E126" s="257"/>
      <c r="F126" s="257"/>
      <c r="G126" s="259">
        <v>1</v>
      </c>
      <c r="H126" s="260"/>
      <c r="I126" s="268">
        <f>G126-D126</f>
        <v>-1</v>
      </c>
      <c r="J126" s="260">
        <f>I126/D126</f>
        <v>-0.5</v>
      </c>
    </row>
    <row r="127" s="218" customFormat="1" ht="14.25" spans="1:10">
      <c r="A127" s="253" t="s">
        <v>312</v>
      </c>
      <c r="B127" s="254">
        <f t="shared" si="1"/>
        <v>7</v>
      </c>
      <c r="C127" s="255" t="s">
        <v>313</v>
      </c>
      <c r="D127" s="256"/>
      <c r="E127" s="257"/>
      <c r="F127" s="257"/>
      <c r="G127" s="259">
        <v>3</v>
      </c>
      <c r="H127" s="260"/>
      <c r="I127" s="268"/>
      <c r="J127" s="260"/>
    </row>
    <row r="128" s="218" customFormat="1" ht="14.25" spans="1:10">
      <c r="A128" s="253" t="s">
        <v>314</v>
      </c>
      <c r="B128" s="254">
        <f t="shared" si="1"/>
        <v>7</v>
      </c>
      <c r="C128" s="255" t="s">
        <v>137</v>
      </c>
      <c r="D128" s="256"/>
      <c r="E128" s="257"/>
      <c r="F128" s="257"/>
      <c r="G128" s="256"/>
      <c r="H128" s="260"/>
      <c r="I128" s="268"/>
      <c r="J128" s="260"/>
    </row>
    <row r="129" s="218" customFormat="1" ht="14.25" spans="1:10">
      <c r="A129" s="253" t="s">
        <v>315</v>
      </c>
      <c r="B129" s="254">
        <f t="shared" si="1"/>
        <v>7</v>
      </c>
      <c r="C129" s="255" t="s">
        <v>316</v>
      </c>
      <c r="D129" s="256"/>
      <c r="E129" s="257"/>
      <c r="F129" s="257"/>
      <c r="G129" s="256"/>
      <c r="H129" s="260"/>
      <c r="I129" s="268"/>
      <c r="J129" s="260"/>
    </row>
    <row r="130" s="218" customFormat="1" ht="14.25" spans="1:10">
      <c r="A130" s="253" t="s">
        <v>317</v>
      </c>
      <c r="B130" s="254">
        <f t="shared" si="1"/>
        <v>5</v>
      </c>
      <c r="C130" s="255" t="s">
        <v>318</v>
      </c>
      <c r="D130" s="256">
        <v>415</v>
      </c>
      <c r="E130" s="257">
        <v>97</v>
      </c>
      <c r="F130" s="257">
        <v>97</v>
      </c>
      <c r="G130" s="259">
        <f>SUM(G131:G140)</f>
        <v>616</v>
      </c>
      <c r="H130" s="260">
        <f>G130/F130</f>
        <v>6.35051546391753</v>
      </c>
      <c r="I130" s="268">
        <f>G130-D130</f>
        <v>201</v>
      </c>
      <c r="J130" s="260">
        <f>I130/D130</f>
        <v>0.48433734939759</v>
      </c>
    </row>
    <row r="131" s="218" customFormat="1" ht="14.25" spans="1:10">
      <c r="A131" s="253" t="s">
        <v>319</v>
      </c>
      <c r="B131" s="254">
        <f t="shared" si="1"/>
        <v>7</v>
      </c>
      <c r="C131" s="255" t="s">
        <v>119</v>
      </c>
      <c r="D131" s="256">
        <v>160</v>
      </c>
      <c r="E131" s="257">
        <v>97</v>
      </c>
      <c r="F131" s="257">
        <v>97</v>
      </c>
      <c r="G131" s="259">
        <v>128</v>
      </c>
      <c r="H131" s="260">
        <f>G131/F131</f>
        <v>1.31958762886598</v>
      </c>
      <c r="I131" s="268">
        <f>G131-D131</f>
        <v>-32</v>
      </c>
      <c r="J131" s="260">
        <f>I131/D131</f>
        <v>-0.2</v>
      </c>
    </row>
    <row r="132" s="218" customFormat="1" ht="14.25" spans="1:10">
      <c r="A132" s="253" t="s">
        <v>320</v>
      </c>
      <c r="B132" s="254">
        <f t="shared" si="1"/>
        <v>7</v>
      </c>
      <c r="C132" s="255" t="s">
        <v>121</v>
      </c>
      <c r="D132" s="256">
        <v>219</v>
      </c>
      <c r="E132" s="257"/>
      <c r="F132" s="257"/>
      <c r="G132" s="259">
        <v>118</v>
      </c>
      <c r="H132" s="260"/>
      <c r="I132" s="268">
        <f>G132-D132</f>
        <v>-101</v>
      </c>
      <c r="J132" s="260">
        <f>I132/D132</f>
        <v>-0.461187214611872</v>
      </c>
    </row>
    <row r="133" s="218" customFormat="1" ht="14.25" spans="1:10">
      <c r="A133" s="253" t="s">
        <v>321</v>
      </c>
      <c r="B133" s="254">
        <f t="shared" si="1"/>
        <v>7</v>
      </c>
      <c r="C133" s="255" t="s">
        <v>123</v>
      </c>
      <c r="D133" s="256"/>
      <c r="E133" s="257"/>
      <c r="F133" s="257"/>
      <c r="G133" s="259">
        <v>0</v>
      </c>
      <c r="H133" s="260"/>
      <c r="I133" s="268"/>
      <c r="J133" s="260"/>
    </row>
    <row r="134" s="218" customFormat="1" ht="14.25" spans="1:10">
      <c r="A134" s="253" t="s">
        <v>322</v>
      </c>
      <c r="B134" s="254">
        <f t="shared" si="1"/>
        <v>7</v>
      </c>
      <c r="C134" s="255" t="s">
        <v>323</v>
      </c>
      <c r="D134" s="256"/>
      <c r="E134" s="257"/>
      <c r="F134" s="257"/>
      <c r="G134" s="259">
        <v>0</v>
      </c>
      <c r="H134" s="260"/>
      <c r="I134" s="268"/>
      <c r="J134" s="260"/>
    </row>
    <row r="135" s="218" customFormat="1" ht="14.25" spans="1:10">
      <c r="A135" s="253" t="s">
        <v>324</v>
      </c>
      <c r="B135" s="254">
        <f t="shared" ref="B135:B198" si="2">LEN(A135)</f>
        <v>7</v>
      </c>
      <c r="C135" s="255" t="s">
        <v>325</v>
      </c>
      <c r="D135" s="256"/>
      <c r="E135" s="257"/>
      <c r="F135" s="257"/>
      <c r="G135" s="259">
        <v>0</v>
      </c>
      <c r="H135" s="260"/>
      <c r="I135" s="268"/>
      <c r="J135" s="260"/>
    </row>
    <row r="136" s="218" customFormat="1" ht="14.25" spans="1:10">
      <c r="A136" s="253" t="s">
        <v>326</v>
      </c>
      <c r="B136" s="254">
        <f t="shared" si="2"/>
        <v>7</v>
      </c>
      <c r="C136" s="255" t="s">
        <v>327</v>
      </c>
      <c r="D136" s="256"/>
      <c r="E136" s="257"/>
      <c r="F136" s="257"/>
      <c r="G136" s="259">
        <v>0</v>
      </c>
      <c r="H136" s="260"/>
      <c r="I136" s="268"/>
      <c r="J136" s="260"/>
    </row>
    <row r="137" s="218" customFormat="1" ht="14.25" spans="1:10">
      <c r="A137" s="253" t="s">
        <v>328</v>
      </c>
      <c r="B137" s="254">
        <f t="shared" si="2"/>
        <v>7</v>
      </c>
      <c r="C137" s="255" t="s">
        <v>329</v>
      </c>
      <c r="D137" s="256"/>
      <c r="E137" s="257"/>
      <c r="F137" s="257"/>
      <c r="G137" s="259">
        <v>0</v>
      </c>
      <c r="H137" s="260"/>
      <c r="I137" s="268"/>
      <c r="J137" s="260"/>
    </row>
    <row r="138" s="218" customFormat="1" ht="14.25" spans="1:10">
      <c r="A138" s="253" t="s">
        <v>330</v>
      </c>
      <c r="B138" s="254">
        <f t="shared" si="2"/>
        <v>7</v>
      </c>
      <c r="C138" s="255" t="s">
        <v>331</v>
      </c>
      <c r="D138" s="256">
        <v>36</v>
      </c>
      <c r="E138" s="257"/>
      <c r="F138" s="257"/>
      <c r="G138" s="259">
        <v>242</v>
      </c>
      <c r="H138" s="260"/>
      <c r="I138" s="268">
        <f>G138-D138</f>
        <v>206</v>
      </c>
      <c r="J138" s="260">
        <f>I138/D138</f>
        <v>5.72222222222222</v>
      </c>
    </row>
    <row r="139" s="218" customFormat="1" ht="14.25" spans="1:10">
      <c r="A139" s="253" t="s">
        <v>332</v>
      </c>
      <c r="B139" s="254">
        <f t="shared" si="2"/>
        <v>7</v>
      </c>
      <c r="C139" s="255" t="s">
        <v>137</v>
      </c>
      <c r="D139" s="256"/>
      <c r="E139" s="257"/>
      <c r="F139" s="257"/>
      <c r="G139" s="259">
        <v>0</v>
      </c>
      <c r="H139" s="260"/>
      <c r="I139" s="268"/>
      <c r="J139" s="260"/>
    </row>
    <row r="140" s="218" customFormat="1" ht="14.25" spans="1:10">
      <c r="A140" s="253" t="s">
        <v>333</v>
      </c>
      <c r="B140" s="254">
        <f t="shared" si="2"/>
        <v>7</v>
      </c>
      <c r="C140" s="255" t="s">
        <v>334</v>
      </c>
      <c r="D140" s="256"/>
      <c r="E140" s="257"/>
      <c r="F140" s="257"/>
      <c r="G140" s="259">
        <v>128</v>
      </c>
      <c r="H140" s="260"/>
      <c r="I140" s="268">
        <f>G140-D140</f>
        <v>128</v>
      </c>
      <c r="J140" s="260"/>
    </row>
    <row r="141" s="218" customFormat="1" ht="14.25" spans="1:10">
      <c r="A141" s="253" t="s">
        <v>335</v>
      </c>
      <c r="B141" s="254">
        <f t="shared" si="2"/>
        <v>5</v>
      </c>
      <c r="C141" s="255" t="s">
        <v>336</v>
      </c>
      <c r="D141" s="256"/>
      <c r="E141" s="257"/>
      <c r="F141" s="257"/>
      <c r="G141" s="256"/>
      <c r="H141" s="260"/>
      <c r="I141" s="268">
        <f>G141-D141</f>
        <v>0</v>
      </c>
      <c r="J141" s="260"/>
    </row>
    <row r="142" s="218" customFormat="1" ht="14.25" spans="1:10">
      <c r="A142" s="253" t="s">
        <v>337</v>
      </c>
      <c r="B142" s="254">
        <f t="shared" si="2"/>
        <v>7</v>
      </c>
      <c r="C142" s="255" t="s">
        <v>119</v>
      </c>
      <c r="D142" s="256"/>
      <c r="E142" s="257"/>
      <c r="F142" s="257"/>
      <c r="G142" s="256"/>
      <c r="H142" s="260"/>
      <c r="I142" s="268"/>
      <c r="J142" s="260"/>
    </row>
    <row r="143" s="218" customFormat="1" ht="14.25" spans="1:10">
      <c r="A143" s="253" t="s">
        <v>338</v>
      </c>
      <c r="B143" s="254">
        <f t="shared" si="2"/>
        <v>7</v>
      </c>
      <c r="C143" s="255" t="s">
        <v>121</v>
      </c>
      <c r="D143" s="256"/>
      <c r="E143" s="257"/>
      <c r="F143" s="257"/>
      <c r="G143" s="256"/>
      <c r="H143" s="260"/>
      <c r="I143" s="268"/>
      <c r="J143" s="260"/>
    </row>
    <row r="144" s="218" customFormat="1" ht="14.25" spans="1:10">
      <c r="A144" s="253" t="s">
        <v>339</v>
      </c>
      <c r="B144" s="254">
        <f t="shared" si="2"/>
        <v>7</v>
      </c>
      <c r="C144" s="255" t="s">
        <v>123</v>
      </c>
      <c r="D144" s="256"/>
      <c r="E144" s="257"/>
      <c r="F144" s="257"/>
      <c r="G144" s="256"/>
      <c r="H144" s="260"/>
      <c r="I144" s="268"/>
      <c r="J144" s="260"/>
    </row>
    <row r="145" s="218" customFormat="1" ht="14.25" spans="1:10">
      <c r="A145" s="253" t="s">
        <v>340</v>
      </c>
      <c r="B145" s="254">
        <f t="shared" si="2"/>
        <v>7</v>
      </c>
      <c r="C145" s="255" t="s">
        <v>341</v>
      </c>
      <c r="D145" s="256"/>
      <c r="E145" s="257"/>
      <c r="F145" s="257"/>
      <c r="G145" s="256"/>
      <c r="H145" s="260"/>
      <c r="I145" s="268"/>
      <c r="J145" s="260"/>
    </row>
    <row r="146" s="218" customFormat="1" ht="14.25" spans="1:10">
      <c r="A146" s="253" t="s">
        <v>342</v>
      </c>
      <c r="B146" s="254">
        <f t="shared" si="2"/>
        <v>7</v>
      </c>
      <c r="C146" s="255" t="s">
        <v>343</v>
      </c>
      <c r="D146" s="256"/>
      <c r="E146" s="257"/>
      <c r="F146" s="257"/>
      <c r="G146" s="256"/>
      <c r="H146" s="260"/>
      <c r="I146" s="268"/>
      <c r="J146" s="260"/>
    </row>
    <row r="147" s="218" customFormat="1" ht="14.25" spans="1:10">
      <c r="A147" s="253" t="s">
        <v>344</v>
      </c>
      <c r="B147" s="254">
        <f t="shared" si="2"/>
        <v>7</v>
      </c>
      <c r="C147" s="255" t="s">
        <v>345</v>
      </c>
      <c r="D147" s="256"/>
      <c r="E147" s="257"/>
      <c r="F147" s="257"/>
      <c r="G147" s="256"/>
      <c r="H147" s="260"/>
      <c r="I147" s="268"/>
      <c r="J147" s="260"/>
    </row>
    <row r="148" s="218" customFormat="1" ht="14.25" spans="1:10">
      <c r="A148" s="253" t="s">
        <v>346</v>
      </c>
      <c r="B148" s="254">
        <f t="shared" si="2"/>
        <v>7</v>
      </c>
      <c r="C148" s="255" t="s">
        <v>347</v>
      </c>
      <c r="D148" s="256"/>
      <c r="E148" s="257"/>
      <c r="F148" s="257"/>
      <c r="G148" s="256"/>
      <c r="H148" s="260"/>
      <c r="I148" s="268"/>
      <c r="J148" s="260"/>
    </row>
    <row r="149" s="218" customFormat="1" ht="14.25" spans="1:10">
      <c r="A149" s="253" t="s">
        <v>348</v>
      </c>
      <c r="B149" s="254">
        <f t="shared" si="2"/>
        <v>7</v>
      </c>
      <c r="C149" s="255" t="s">
        <v>349</v>
      </c>
      <c r="D149" s="256"/>
      <c r="E149" s="257"/>
      <c r="F149" s="257"/>
      <c r="G149" s="256"/>
      <c r="H149" s="260"/>
      <c r="I149" s="268"/>
      <c r="J149" s="260"/>
    </row>
    <row r="150" s="218" customFormat="1" ht="14.25" spans="1:10">
      <c r="A150" s="253" t="s">
        <v>350</v>
      </c>
      <c r="B150" s="254">
        <f t="shared" si="2"/>
        <v>7</v>
      </c>
      <c r="C150" s="255" t="s">
        <v>351</v>
      </c>
      <c r="D150" s="256"/>
      <c r="E150" s="257"/>
      <c r="F150" s="257"/>
      <c r="G150" s="256"/>
      <c r="H150" s="260"/>
      <c r="I150" s="268"/>
      <c r="J150" s="260"/>
    </row>
    <row r="151" s="218" customFormat="1" ht="14.25" spans="1:10">
      <c r="A151" s="253" t="s">
        <v>352</v>
      </c>
      <c r="B151" s="254">
        <f t="shared" si="2"/>
        <v>7</v>
      </c>
      <c r="C151" s="255" t="s">
        <v>137</v>
      </c>
      <c r="D151" s="256"/>
      <c r="E151" s="257"/>
      <c r="F151" s="257"/>
      <c r="G151" s="256"/>
      <c r="H151" s="260"/>
      <c r="I151" s="268"/>
      <c r="J151" s="260"/>
    </row>
    <row r="152" s="218" customFormat="1" ht="14.25" spans="1:10">
      <c r="A152" s="253" t="s">
        <v>353</v>
      </c>
      <c r="B152" s="254">
        <f t="shared" si="2"/>
        <v>7</v>
      </c>
      <c r="C152" s="255" t="s">
        <v>354</v>
      </c>
      <c r="D152" s="256"/>
      <c r="E152" s="257"/>
      <c r="F152" s="257"/>
      <c r="G152" s="256"/>
      <c r="H152" s="260"/>
      <c r="I152" s="268">
        <f>G152-D152</f>
        <v>0</v>
      </c>
      <c r="J152" s="260"/>
    </row>
    <row r="153" s="218" customFormat="1" ht="14.25" spans="1:10">
      <c r="A153" s="253" t="s">
        <v>355</v>
      </c>
      <c r="B153" s="254">
        <f t="shared" si="2"/>
        <v>5</v>
      </c>
      <c r="C153" s="255" t="s">
        <v>356</v>
      </c>
      <c r="D153" s="256"/>
      <c r="E153" s="257"/>
      <c r="F153" s="257"/>
      <c r="G153" s="256"/>
      <c r="H153" s="260"/>
      <c r="I153" s="268"/>
      <c r="J153" s="260"/>
    </row>
    <row r="154" s="218" customFormat="1" ht="14.25" spans="1:10">
      <c r="A154" s="253" t="s">
        <v>357</v>
      </c>
      <c r="B154" s="254">
        <f t="shared" si="2"/>
        <v>7</v>
      </c>
      <c r="C154" s="255" t="s">
        <v>119</v>
      </c>
      <c r="D154" s="256"/>
      <c r="E154" s="257"/>
      <c r="F154" s="257"/>
      <c r="G154" s="256"/>
      <c r="H154" s="260"/>
      <c r="I154" s="268"/>
      <c r="J154" s="260"/>
    </row>
    <row r="155" s="218" customFormat="1" ht="14.25" spans="1:10">
      <c r="A155" s="253" t="s">
        <v>358</v>
      </c>
      <c r="B155" s="254">
        <f t="shared" si="2"/>
        <v>7</v>
      </c>
      <c r="C155" s="255" t="s">
        <v>121</v>
      </c>
      <c r="D155" s="256"/>
      <c r="E155" s="257"/>
      <c r="F155" s="257"/>
      <c r="G155" s="256"/>
      <c r="H155" s="260"/>
      <c r="I155" s="268"/>
      <c r="J155" s="260"/>
    </row>
    <row r="156" s="218" customFormat="1" ht="14.25" spans="1:10">
      <c r="A156" s="253" t="s">
        <v>359</v>
      </c>
      <c r="B156" s="254">
        <f t="shared" si="2"/>
        <v>7</v>
      </c>
      <c r="C156" s="255" t="s">
        <v>123</v>
      </c>
      <c r="D156" s="256"/>
      <c r="E156" s="257"/>
      <c r="F156" s="257"/>
      <c r="G156" s="256"/>
      <c r="H156" s="260"/>
      <c r="I156" s="268"/>
      <c r="J156" s="260"/>
    </row>
    <row r="157" s="218" customFormat="1" ht="14.25" spans="1:10">
      <c r="A157" s="253" t="s">
        <v>360</v>
      </c>
      <c r="B157" s="254">
        <f t="shared" si="2"/>
        <v>7</v>
      </c>
      <c r="C157" s="255" t="s">
        <v>361</v>
      </c>
      <c r="D157" s="256"/>
      <c r="E157" s="257"/>
      <c r="F157" s="257"/>
      <c r="G157" s="256"/>
      <c r="H157" s="260"/>
      <c r="I157" s="268"/>
      <c r="J157" s="260"/>
    </row>
    <row r="158" s="218" customFormat="1" ht="14.25" spans="1:10">
      <c r="A158" s="253" t="s">
        <v>362</v>
      </c>
      <c r="B158" s="254">
        <f t="shared" si="2"/>
        <v>7</v>
      </c>
      <c r="C158" s="255" t="s">
        <v>363</v>
      </c>
      <c r="D158" s="256"/>
      <c r="E158" s="257"/>
      <c r="F158" s="257"/>
      <c r="G158" s="256"/>
      <c r="H158" s="260"/>
      <c r="I158" s="268"/>
      <c r="J158" s="260"/>
    </row>
    <row r="159" s="218" customFormat="1" ht="14.25" spans="1:10">
      <c r="A159" s="253" t="s">
        <v>364</v>
      </c>
      <c r="B159" s="254">
        <f t="shared" si="2"/>
        <v>7</v>
      </c>
      <c r="C159" s="255" t="s">
        <v>365</v>
      </c>
      <c r="D159" s="256"/>
      <c r="E159" s="257"/>
      <c r="F159" s="257"/>
      <c r="G159" s="256"/>
      <c r="H159" s="260"/>
      <c r="I159" s="268"/>
      <c r="J159" s="260"/>
    </row>
    <row r="160" s="218" customFormat="1" ht="14.25" spans="1:10">
      <c r="A160" s="253" t="s">
        <v>366</v>
      </c>
      <c r="B160" s="254">
        <f t="shared" si="2"/>
        <v>7</v>
      </c>
      <c r="C160" s="255" t="s">
        <v>224</v>
      </c>
      <c r="D160" s="256"/>
      <c r="E160" s="257"/>
      <c r="F160" s="257"/>
      <c r="G160" s="256"/>
      <c r="H160" s="260"/>
      <c r="I160" s="268"/>
      <c r="J160" s="260"/>
    </row>
    <row r="161" s="218" customFormat="1" ht="14.25" spans="1:10">
      <c r="A161" s="253" t="s">
        <v>367</v>
      </c>
      <c r="B161" s="254">
        <f t="shared" si="2"/>
        <v>7</v>
      </c>
      <c r="C161" s="255" t="s">
        <v>137</v>
      </c>
      <c r="D161" s="256"/>
      <c r="E161" s="257"/>
      <c r="F161" s="257"/>
      <c r="G161" s="256"/>
      <c r="H161" s="260"/>
      <c r="I161" s="268"/>
      <c r="J161" s="260"/>
    </row>
    <row r="162" s="218" customFormat="1" ht="14.25" spans="1:10">
      <c r="A162" s="253" t="s">
        <v>368</v>
      </c>
      <c r="B162" s="254">
        <f t="shared" si="2"/>
        <v>7</v>
      </c>
      <c r="C162" s="255" t="s">
        <v>369</v>
      </c>
      <c r="D162" s="256"/>
      <c r="E162" s="257"/>
      <c r="F162" s="257"/>
      <c r="G162" s="256"/>
      <c r="H162" s="260"/>
      <c r="I162" s="268"/>
      <c r="J162" s="260"/>
    </row>
    <row r="163" s="218" customFormat="1" ht="14.25" spans="1:10">
      <c r="A163" s="253" t="s">
        <v>370</v>
      </c>
      <c r="B163" s="254">
        <f t="shared" si="2"/>
        <v>5</v>
      </c>
      <c r="C163" s="255" t="s">
        <v>371</v>
      </c>
      <c r="D163" s="256"/>
      <c r="E163" s="257"/>
      <c r="F163" s="257"/>
      <c r="G163" s="256"/>
      <c r="H163" s="260"/>
      <c r="I163" s="268"/>
      <c r="J163" s="260"/>
    </row>
    <row r="164" s="218" customFormat="1" ht="14.25" spans="1:10">
      <c r="A164" s="253" t="s">
        <v>372</v>
      </c>
      <c r="B164" s="254">
        <f t="shared" si="2"/>
        <v>7</v>
      </c>
      <c r="C164" s="255" t="s">
        <v>119</v>
      </c>
      <c r="D164" s="256"/>
      <c r="E164" s="257"/>
      <c r="F164" s="257"/>
      <c r="G164" s="256"/>
      <c r="H164" s="260"/>
      <c r="I164" s="268"/>
      <c r="J164" s="260"/>
    </row>
    <row r="165" s="218" customFormat="1" ht="14.25" spans="1:10">
      <c r="A165" s="253" t="s">
        <v>373</v>
      </c>
      <c r="B165" s="254">
        <f t="shared" si="2"/>
        <v>7</v>
      </c>
      <c r="C165" s="255" t="s">
        <v>121</v>
      </c>
      <c r="D165" s="256"/>
      <c r="E165" s="257"/>
      <c r="F165" s="257"/>
      <c r="G165" s="256"/>
      <c r="H165" s="260"/>
      <c r="I165" s="268"/>
      <c r="J165" s="260"/>
    </row>
    <row r="166" s="218" customFormat="1" ht="14.25" spans="1:10">
      <c r="A166" s="253" t="s">
        <v>374</v>
      </c>
      <c r="B166" s="254">
        <f t="shared" si="2"/>
        <v>7</v>
      </c>
      <c r="C166" s="255" t="s">
        <v>123</v>
      </c>
      <c r="D166" s="256"/>
      <c r="E166" s="257"/>
      <c r="F166" s="257"/>
      <c r="G166" s="256"/>
      <c r="H166" s="260"/>
      <c r="I166" s="268"/>
      <c r="J166" s="260"/>
    </row>
    <row r="167" s="218" customFormat="1" ht="14.25" spans="1:10">
      <c r="A167" s="253" t="s">
        <v>375</v>
      </c>
      <c r="B167" s="254">
        <f t="shared" si="2"/>
        <v>7</v>
      </c>
      <c r="C167" s="255" t="s">
        <v>376</v>
      </c>
      <c r="D167" s="256"/>
      <c r="E167" s="257"/>
      <c r="F167" s="257"/>
      <c r="G167" s="256"/>
      <c r="H167" s="260"/>
      <c r="I167" s="268"/>
      <c r="J167" s="260"/>
    </row>
    <row r="168" s="218" customFormat="1" ht="14.25" spans="1:10">
      <c r="A168" s="253" t="s">
        <v>377</v>
      </c>
      <c r="B168" s="254">
        <f t="shared" si="2"/>
        <v>7</v>
      </c>
      <c r="C168" s="255" t="s">
        <v>378</v>
      </c>
      <c r="D168" s="256"/>
      <c r="E168" s="257"/>
      <c r="F168" s="257"/>
      <c r="G168" s="256"/>
      <c r="H168" s="260"/>
      <c r="I168" s="268"/>
      <c r="J168" s="260"/>
    </row>
    <row r="169" s="218" customFormat="1" ht="14.25" spans="1:10">
      <c r="A169" s="253" t="s">
        <v>379</v>
      </c>
      <c r="B169" s="254">
        <f t="shared" si="2"/>
        <v>7</v>
      </c>
      <c r="C169" s="255" t="s">
        <v>380</v>
      </c>
      <c r="D169" s="256"/>
      <c r="E169" s="257"/>
      <c r="F169" s="257"/>
      <c r="G169" s="256"/>
      <c r="H169" s="260"/>
      <c r="I169" s="268"/>
      <c r="J169" s="260"/>
    </row>
    <row r="170" s="218" customFormat="1" ht="14.25" spans="1:10">
      <c r="A170" s="253" t="s">
        <v>381</v>
      </c>
      <c r="B170" s="254">
        <f t="shared" si="2"/>
        <v>7</v>
      </c>
      <c r="C170" s="255" t="s">
        <v>382</v>
      </c>
      <c r="D170" s="256"/>
      <c r="E170" s="257"/>
      <c r="F170" s="257"/>
      <c r="G170" s="256"/>
      <c r="H170" s="260"/>
      <c r="I170" s="268"/>
      <c r="J170" s="260"/>
    </row>
    <row r="171" s="218" customFormat="1" ht="14.25" spans="1:10">
      <c r="A171" s="253" t="s">
        <v>383</v>
      </c>
      <c r="B171" s="254">
        <f t="shared" si="2"/>
        <v>7</v>
      </c>
      <c r="C171" s="255" t="s">
        <v>384</v>
      </c>
      <c r="D171" s="256"/>
      <c r="E171" s="257"/>
      <c r="F171" s="257"/>
      <c r="G171" s="256"/>
      <c r="H171" s="260"/>
      <c r="I171" s="268"/>
      <c r="J171" s="260"/>
    </row>
    <row r="172" s="218" customFormat="1" ht="14.25" spans="1:10">
      <c r="A172" s="253" t="s">
        <v>385</v>
      </c>
      <c r="B172" s="254">
        <f t="shared" si="2"/>
        <v>7</v>
      </c>
      <c r="C172" s="255" t="s">
        <v>386</v>
      </c>
      <c r="D172" s="256"/>
      <c r="E172" s="257"/>
      <c r="F172" s="257"/>
      <c r="G172" s="256"/>
      <c r="H172" s="260"/>
      <c r="I172" s="268"/>
      <c r="J172" s="260"/>
    </row>
    <row r="173" s="218" customFormat="1" ht="14.25" spans="1:10">
      <c r="A173" s="253" t="s">
        <v>387</v>
      </c>
      <c r="B173" s="254">
        <f t="shared" si="2"/>
        <v>7</v>
      </c>
      <c r="C173" s="255" t="s">
        <v>224</v>
      </c>
      <c r="D173" s="256"/>
      <c r="E173" s="257"/>
      <c r="F173" s="257"/>
      <c r="G173" s="256"/>
      <c r="H173" s="260"/>
      <c r="I173" s="268"/>
      <c r="J173" s="260"/>
    </row>
    <row r="174" s="218" customFormat="1" ht="14.25" spans="1:10">
      <c r="A174" s="253" t="s">
        <v>388</v>
      </c>
      <c r="B174" s="254">
        <f t="shared" si="2"/>
        <v>7</v>
      </c>
      <c r="C174" s="255" t="s">
        <v>137</v>
      </c>
      <c r="D174" s="256"/>
      <c r="E174" s="257"/>
      <c r="F174" s="257"/>
      <c r="G174" s="256"/>
      <c r="H174" s="260"/>
      <c r="I174" s="268"/>
      <c r="J174" s="260"/>
    </row>
    <row r="175" s="218" customFormat="1" ht="14.25" spans="1:10">
      <c r="A175" s="253" t="s">
        <v>389</v>
      </c>
      <c r="B175" s="254">
        <f t="shared" si="2"/>
        <v>7</v>
      </c>
      <c r="C175" s="255" t="s">
        <v>390</v>
      </c>
      <c r="D175" s="256"/>
      <c r="E175" s="257"/>
      <c r="F175" s="257"/>
      <c r="G175" s="256"/>
      <c r="H175" s="260"/>
      <c r="I175" s="268"/>
      <c r="J175" s="260"/>
    </row>
    <row r="176" s="218" customFormat="1" ht="14.25" spans="1:10">
      <c r="A176" s="253" t="s">
        <v>391</v>
      </c>
      <c r="B176" s="254">
        <f t="shared" si="2"/>
        <v>5</v>
      </c>
      <c r="C176" s="255" t="s">
        <v>392</v>
      </c>
      <c r="D176" s="256">
        <v>12</v>
      </c>
      <c r="E176" s="257"/>
      <c r="F176" s="257">
        <v>3</v>
      </c>
      <c r="G176" s="256">
        <v>8</v>
      </c>
      <c r="H176" s="260">
        <f>G176/F176</f>
        <v>2.66666666666667</v>
      </c>
      <c r="I176" s="268">
        <f>G176-D176</f>
        <v>-4</v>
      </c>
      <c r="J176" s="260">
        <f>I176/D176</f>
        <v>-0.333333333333333</v>
      </c>
    </row>
    <row r="177" s="218" customFormat="1" ht="14.25" spans="1:10">
      <c r="A177" s="253" t="s">
        <v>393</v>
      </c>
      <c r="B177" s="254">
        <f t="shared" si="2"/>
        <v>7</v>
      </c>
      <c r="C177" s="255" t="s">
        <v>119</v>
      </c>
      <c r="D177" s="256"/>
      <c r="E177" s="257"/>
      <c r="F177" s="257"/>
      <c r="G177" s="256"/>
      <c r="H177" s="260"/>
      <c r="I177" s="268"/>
      <c r="J177" s="260"/>
    </row>
    <row r="178" s="218" customFormat="1" ht="14.25" spans="1:10">
      <c r="A178" s="253" t="s">
        <v>394</v>
      </c>
      <c r="B178" s="254">
        <f t="shared" si="2"/>
        <v>7</v>
      </c>
      <c r="C178" s="255" t="s">
        <v>121</v>
      </c>
      <c r="D178" s="256">
        <v>9</v>
      </c>
      <c r="E178" s="257"/>
      <c r="F178" s="257"/>
      <c r="G178" s="256">
        <v>6</v>
      </c>
      <c r="H178" s="260"/>
      <c r="I178" s="268">
        <f>G178-D178</f>
        <v>-3</v>
      </c>
      <c r="J178" s="260">
        <f>I178/D178</f>
        <v>-0.333333333333333</v>
      </c>
    </row>
    <row r="179" s="218" customFormat="1" ht="14.25" spans="1:10">
      <c r="A179" s="253" t="s">
        <v>395</v>
      </c>
      <c r="B179" s="254">
        <f t="shared" si="2"/>
        <v>7</v>
      </c>
      <c r="C179" s="255" t="s">
        <v>123</v>
      </c>
      <c r="D179" s="256"/>
      <c r="E179" s="257"/>
      <c r="F179" s="257"/>
      <c r="G179" s="256"/>
      <c r="H179" s="260"/>
      <c r="I179" s="268"/>
      <c r="J179" s="260"/>
    </row>
    <row r="180" s="218" customFormat="1" ht="14.25" spans="1:10">
      <c r="A180" s="253" t="s">
        <v>396</v>
      </c>
      <c r="B180" s="254">
        <f t="shared" si="2"/>
        <v>7</v>
      </c>
      <c r="C180" s="255" t="s">
        <v>397</v>
      </c>
      <c r="D180" s="256">
        <v>3</v>
      </c>
      <c r="E180" s="257"/>
      <c r="F180" s="257"/>
      <c r="G180" s="256"/>
      <c r="H180" s="260"/>
      <c r="I180" s="268">
        <f>G180-D180</f>
        <v>-3</v>
      </c>
      <c r="J180" s="260">
        <f>I180/D180</f>
        <v>-1</v>
      </c>
    </row>
    <row r="181" s="218" customFormat="1" ht="14.25" spans="1:10">
      <c r="A181" s="253" t="s">
        <v>398</v>
      </c>
      <c r="B181" s="254">
        <f t="shared" si="2"/>
        <v>7</v>
      </c>
      <c r="C181" s="255" t="s">
        <v>137</v>
      </c>
      <c r="D181" s="256"/>
      <c r="E181" s="257"/>
      <c r="F181" s="257"/>
      <c r="G181" s="256"/>
      <c r="H181" s="260"/>
      <c r="I181" s="268"/>
      <c r="J181" s="260"/>
    </row>
    <row r="182" s="218" customFormat="1" ht="14.25" spans="1:10">
      <c r="A182" s="253" t="s">
        <v>399</v>
      </c>
      <c r="B182" s="254">
        <f t="shared" si="2"/>
        <v>7</v>
      </c>
      <c r="C182" s="255" t="s">
        <v>400</v>
      </c>
      <c r="D182" s="256"/>
      <c r="E182" s="257"/>
      <c r="F182" s="257">
        <v>3</v>
      </c>
      <c r="G182" s="256">
        <v>2</v>
      </c>
      <c r="H182" s="260"/>
      <c r="I182" s="268">
        <f>G182-D182</f>
        <v>2</v>
      </c>
      <c r="J182" s="260"/>
    </row>
    <row r="183" s="218" customFormat="1" ht="14.25" spans="1:10">
      <c r="A183" s="253" t="s">
        <v>401</v>
      </c>
      <c r="B183" s="254">
        <f t="shared" si="2"/>
        <v>5</v>
      </c>
      <c r="C183" s="255" t="s">
        <v>402</v>
      </c>
      <c r="D183" s="256"/>
      <c r="E183" s="257"/>
      <c r="F183" s="257"/>
      <c r="G183" s="256"/>
      <c r="H183" s="260"/>
      <c r="I183" s="268">
        <f>G183-D183</f>
        <v>0</v>
      </c>
      <c r="J183" s="260"/>
    </row>
    <row r="184" s="218" customFormat="1" ht="14.25" spans="1:10">
      <c r="A184" s="253" t="s">
        <v>403</v>
      </c>
      <c r="B184" s="254">
        <f t="shared" si="2"/>
        <v>7</v>
      </c>
      <c r="C184" s="255" t="s">
        <v>119</v>
      </c>
      <c r="D184" s="256"/>
      <c r="E184" s="257"/>
      <c r="F184" s="257"/>
      <c r="G184" s="256"/>
      <c r="H184" s="260"/>
      <c r="I184" s="268"/>
      <c r="J184" s="260"/>
    </row>
    <row r="185" s="218" customFormat="1" ht="14.25" spans="1:10">
      <c r="A185" s="253" t="s">
        <v>404</v>
      </c>
      <c r="B185" s="254">
        <f t="shared" si="2"/>
        <v>7</v>
      </c>
      <c r="C185" s="255" t="s">
        <v>121</v>
      </c>
      <c r="D185" s="256"/>
      <c r="E185" s="257"/>
      <c r="F185" s="257"/>
      <c r="G185" s="256"/>
      <c r="H185" s="260"/>
      <c r="I185" s="268">
        <f>G185-D185</f>
        <v>0</v>
      </c>
      <c r="J185" s="260"/>
    </row>
    <row r="186" s="218" customFormat="1" ht="14.25" spans="1:10">
      <c r="A186" s="253" t="s">
        <v>405</v>
      </c>
      <c r="B186" s="254">
        <f t="shared" si="2"/>
        <v>7</v>
      </c>
      <c r="C186" s="255" t="s">
        <v>123</v>
      </c>
      <c r="D186" s="256"/>
      <c r="E186" s="257"/>
      <c r="F186" s="257"/>
      <c r="G186" s="256"/>
      <c r="H186" s="260"/>
      <c r="I186" s="268"/>
      <c r="J186" s="260"/>
    </row>
    <row r="187" s="218" customFormat="1" ht="14.25" spans="1:10">
      <c r="A187" s="253" t="s">
        <v>406</v>
      </c>
      <c r="B187" s="254">
        <f t="shared" si="2"/>
        <v>7</v>
      </c>
      <c r="C187" s="255" t="s">
        <v>407</v>
      </c>
      <c r="D187" s="256"/>
      <c r="E187" s="257"/>
      <c r="F187" s="257"/>
      <c r="G187" s="256"/>
      <c r="H187" s="260"/>
      <c r="I187" s="268"/>
      <c r="J187" s="260"/>
    </row>
    <row r="188" s="218" customFormat="1" ht="14.25" spans="1:10">
      <c r="A188" s="253" t="s">
        <v>408</v>
      </c>
      <c r="B188" s="254">
        <f t="shared" si="2"/>
        <v>7</v>
      </c>
      <c r="C188" s="255" t="s">
        <v>137</v>
      </c>
      <c r="D188" s="256"/>
      <c r="E188" s="257"/>
      <c r="F188" s="257"/>
      <c r="G188" s="256"/>
      <c r="H188" s="260"/>
      <c r="I188" s="268"/>
      <c r="J188" s="260"/>
    </row>
    <row r="189" s="218" customFormat="1" ht="14.25" spans="1:10">
      <c r="A189" s="253" t="s">
        <v>409</v>
      </c>
      <c r="B189" s="254">
        <f t="shared" si="2"/>
        <v>7</v>
      </c>
      <c r="C189" s="255" t="s">
        <v>410</v>
      </c>
      <c r="D189" s="256"/>
      <c r="E189" s="257"/>
      <c r="F189" s="257"/>
      <c r="G189" s="256"/>
      <c r="H189" s="260"/>
      <c r="I189" s="268"/>
      <c r="J189" s="260"/>
    </row>
    <row r="190" s="218" customFormat="1" ht="14.25" spans="1:10">
      <c r="A190" s="253" t="s">
        <v>411</v>
      </c>
      <c r="B190" s="254">
        <f t="shared" si="2"/>
        <v>5</v>
      </c>
      <c r="C190" s="255" t="s">
        <v>412</v>
      </c>
      <c r="D190" s="256"/>
      <c r="E190" s="257"/>
      <c r="F190" s="257"/>
      <c r="G190" s="256"/>
      <c r="H190" s="260"/>
      <c r="I190" s="268">
        <f>G190-D190</f>
        <v>0</v>
      </c>
      <c r="J190" s="260"/>
    </row>
    <row r="191" s="218" customFormat="1" ht="14.25" spans="1:10">
      <c r="A191" s="253" t="s">
        <v>413</v>
      </c>
      <c r="B191" s="254">
        <f t="shared" si="2"/>
        <v>7</v>
      </c>
      <c r="C191" s="255" t="s">
        <v>119</v>
      </c>
      <c r="D191" s="256"/>
      <c r="E191" s="257"/>
      <c r="F191" s="257"/>
      <c r="G191" s="256"/>
      <c r="H191" s="260"/>
      <c r="I191" s="268"/>
      <c r="J191" s="260"/>
    </row>
    <row r="192" s="218" customFormat="1" ht="14.25" spans="1:10">
      <c r="A192" s="253" t="s">
        <v>414</v>
      </c>
      <c r="B192" s="254">
        <f t="shared" si="2"/>
        <v>7</v>
      </c>
      <c r="C192" s="255" t="s">
        <v>121</v>
      </c>
      <c r="D192" s="256"/>
      <c r="E192" s="257"/>
      <c r="F192" s="257"/>
      <c r="G192" s="256"/>
      <c r="H192" s="260"/>
      <c r="I192" s="268"/>
      <c r="J192" s="260"/>
    </row>
    <row r="193" s="218" customFormat="1" ht="14.25" spans="1:10">
      <c r="A193" s="253" t="s">
        <v>415</v>
      </c>
      <c r="B193" s="254">
        <f t="shared" si="2"/>
        <v>7</v>
      </c>
      <c r="C193" s="255" t="s">
        <v>123</v>
      </c>
      <c r="D193" s="256"/>
      <c r="E193" s="257"/>
      <c r="F193" s="257"/>
      <c r="G193" s="256"/>
      <c r="H193" s="260"/>
      <c r="I193" s="268"/>
      <c r="J193" s="260"/>
    </row>
    <row r="194" s="218" customFormat="1" ht="14.25" spans="1:10">
      <c r="A194" s="253" t="s">
        <v>416</v>
      </c>
      <c r="B194" s="254">
        <f t="shared" si="2"/>
        <v>7</v>
      </c>
      <c r="C194" s="255" t="s">
        <v>417</v>
      </c>
      <c r="D194" s="256"/>
      <c r="E194" s="257"/>
      <c r="F194" s="257"/>
      <c r="G194" s="256"/>
      <c r="H194" s="260"/>
      <c r="I194" s="268"/>
      <c r="J194" s="260"/>
    </row>
    <row r="195" s="219" customFormat="1" ht="14.25" spans="1:10">
      <c r="A195" s="253" t="s">
        <v>418</v>
      </c>
      <c r="B195" s="254">
        <f t="shared" si="2"/>
        <v>7</v>
      </c>
      <c r="C195" s="255" t="s">
        <v>419</v>
      </c>
      <c r="D195" s="256"/>
      <c r="E195" s="257"/>
      <c r="F195" s="257"/>
      <c r="G195" s="256"/>
      <c r="H195" s="260"/>
      <c r="I195" s="268"/>
      <c r="J195" s="260"/>
    </row>
    <row r="196" s="218" customFormat="1" ht="14.25" spans="1:10">
      <c r="A196" s="253" t="s">
        <v>420</v>
      </c>
      <c r="B196" s="254">
        <f t="shared" si="2"/>
        <v>7</v>
      </c>
      <c r="C196" s="255" t="s">
        <v>421</v>
      </c>
      <c r="D196" s="256"/>
      <c r="E196" s="257"/>
      <c r="F196" s="257"/>
      <c r="G196" s="256"/>
      <c r="H196" s="260"/>
      <c r="I196" s="268">
        <f>G196-D196</f>
        <v>0</v>
      </c>
      <c r="J196" s="260"/>
    </row>
    <row r="197" s="218" customFormat="1" ht="14.25" spans="1:10">
      <c r="A197" s="253" t="s">
        <v>422</v>
      </c>
      <c r="B197" s="254">
        <f t="shared" si="2"/>
        <v>7</v>
      </c>
      <c r="C197" s="255" t="s">
        <v>137</v>
      </c>
      <c r="D197" s="256"/>
      <c r="E197" s="257"/>
      <c r="F197" s="257"/>
      <c r="G197" s="256"/>
      <c r="H197" s="260"/>
      <c r="I197" s="268"/>
      <c r="J197" s="260"/>
    </row>
    <row r="198" s="219" customFormat="1" ht="14.25" spans="1:10">
      <c r="A198" s="253" t="s">
        <v>423</v>
      </c>
      <c r="B198" s="254">
        <f t="shared" si="2"/>
        <v>7</v>
      </c>
      <c r="C198" s="255" t="s">
        <v>424</v>
      </c>
      <c r="D198" s="256"/>
      <c r="E198" s="257"/>
      <c r="F198" s="257"/>
      <c r="G198" s="256"/>
      <c r="H198" s="260"/>
      <c r="I198" s="268"/>
      <c r="J198" s="260"/>
    </row>
    <row r="199" s="218" customFormat="1" ht="14.25" spans="1:10">
      <c r="A199" s="253" t="s">
        <v>425</v>
      </c>
      <c r="B199" s="254">
        <f t="shared" ref="B199:B256" si="3">LEN(A199)</f>
        <v>5</v>
      </c>
      <c r="C199" s="255" t="s">
        <v>426</v>
      </c>
      <c r="D199" s="256">
        <v>106</v>
      </c>
      <c r="E199" s="257">
        <v>50</v>
      </c>
      <c r="F199" s="257">
        <v>50</v>
      </c>
      <c r="G199" s="256">
        <v>81</v>
      </c>
      <c r="H199" s="260">
        <f>G199/F199</f>
        <v>1.62</v>
      </c>
      <c r="I199" s="268">
        <f>G199-D199</f>
        <v>-25</v>
      </c>
      <c r="J199" s="260">
        <f>I199/D199</f>
        <v>-0.235849056603774</v>
      </c>
    </row>
    <row r="200" s="218" customFormat="1" ht="14.25" spans="1:10">
      <c r="A200" s="253" t="s">
        <v>427</v>
      </c>
      <c r="B200" s="254">
        <f t="shared" si="3"/>
        <v>7</v>
      </c>
      <c r="C200" s="255" t="s">
        <v>119</v>
      </c>
      <c r="D200" s="256"/>
      <c r="E200" s="257"/>
      <c r="F200" s="257"/>
      <c r="G200" s="256"/>
      <c r="H200" s="260"/>
      <c r="I200" s="268"/>
      <c r="J200" s="260"/>
    </row>
    <row r="201" s="218" customFormat="1" ht="14.25" spans="1:10">
      <c r="A201" s="253" t="s">
        <v>428</v>
      </c>
      <c r="B201" s="254">
        <f t="shared" si="3"/>
        <v>7</v>
      </c>
      <c r="C201" s="255" t="s">
        <v>121</v>
      </c>
      <c r="D201" s="256"/>
      <c r="E201" s="257"/>
      <c r="F201" s="257"/>
      <c r="G201" s="256"/>
      <c r="H201" s="260"/>
      <c r="I201" s="268"/>
      <c r="J201" s="260"/>
    </row>
    <row r="202" s="218" customFormat="1" ht="14.25" spans="1:10">
      <c r="A202" s="253" t="s">
        <v>429</v>
      </c>
      <c r="B202" s="254">
        <f t="shared" si="3"/>
        <v>7</v>
      </c>
      <c r="C202" s="255" t="s">
        <v>123</v>
      </c>
      <c r="D202" s="256"/>
      <c r="E202" s="257"/>
      <c r="F202" s="257"/>
      <c r="G202" s="256"/>
      <c r="H202" s="260"/>
      <c r="I202" s="268"/>
      <c r="J202" s="260"/>
    </row>
    <row r="203" s="218" customFormat="1" ht="14.25" spans="1:10">
      <c r="A203" s="253" t="s">
        <v>430</v>
      </c>
      <c r="B203" s="254">
        <f t="shared" si="3"/>
        <v>7</v>
      </c>
      <c r="C203" s="255" t="s">
        <v>431</v>
      </c>
      <c r="D203" s="256">
        <v>106</v>
      </c>
      <c r="E203" s="257">
        <v>50</v>
      </c>
      <c r="F203" s="257">
        <v>50</v>
      </c>
      <c r="G203" s="256">
        <v>81</v>
      </c>
      <c r="H203" s="260">
        <f>G203/F203</f>
        <v>1.62</v>
      </c>
      <c r="I203" s="268">
        <f>G203-D203</f>
        <v>-25</v>
      </c>
      <c r="J203" s="260">
        <f>I203/D203</f>
        <v>-0.235849056603774</v>
      </c>
    </row>
    <row r="204" s="218" customFormat="1" ht="14.25" spans="1:10">
      <c r="A204" s="253" t="s">
        <v>432</v>
      </c>
      <c r="B204" s="254">
        <f t="shared" si="3"/>
        <v>7</v>
      </c>
      <c r="C204" s="255" t="s">
        <v>433</v>
      </c>
      <c r="D204" s="256"/>
      <c r="E204" s="257"/>
      <c r="F204" s="257"/>
      <c r="G204" s="256"/>
      <c r="H204" s="260"/>
      <c r="I204" s="268"/>
      <c r="J204" s="260"/>
    </row>
    <row r="205" s="218" customFormat="1" ht="14.25" spans="1:10">
      <c r="A205" s="253" t="s">
        <v>434</v>
      </c>
      <c r="B205" s="254">
        <f t="shared" si="3"/>
        <v>5</v>
      </c>
      <c r="C205" s="255" t="s">
        <v>435</v>
      </c>
      <c r="D205" s="256">
        <v>40</v>
      </c>
      <c r="E205" s="257">
        <v>26</v>
      </c>
      <c r="F205" s="257">
        <v>26</v>
      </c>
      <c r="G205" s="259">
        <f>SUM(G206:G211)</f>
        <v>49</v>
      </c>
      <c r="H205" s="260">
        <f>G205/F205</f>
        <v>1.88461538461538</v>
      </c>
      <c r="I205" s="268">
        <f>G205-D205</f>
        <v>9</v>
      </c>
      <c r="J205" s="260">
        <f>I205/D205</f>
        <v>0.225</v>
      </c>
    </row>
    <row r="206" s="218" customFormat="1" ht="14.25" spans="1:10">
      <c r="A206" s="253" t="s">
        <v>436</v>
      </c>
      <c r="B206" s="254">
        <f t="shared" si="3"/>
        <v>7</v>
      </c>
      <c r="C206" s="255" t="s">
        <v>119</v>
      </c>
      <c r="D206" s="256">
        <v>26</v>
      </c>
      <c r="E206" s="257">
        <v>26</v>
      </c>
      <c r="F206" s="257">
        <v>26</v>
      </c>
      <c r="G206" s="259">
        <v>40</v>
      </c>
      <c r="H206" s="260">
        <f>G206/F206</f>
        <v>1.53846153846154</v>
      </c>
      <c r="I206" s="268">
        <f>G206-D206</f>
        <v>14</v>
      </c>
      <c r="J206" s="260">
        <f>I206/D206</f>
        <v>0.538461538461538</v>
      </c>
    </row>
    <row r="207" s="218" customFormat="1" ht="14.25" spans="1:10">
      <c r="A207" s="253" t="s">
        <v>437</v>
      </c>
      <c r="B207" s="254">
        <f t="shared" si="3"/>
        <v>7</v>
      </c>
      <c r="C207" s="255" t="s">
        <v>121</v>
      </c>
      <c r="D207" s="256">
        <v>14</v>
      </c>
      <c r="E207" s="257"/>
      <c r="F207" s="257"/>
      <c r="G207" s="259">
        <v>9</v>
      </c>
      <c r="H207" s="260"/>
      <c r="I207" s="268">
        <f>G207-D207</f>
        <v>-5</v>
      </c>
      <c r="J207" s="260">
        <f>I207/D207</f>
        <v>-0.357142857142857</v>
      </c>
    </row>
    <row r="208" s="218" customFormat="1" ht="14.25" spans="1:10">
      <c r="A208" s="253" t="s">
        <v>438</v>
      </c>
      <c r="B208" s="254">
        <f t="shared" si="3"/>
        <v>7</v>
      </c>
      <c r="C208" s="255" t="s">
        <v>123</v>
      </c>
      <c r="D208" s="256"/>
      <c r="E208" s="257"/>
      <c r="F208" s="257"/>
      <c r="G208" s="256"/>
      <c r="H208" s="260"/>
      <c r="I208" s="268"/>
      <c r="J208" s="260"/>
    </row>
    <row r="209" s="218" customFormat="1" ht="14.25" spans="1:10">
      <c r="A209" s="253" t="s">
        <v>439</v>
      </c>
      <c r="B209" s="254">
        <f t="shared" si="3"/>
        <v>7</v>
      </c>
      <c r="C209" s="255" t="s">
        <v>150</v>
      </c>
      <c r="D209" s="256"/>
      <c r="E209" s="257"/>
      <c r="F209" s="257"/>
      <c r="G209" s="256"/>
      <c r="H209" s="260"/>
      <c r="I209" s="268"/>
      <c r="J209" s="260"/>
    </row>
    <row r="210" s="218" customFormat="1" ht="14.25" spans="1:10">
      <c r="A210" s="253" t="s">
        <v>440</v>
      </c>
      <c r="B210" s="254">
        <f t="shared" si="3"/>
        <v>7</v>
      </c>
      <c r="C210" s="255" t="s">
        <v>137</v>
      </c>
      <c r="D210" s="256"/>
      <c r="E210" s="257"/>
      <c r="F210" s="257"/>
      <c r="G210" s="256"/>
      <c r="H210" s="260"/>
      <c r="I210" s="268"/>
      <c r="J210" s="260"/>
    </row>
    <row r="211" s="218" customFormat="1" ht="14.25" spans="1:10">
      <c r="A211" s="253" t="s">
        <v>441</v>
      </c>
      <c r="B211" s="254">
        <f t="shared" si="3"/>
        <v>7</v>
      </c>
      <c r="C211" s="255" t="s">
        <v>442</v>
      </c>
      <c r="D211" s="256"/>
      <c r="E211" s="257"/>
      <c r="F211" s="257"/>
      <c r="G211" s="256"/>
      <c r="H211" s="260"/>
      <c r="I211" s="268"/>
      <c r="J211" s="260"/>
    </row>
    <row r="212" s="218" customFormat="1" ht="14.25" spans="1:10">
      <c r="A212" s="253" t="s">
        <v>443</v>
      </c>
      <c r="B212" s="254">
        <f t="shared" si="3"/>
        <v>5</v>
      </c>
      <c r="C212" s="255" t="s">
        <v>444</v>
      </c>
      <c r="D212" s="256">
        <v>408</v>
      </c>
      <c r="E212" s="257">
        <v>71</v>
      </c>
      <c r="F212" s="258">
        <v>123</v>
      </c>
      <c r="G212" s="259">
        <f>SUM(G213:G219)</f>
        <v>344</v>
      </c>
      <c r="H212" s="260">
        <f>G212/F212</f>
        <v>2.79674796747967</v>
      </c>
      <c r="I212" s="268">
        <f>G212-D212</f>
        <v>-64</v>
      </c>
      <c r="J212" s="260">
        <f>I212/D212</f>
        <v>-0.156862745098039</v>
      </c>
    </row>
    <row r="213" s="218" customFormat="1" ht="14.25" spans="1:10">
      <c r="A213" s="253" t="s">
        <v>445</v>
      </c>
      <c r="B213" s="254">
        <f t="shared" si="3"/>
        <v>7</v>
      </c>
      <c r="C213" s="255" t="s">
        <v>119</v>
      </c>
      <c r="D213" s="256">
        <v>116</v>
      </c>
      <c r="E213" s="257">
        <v>71</v>
      </c>
      <c r="F213" s="258">
        <v>71</v>
      </c>
      <c r="G213" s="259">
        <v>98</v>
      </c>
      <c r="H213" s="260">
        <f>G213/F213</f>
        <v>1.38028169014085</v>
      </c>
      <c r="I213" s="268">
        <f>G213-D213</f>
        <v>-18</v>
      </c>
      <c r="J213" s="260">
        <f>I213/D213</f>
        <v>-0.155172413793103</v>
      </c>
    </row>
    <row r="214" s="218" customFormat="1" ht="14.25" spans="1:10">
      <c r="A214" s="253" t="s">
        <v>446</v>
      </c>
      <c r="B214" s="254">
        <f t="shared" si="3"/>
        <v>7</v>
      </c>
      <c r="C214" s="255" t="s">
        <v>121</v>
      </c>
      <c r="D214" s="256">
        <v>110</v>
      </c>
      <c r="E214" s="257"/>
      <c r="F214" s="258">
        <v>21</v>
      </c>
      <c r="G214" s="259">
        <v>73</v>
      </c>
      <c r="H214" s="260">
        <f>G214/F214</f>
        <v>3.47619047619048</v>
      </c>
      <c r="I214" s="268">
        <f>G214-D214</f>
        <v>-37</v>
      </c>
      <c r="J214" s="260">
        <f>I214/D214</f>
        <v>-0.336363636363636</v>
      </c>
    </row>
    <row r="215" s="218" customFormat="1" ht="14.25" spans="1:10">
      <c r="A215" s="253" t="s">
        <v>447</v>
      </c>
      <c r="B215" s="254">
        <f t="shared" si="3"/>
        <v>7</v>
      </c>
      <c r="C215" s="255" t="s">
        <v>123</v>
      </c>
      <c r="D215" s="256"/>
      <c r="E215" s="257"/>
      <c r="F215" s="258">
        <v>0</v>
      </c>
      <c r="G215" s="259">
        <v>0</v>
      </c>
      <c r="H215" s="260"/>
      <c r="I215" s="268"/>
      <c r="J215" s="260"/>
    </row>
    <row r="216" s="218" customFormat="1" ht="14.25" spans="1:10">
      <c r="A216" s="253" t="s">
        <v>448</v>
      </c>
      <c r="B216" s="254">
        <f t="shared" si="3"/>
        <v>7</v>
      </c>
      <c r="C216" s="255" t="s">
        <v>449</v>
      </c>
      <c r="D216" s="256"/>
      <c r="E216" s="257"/>
      <c r="F216" s="258">
        <v>0</v>
      </c>
      <c r="H216" s="260"/>
      <c r="I216" s="268"/>
      <c r="J216" s="260"/>
    </row>
    <row r="217" s="218" customFormat="1" ht="14.25" spans="1:10">
      <c r="A217" s="253" t="s">
        <v>450</v>
      </c>
      <c r="B217" s="254">
        <f t="shared" si="3"/>
        <v>7</v>
      </c>
      <c r="C217" s="269" t="s">
        <v>451</v>
      </c>
      <c r="D217" s="256">
        <v>168</v>
      </c>
      <c r="E217" s="257"/>
      <c r="F217" s="258">
        <v>0</v>
      </c>
      <c r="G217" s="259">
        <v>143</v>
      </c>
      <c r="H217" s="260"/>
      <c r="I217" s="268"/>
      <c r="J217" s="260"/>
    </row>
    <row r="218" s="218" customFormat="1" ht="14.25" spans="1:10">
      <c r="A218" s="253" t="s">
        <v>452</v>
      </c>
      <c r="B218" s="254">
        <f t="shared" si="3"/>
        <v>7</v>
      </c>
      <c r="C218" s="255" t="s">
        <v>137</v>
      </c>
      <c r="D218" s="256"/>
      <c r="E218" s="257"/>
      <c r="H218" s="260"/>
      <c r="I218" s="268"/>
      <c r="J218" s="260"/>
    </row>
    <row r="219" s="218" customFormat="1" ht="14.25" spans="1:10">
      <c r="A219" s="253" t="s">
        <v>453</v>
      </c>
      <c r="B219" s="254">
        <f t="shared" si="3"/>
        <v>7</v>
      </c>
      <c r="C219" s="255" t="s">
        <v>454</v>
      </c>
      <c r="D219" s="256">
        <v>14</v>
      </c>
      <c r="E219" s="257"/>
      <c r="F219" s="258">
        <v>31</v>
      </c>
      <c r="G219" s="259">
        <v>30</v>
      </c>
      <c r="H219" s="260"/>
      <c r="I219" s="268"/>
      <c r="J219" s="260"/>
    </row>
    <row r="220" s="218" customFormat="1" ht="14.25" spans="1:10">
      <c r="A220" s="253" t="s">
        <v>455</v>
      </c>
      <c r="B220" s="254">
        <f t="shared" si="3"/>
        <v>5</v>
      </c>
      <c r="C220" s="255" t="s">
        <v>456</v>
      </c>
      <c r="D220" s="256">
        <v>234</v>
      </c>
      <c r="E220" s="261">
        <v>440</v>
      </c>
      <c r="F220" s="258">
        <v>440</v>
      </c>
      <c r="G220" s="259">
        <f>SUM(G221:G226)</f>
        <v>461</v>
      </c>
      <c r="H220" s="260">
        <f>G220/F220</f>
        <v>1.04772727272727</v>
      </c>
      <c r="I220" s="268">
        <f>G220-D220</f>
        <v>227</v>
      </c>
      <c r="J220" s="260">
        <f>I220/D220</f>
        <v>0.97008547008547</v>
      </c>
    </row>
    <row r="221" s="218" customFormat="1" ht="14.25" spans="1:10">
      <c r="A221" s="253" t="s">
        <v>457</v>
      </c>
      <c r="B221" s="254">
        <f t="shared" si="3"/>
        <v>7</v>
      </c>
      <c r="C221" s="255" t="s">
        <v>119</v>
      </c>
      <c r="D221" s="256">
        <v>212</v>
      </c>
      <c r="E221" s="261">
        <v>340</v>
      </c>
      <c r="F221" s="258">
        <v>340</v>
      </c>
      <c r="G221" s="259">
        <v>404</v>
      </c>
      <c r="H221" s="260">
        <f>G221/F221</f>
        <v>1.18823529411765</v>
      </c>
      <c r="I221" s="268">
        <f>G221-D221</f>
        <v>192</v>
      </c>
      <c r="J221" s="260">
        <f>I221/D221</f>
        <v>0.905660377358491</v>
      </c>
    </row>
    <row r="222" s="218" customFormat="1" ht="14.25" spans="1:10">
      <c r="A222" s="253" t="s">
        <v>458</v>
      </c>
      <c r="B222" s="254">
        <f t="shared" si="3"/>
        <v>7</v>
      </c>
      <c r="C222" s="255" t="s">
        <v>121</v>
      </c>
      <c r="D222" s="256">
        <v>15</v>
      </c>
      <c r="E222" s="261">
        <v>100</v>
      </c>
      <c r="F222" s="258">
        <v>100</v>
      </c>
      <c r="G222" s="259">
        <v>57</v>
      </c>
      <c r="H222" s="260">
        <f>G222/F222</f>
        <v>0.57</v>
      </c>
      <c r="I222" s="268">
        <f>G222-D222</f>
        <v>42</v>
      </c>
      <c r="J222" s="260">
        <f>I222/D222</f>
        <v>2.8</v>
      </c>
    </row>
    <row r="223" s="218" customFormat="1" ht="14.25" spans="1:10">
      <c r="A223" s="253" t="s">
        <v>459</v>
      </c>
      <c r="B223" s="254">
        <f t="shared" si="3"/>
        <v>7</v>
      </c>
      <c r="C223" s="255" t="s">
        <v>123</v>
      </c>
      <c r="D223" s="256"/>
      <c r="E223" s="257"/>
      <c r="F223" s="257"/>
      <c r="G223" s="256"/>
      <c r="H223" s="260"/>
      <c r="I223" s="268"/>
      <c r="J223" s="260"/>
    </row>
    <row r="224" s="218" customFormat="1" ht="14.25" spans="1:10">
      <c r="A224" s="253" t="s">
        <v>460</v>
      </c>
      <c r="B224" s="254">
        <f t="shared" si="3"/>
        <v>7</v>
      </c>
      <c r="C224" s="255" t="s">
        <v>461</v>
      </c>
      <c r="D224" s="256"/>
      <c r="E224" s="257"/>
      <c r="F224" s="257"/>
      <c r="G224" s="256"/>
      <c r="H224" s="260"/>
      <c r="I224" s="268">
        <f>G224-D224</f>
        <v>0</v>
      </c>
      <c r="J224" s="260"/>
    </row>
    <row r="225" s="218" customFormat="1" ht="14.25" spans="1:10">
      <c r="A225" s="253" t="s">
        <v>462</v>
      </c>
      <c r="B225" s="254">
        <f t="shared" si="3"/>
        <v>7</v>
      </c>
      <c r="C225" s="255" t="s">
        <v>137</v>
      </c>
      <c r="D225" s="256"/>
      <c r="E225" s="257"/>
      <c r="F225" s="257"/>
      <c r="G225" s="256"/>
      <c r="H225" s="260"/>
      <c r="I225" s="268"/>
      <c r="J225" s="260"/>
    </row>
    <row r="226" s="218" customFormat="1" ht="14.25" spans="1:10">
      <c r="A226" s="253" t="s">
        <v>463</v>
      </c>
      <c r="B226" s="254">
        <f t="shared" si="3"/>
        <v>7</v>
      </c>
      <c r="C226" s="255" t="s">
        <v>464</v>
      </c>
      <c r="D226" s="256">
        <v>7</v>
      </c>
      <c r="E226" s="257"/>
      <c r="F226" s="257"/>
      <c r="G226" s="256"/>
      <c r="H226" s="260"/>
      <c r="I226" s="268">
        <f>G226-D226</f>
        <v>-7</v>
      </c>
      <c r="J226" s="260"/>
    </row>
    <row r="227" s="218" customFormat="1" ht="14.25" spans="1:10">
      <c r="A227" s="253" t="s">
        <v>465</v>
      </c>
      <c r="B227" s="254">
        <f t="shared" si="3"/>
        <v>5</v>
      </c>
      <c r="C227" s="255" t="s">
        <v>466</v>
      </c>
      <c r="D227" s="256">
        <v>2534</v>
      </c>
      <c r="E227" s="261">
        <v>369</v>
      </c>
      <c r="F227" s="258">
        <v>411</v>
      </c>
      <c r="G227" s="259">
        <f>SUM(G228:G232)</f>
        <v>821</v>
      </c>
      <c r="H227" s="260">
        <f>G227/F227</f>
        <v>1.99756690997567</v>
      </c>
      <c r="I227" s="268">
        <f>G227-D227</f>
        <v>-1713</v>
      </c>
      <c r="J227" s="260">
        <f>I227/D227</f>
        <v>-0.676006314127861</v>
      </c>
    </row>
    <row r="228" s="218" customFormat="1" ht="14.25" spans="1:10">
      <c r="A228" s="253" t="s">
        <v>467</v>
      </c>
      <c r="B228" s="254">
        <f t="shared" si="3"/>
        <v>7</v>
      </c>
      <c r="C228" s="255" t="s">
        <v>119</v>
      </c>
      <c r="D228" s="256">
        <v>600</v>
      </c>
      <c r="E228" s="261">
        <v>192</v>
      </c>
      <c r="F228" s="258">
        <v>192</v>
      </c>
      <c r="G228" s="259">
        <v>234</v>
      </c>
      <c r="H228" s="260">
        <f>G228/F228</f>
        <v>1.21875</v>
      </c>
      <c r="I228" s="268">
        <f>G228-D228</f>
        <v>-366</v>
      </c>
      <c r="J228" s="260">
        <f>I228/D228</f>
        <v>-0.61</v>
      </c>
    </row>
    <row r="229" s="218" customFormat="1" ht="14.25" spans="1:10">
      <c r="A229" s="253" t="s">
        <v>468</v>
      </c>
      <c r="B229" s="254">
        <f t="shared" si="3"/>
        <v>7</v>
      </c>
      <c r="C229" s="255" t="s">
        <v>121</v>
      </c>
      <c r="D229" s="256">
        <v>947</v>
      </c>
      <c r="E229" s="261">
        <v>5</v>
      </c>
      <c r="F229" s="258">
        <v>47</v>
      </c>
      <c r="G229" s="259">
        <v>439</v>
      </c>
      <c r="H229" s="260">
        <f>G229/F229</f>
        <v>9.34042553191489</v>
      </c>
      <c r="I229" s="268">
        <f>G229-D229</f>
        <v>-508</v>
      </c>
      <c r="J229" s="260">
        <f>I229/D229</f>
        <v>-0.536430834213305</v>
      </c>
    </row>
    <row r="230" s="218" customFormat="1" ht="14.25" spans="1:10">
      <c r="A230" s="253" t="s">
        <v>469</v>
      </c>
      <c r="B230" s="254">
        <f t="shared" si="3"/>
        <v>7</v>
      </c>
      <c r="C230" s="255" t="s">
        <v>470</v>
      </c>
      <c r="D230" s="256">
        <v>987</v>
      </c>
      <c r="E230" s="257"/>
      <c r="F230" s="258">
        <v>0</v>
      </c>
      <c r="G230" s="259">
        <v>2</v>
      </c>
      <c r="H230" s="260"/>
      <c r="I230" s="268">
        <f>G230-D230</f>
        <v>-985</v>
      </c>
      <c r="J230" s="260"/>
    </row>
    <row r="231" s="218" customFormat="1" ht="14.25" spans="1:10">
      <c r="A231" s="253" t="s">
        <v>471</v>
      </c>
      <c r="B231" s="254">
        <f t="shared" si="3"/>
        <v>7</v>
      </c>
      <c r="C231" s="255" t="s">
        <v>137</v>
      </c>
      <c r="D231" s="256"/>
      <c r="E231" s="257"/>
      <c r="F231" s="258">
        <v>0</v>
      </c>
      <c r="G231" s="259"/>
      <c r="H231" s="260"/>
      <c r="I231" s="268"/>
      <c r="J231" s="260"/>
    </row>
    <row r="232" s="218" customFormat="1" ht="14.25" spans="1:10">
      <c r="A232" s="253" t="s">
        <v>472</v>
      </c>
      <c r="B232" s="254">
        <f t="shared" si="3"/>
        <v>7</v>
      </c>
      <c r="C232" s="255" t="s">
        <v>473</v>
      </c>
      <c r="D232" s="256"/>
      <c r="E232" s="257">
        <v>172</v>
      </c>
      <c r="F232" s="258">
        <v>172</v>
      </c>
      <c r="G232" s="259">
        <v>146</v>
      </c>
      <c r="H232" s="260"/>
      <c r="I232" s="268"/>
      <c r="J232" s="260"/>
    </row>
    <row r="233" s="218" customFormat="1" ht="14.25" spans="1:10">
      <c r="A233" s="253" t="s">
        <v>474</v>
      </c>
      <c r="B233" s="254">
        <f t="shared" si="3"/>
        <v>5</v>
      </c>
      <c r="C233" s="255" t="s">
        <v>475</v>
      </c>
      <c r="D233" s="256">
        <v>558</v>
      </c>
      <c r="E233" s="261">
        <v>113</v>
      </c>
      <c r="F233" s="258">
        <v>113</v>
      </c>
      <c r="G233" s="259">
        <f>SUM(G234:G239)</f>
        <v>685</v>
      </c>
      <c r="H233" s="260">
        <f>G232/F232</f>
        <v>0.848837209302326</v>
      </c>
      <c r="I233" s="268">
        <f>G232-D233</f>
        <v>-412</v>
      </c>
      <c r="J233" s="260">
        <f>I233/D233</f>
        <v>-0.738351254480287</v>
      </c>
    </row>
    <row r="234" s="218" customFormat="1" ht="14.25" spans="1:10">
      <c r="A234" s="253" t="s">
        <v>476</v>
      </c>
      <c r="B234" s="254">
        <f t="shared" si="3"/>
        <v>7</v>
      </c>
      <c r="C234" s="255" t="s">
        <v>119</v>
      </c>
      <c r="D234" s="256">
        <v>125</v>
      </c>
      <c r="E234" s="261">
        <v>98</v>
      </c>
      <c r="F234" s="258">
        <v>98</v>
      </c>
      <c r="G234" s="259">
        <v>143</v>
      </c>
      <c r="H234" s="260">
        <f>G234/F234</f>
        <v>1.45918367346939</v>
      </c>
      <c r="I234" s="268">
        <f>G234-D234</f>
        <v>18</v>
      </c>
      <c r="J234" s="260">
        <f>I234/D234</f>
        <v>0.144</v>
      </c>
    </row>
    <row r="235" s="218" customFormat="1" ht="14.25" spans="1:10">
      <c r="A235" s="253" t="s">
        <v>477</v>
      </c>
      <c r="B235" s="254">
        <f t="shared" si="3"/>
        <v>7</v>
      </c>
      <c r="C235" s="255" t="s">
        <v>121</v>
      </c>
      <c r="D235" s="256">
        <v>408</v>
      </c>
      <c r="E235" s="261"/>
      <c r="F235" s="258">
        <v>0</v>
      </c>
      <c r="G235" s="259">
        <v>397</v>
      </c>
      <c r="H235" s="260"/>
      <c r="I235" s="268">
        <f>G235-D235</f>
        <v>-11</v>
      </c>
      <c r="J235" s="260">
        <f>I235/D235</f>
        <v>-0.0269607843137255</v>
      </c>
    </row>
    <row r="236" s="218" customFormat="1" ht="14.25" spans="1:10">
      <c r="A236" s="253" t="s">
        <v>478</v>
      </c>
      <c r="B236" s="254">
        <f t="shared" si="3"/>
        <v>7</v>
      </c>
      <c r="C236" s="255" t="s">
        <v>123</v>
      </c>
      <c r="D236" s="256"/>
      <c r="E236" s="261"/>
      <c r="F236" s="258">
        <v>0</v>
      </c>
      <c r="G236" s="259">
        <v>0</v>
      </c>
      <c r="H236" s="260"/>
      <c r="I236" s="268"/>
      <c r="J236" s="260"/>
    </row>
    <row r="237" s="218" customFormat="1" ht="14.25" spans="1:10">
      <c r="A237" s="253" t="s">
        <v>479</v>
      </c>
      <c r="B237" s="254">
        <f t="shared" si="3"/>
        <v>7</v>
      </c>
      <c r="C237" s="255" t="s">
        <v>137</v>
      </c>
      <c r="D237" s="256">
        <v>25</v>
      </c>
      <c r="E237" s="261">
        <v>15</v>
      </c>
      <c r="F237" s="258">
        <v>15</v>
      </c>
      <c r="G237" s="259">
        <v>29</v>
      </c>
      <c r="H237" s="260"/>
      <c r="I237" s="268"/>
      <c r="J237" s="260"/>
    </row>
    <row r="238" s="218" customFormat="1" ht="14.25" spans="1:10">
      <c r="A238" s="253" t="s">
        <v>480</v>
      </c>
      <c r="B238" s="254">
        <f t="shared" si="3"/>
        <v>7</v>
      </c>
      <c r="C238" s="255" t="s">
        <v>481</v>
      </c>
      <c r="D238" s="256"/>
      <c r="E238" s="257"/>
      <c r="F238" s="258">
        <v>0</v>
      </c>
      <c r="H238" s="260"/>
      <c r="I238" s="268">
        <f>G237-D238</f>
        <v>29</v>
      </c>
      <c r="J238" s="260"/>
    </row>
    <row r="239" s="218" customFormat="1" ht="14.25" spans="1:10">
      <c r="A239" s="253" t="s">
        <v>482</v>
      </c>
      <c r="B239" s="254">
        <f t="shared" si="3"/>
        <v>5</v>
      </c>
      <c r="C239" s="255" t="s">
        <v>483</v>
      </c>
      <c r="D239" s="256">
        <v>172</v>
      </c>
      <c r="E239" s="257">
        <v>50</v>
      </c>
      <c r="F239" s="257">
        <v>50</v>
      </c>
      <c r="G239" s="259">
        <f>SUM(G240:G246)</f>
        <v>116</v>
      </c>
      <c r="H239" s="260">
        <f>G239/F239</f>
        <v>2.32</v>
      </c>
      <c r="I239" s="268">
        <f>G239-D239</f>
        <v>-56</v>
      </c>
      <c r="J239" s="260">
        <f>I239/D239</f>
        <v>-0.325581395348837</v>
      </c>
    </row>
    <row r="240" s="218" customFormat="1" ht="14.25" spans="1:10">
      <c r="A240" s="253" t="s">
        <v>484</v>
      </c>
      <c r="B240" s="254">
        <f t="shared" si="3"/>
        <v>7</v>
      </c>
      <c r="C240" s="255" t="s">
        <v>119</v>
      </c>
      <c r="D240" s="256">
        <v>71</v>
      </c>
      <c r="E240" s="257">
        <v>50</v>
      </c>
      <c r="F240" s="257">
        <v>50</v>
      </c>
      <c r="G240" s="259">
        <v>80</v>
      </c>
      <c r="H240" s="260">
        <f>G240/F240</f>
        <v>1.6</v>
      </c>
      <c r="I240" s="268">
        <f>G240-D240</f>
        <v>9</v>
      </c>
      <c r="J240" s="260">
        <f>I240/D240</f>
        <v>0.126760563380282</v>
      </c>
    </row>
    <row r="241" s="218" customFormat="1" ht="14.25" spans="1:10">
      <c r="A241" s="253" t="s">
        <v>485</v>
      </c>
      <c r="B241" s="254">
        <f t="shared" si="3"/>
        <v>7</v>
      </c>
      <c r="C241" s="255" t="s">
        <v>121</v>
      </c>
      <c r="D241" s="256">
        <v>96</v>
      </c>
      <c r="E241" s="257"/>
      <c r="F241" s="257"/>
      <c r="G241" s="259">
        <v>32</v>
      </c>
      <c r="H241" s="260"/>
      <c r="I241" s="268">
        <f>G241-D241</f>
        <v>-64</v>
      </c>
      <c r="J241" s="260">
        <f>I241/D241</f>
        <v>-0.666666666666667</v>
      </c>
    </row>
    <row r="242" s="218" customFormat="1" ht="14.25" spans="1:10">
      <c r="A242" s="253" t="s">
        <v>486</v>
      </c>
      <c r="B242" s="254">
        <f t="shared" si="3"/>
        <v>7</v>
      </c>
      <c r="C242" s="255" t="s">
        <v>487</v>
      </c>
      <c r="D242" s="256">
        <v>2</v>
      </c>
      <c r="E242" s="257"/>
      <c r="F242" s="257"/>
      <c r="G242" s="259">
        <v>1</v>
      </c>
      <c r="H242" s="260"/>
      <c r="I242" s="268"/>
      <c r="J242" s="260"/>
    </row>
    <row r="243" s="218" customFormat="1" ht="14.25" spans="1:10">
      <c r="A243" s="253" t="s">
        <v>488</v>
      </c>
      <c r="B243" s="254">
        <f t="shared" si="3"/>
        <v>7</v>
      </c>
      <c r="C243" s="255" t="s">
        <v>421</v>
      </c>
      <c r="D243" s="256">
        <v>3</v>
      </c>
      <c r="E243" s="257"/>
      <c r="F243" s="257"/>
      <c r="G243" s="259">
        <v>3</v>
      </c>
      <c r="H243" s="260"/>
      <c r="I243" s="268">
        <f>G242-D243</f>
        <v>-2</v>
      </c>
      <c r="J243" s="260"/>
    </row>
    <row r="244" s="218" customFormat="1" ht="14.25" spans="1:10">
      <c r="A244" s="253" t="s">
        <v>489</v>
      </c>
      <c r="B244" s="254">
        <f t="shared" si="3"/>
        <v>7</v>
      </c>
      <c r="C244" s="255" t="s">
        <v>490</v>
      </c>
      <c r="D244" s="256"/>
      <c r="E244" s="257"/>
      <c r="F244" s="257"/>
      <c r="H244" s="260"/>
      <c r="I244" s="268"/>
      <c r="J244" s="260"/>
    </row>
    <row r="245" s="218" customFormat="1" ht="14.25" spans="1:10">
      <c r="A245" s="253" t="s">
        <v>491</v>
      </c>
      <c r="B245" s="254">
        <f t="shared" si="3"/>
        <v>5</v>
      </c>
      <c r="C245" s="255" t="s">
        <v>492</v>
      </c>
      <c r="D245" s="256"/>
      <c r="E245" s="257"/>
      <c r="F245" s="257"/>
      <c r="G245" s="256"/>
      <c r="H245" s="260"/>
      <c r="I245" s="268"/>
      <c r="J245" s="260"/>
    </row>
    <row r="246" s="218" customFormat="1" ht="14.25" spans="1:10">
      <c r="A246" s="253" t="s">
        <v>493</v>
      </c>
      <c r="B246" s="254">
        <f t="shared" si="3"/>
        <v>7</v>
      </c>
      <c r="C246" s="255" t="s">
        <v>119</v>
      </c>
      <c r="D246" s="256"/>
      <c r="E246" s="257"/>
      <c r="F246" s="257"/>
      <c r="G246" s="256"/>
      <c r="H246" s="260"/>
      <c r="I246" s="268"/>
      <c r="J246" s="260"/>
    </row>
    <row r="247" s="218" customFormat="1" ht="14.25" spans="1:10">
      <c r="A247" s="253" t="s">
        <v>494</v>
      </c>
      <c r="B247" s="254">
        <f t="shared" si="3"/>
        <v>7</v>
      </c>
      <c r="C247" s="255" t="s">
        <v>121</v>
      </c>
      <c r="D247" s="256"/>
      <c r="E247" s="257"/>
      <c r="F247" s="257"/>
      <c r="G247" s="256"/>
      <c r="H247" s="260"/>
      <c r="I247" s="268"/>
      <c r="J247" s="260"/>
    </row>
    <row r="248" s="218" customFormat="1" ht="14.25" spans="1:10">
      <c r="A248" s="253" t="s">
        <v>495</v>
      </c>
      <c r="B248" s="254">
        <f t="shared" si="3"/>
        <v>7</v>
      </c>
      <c r="C248" s="255" t="s">
        <v>123</v>
      </c>
      <c r="D248" s="256"/>
      <c r="E248" s="257"/>
      <c r="F248" s="257"/>
      <c r="G248" s="256"/>
      <c r="H248" s="260"/>
      <c r="I248" s="268"/>
      <c r="J248" s="260"/>
    </row>
    <row r="249" s="218" customFormat="1" ht="14.25" spans="1:10">
      <c r="A249" s="253" t="s">
        <v>496</v>
      </c>
      <c r="B249" s="254">
        <f t="shared" si="3"/>
        <v>7</v>
      </c>
      <c r="C249" s="255" t="s">
        <v>137</v>
      </c>
      <c r="D249" s="256"/>
      <c r="E249" s="257"/>
      <c r="F249" s="257"/>
      <c r="G249" s="256"/>
      <c r="H249" s="260"/>
      <c r="I249" s="268"/>
      <c r="J249" s="260"/>
    </row>
    <row r="250" s="218" customFormat="1" ht="14.25" spans="1:10">
      <c r="A250" s="253" t="s">
        <v>497</v>
      </c>
      <c r="B250" s="254">
        <f t="shared" si="3"/>
        <v>7</v>
      </c>
      <c r="C250" s="255" t="s">
        <v>498</v>
      </c>
      <c r="D250" s="256"/>
      <c r="E250" s="257"/>
      <c r="F250" s="257"/>
      <c r="G250" s="256"/>
      <c r="H250" s="260"/>
      <c r="I250" s="268"/>
      <c r="J250" s="260"/>
    </row>
    <row r="251" s="218" customFormat="1" ht="14.25" spans="1:10">
      <c r="A251" s="253" t="s">
        <v>499</v>
      </c>
      <c r="B251" s="254">
        <f t="shared" si="3"/>
        <v>5</v>
      </c>
      <c r="C251" s="255" t="s">
        <v>500</v>
      </c>
      <c r="D251" s="256"/>
      <c r="E251" s="257">
        <v>173</v>
      </c>
      <c r="F251" s="257">
        <v>173</v>
      </c>
      <c r="G251" s="259">
        <f>SUM(G252:G256)</f>
        <v>720</v>
      </c>
      <c r="H251" s="260"/>
      <c r="I251" s="268">
        <f>G251-D251</f>
        <v>720</v>
      </c>
      <c r="J251" s="260"/>
    </row>
    <row r="252" s="218" customFormat="1" ht="14.25" spans="1:10">
      <c r="A252" s="253" t="s">
        <v>501</v>
      </c>
      <c r="B252" s="254">
        <f t="shared" si="3"/>
        <v>7</v>
      </c>
      <c r="C252" s="255" t="s">
        <v>119</v>
      </c>
      <c r="D252" s="256"/>
      <c r="E252" s="257">
        <v>173</v>
      </c>
      <c r="F252" s="257">
        <v>173</v>
      </c>
      <c r="G252" s="259">
        <v>290</v>
      </c>
      <c r="H252" s="260"/>
      <c r="I252" s="268">
        <f>G252-D252</f>
        <v>290</v>
      </c>
      <c r="J252" s="260"/>
    </row>
    <row r="253" s="218" customFormat="1" ht="14.25" spans="1:10">
      <c r="A253" s="253" t="s">
        <v>502</v>
      </c>
      <c r="B253" s="254">
        <f t="shared" si="3"/>
        <v>7</v>
      </c>
      <c r="C253" s="255" t="s">
        <v>121</v>
      </c>
      <c r="D253" s="256"/>
      <c r="E253" s="257"/>
      <c r="F253" s="257"/>
      <c r="G253" s="259">
        <v>430</v>
      </c>
      <c r="H253" s="260"/>
      <c r="I253" s="268">
        <f>G253-D253</f>
        <v>430</v>
      </c>
      <c r="J253" s="260"/>
    </row>
    <row r="254" s="218" customFormat="1" ht="14.25" spans="1:10">
      <c r="A254" s="253" t="s">
        <v>503</v>
      </c>
      <c r="B254" s="254">
        <f t="shared" si="3"/>
        <v>7</v>
      </c>
      <c r="C254" s="255" t="s">
        <v>123</v>
      </c>
      <c r="D254" s="256"/>
      <c r="E254" s="257"/>
      <c r="F254" s="257"/>
      <c r="G254" s="256"/>
      <c r="H254" s="260"/>
      <c r="I254" s="268"/>
      <c r="J254" s="260"/>
    </row>
    <row r="255" s="218" customFormat="1" ht="14.25" spans="1:10">
      <c r="A255" s="253" t="s">
        <v>504</v>
      </c>
      <c r="B255" s="254">
        <f t="shared" si="3"/>
        <v>7</v>
      </c>
      <c r="C255" s="255" t="s">
        <v>137</v>
      </c>
      <c r="D255" s="256"/>
      <c r="E255" s="257"/>
      <c r="F255" s="257"/>
      <c r="G255" s="256"/>
      <c r="H255" s="260"/>
      <c r="I255" s="268"/>
      <c r="J255" s="260"/>
    </row>
    <row r="256" s="218" customFormat="1" ht="14.25" spans="1:10">
      <c r="A256" s="253" t="s">
        <v>505</v>
      </c>
      <c r="B256" s="254">
        <f t="shared" si="3"/>
        <v>7</v>
      </c>
      <c r="C256" s="255" t="s">
        <v>506</v>
      </c>
      <c r="D256" s="256"/>
      <c r="E256" s="257"/>
      <c r="F256" s="257"/>
      <c r="G256" s="256"/>
      <c r="H256" s="260"/>
      <c r="I256" s="268">
        <f>G256-D256</f>
        <v>0</v>
      </c>
      <c r="J256" s="260"/>
    </row>
    <row r="257" s="218" customFormat="1" ht="14.25" spans="1:10">
      <c r="A257" s="270" t="s">
        <v>507</v>
      </c>
      <c r="B257" s="254">
        <v>5</v>
      </c>
      <c r="C257" s="271" t="s">
        <v>508</v>
      </c>
      <c r="D257" s="272">
        <f>SUM(D258:D273)</f>
        <v>1463</v>
      </c>
      <c r="E257" s="257">
        <v>1051</v>
      </c>
      <c r="F257" s="258">
        <v>1149</v>
      </c>
      <c r="G257" s="259">
        <f>SUM(G258:G273)</f>
        <v>1825</v>
      </c>
      <c r="H257" s="260">
        <f>G257/F257</f>
        <v>1.58833768494343</v>
      </c>
      <c r="I257" s="268">
        <f>G257-D257</f>
        <v>362</v>
      </c>
      <c r="J257" s="260">
        <f>I257/E257</f>
        <v>0.344433872502379</v>
      </c>
    </row>
    <row r="258" s="218" customFormat="1" ht="14.25" spans="1:10">
      <c r="A258" s="270" t="s">
        <v>509</v>
      </c>
      <c r="B258" s="254">
        <f t="shared" ref="B258:B321" si="4">LEN(A258)</f>
        <v>7</v>
      </c>
      <c r="C258" s="271" t="s">
        <v>510</v>
      </c>
      <c r="D258" s="272">
        <v>1106</v>
      </c>
      <c r="E258" s="257">
        <v>1051</v>
      </c>
      <c r="F258" s="258">
        <v>1051</v>
      </c>
      <c r="G258" s="259">
        <v>1409</v>
      </c>
      <c r="H258" s="260">
        <f>G258/F258</f>
        <v>1.34062797335871</v>
      </c>
      <c r="I258" s="268">
        <f>G258-D258</f>
        <v>303</v>
      </c>
      <c r="J258" s="260"/>
    </row>
    <row r="259" s="218" customFormat="1" ht="14.25" spans="1:10">
      <c r="A259" s="270" t="s">
        <v>511</v>
      </c>
      <c r="B259" s="254">
        <f t="shared" si="4"/>
        <v>7</v>
      </c>
      <c r="C259" s="271" t="s">
        <v>512</v>
      </c>
      <c r="D259" s="272">
        <v>251</v>
      </c>
      <c r="E259" s="257"/>
      <c r="F259" s="258">
        <v>58</v>
      </c>
      <c r="G259" s="259">
        <v>150</v>
      </c>
      <c r="H259" s="260">
        <f>G259/F259</f>
        <v>2.58620689655172</v>
      </c>
      <c r="I259" s="268">
        <f>G259-D259</f>
        <v>-101</v>
      </c>
      <c r="J259" s="260"/>
    </row>
    <row r="260" s="218" customFormat="1" ht="14.25" spans="1:10">
      <c r="A260" s="270" t="s">
        <v>513</v>
      </c>
      <c r="B260" s="254">
        <f t="shared" si="4"/>
        <v>7</v>
      </c>
      <c r="C260" s="271" t="s">
        <v>514</v>
      </c>
      <c r="D260" s="272"/>
      <c r="E260" s="257"/>
      <c r="F260" s="258">
        <v>0</v>
      </c>
      <c r="G260" s="259">
        <v>0</v>
      </c>
      <c r="H260" s="260"/>
      <c r="I260" s="268"/>
      <c r="J260" s="260"/>
    </row>
    <row r="261" s="218" customFormat="1" ht="14.25" spans="1:10">
      <c r="A261" s="270" t="s">
        <v>515</v>
      </c>
      <c r="B261" s="254">
        <f t="shared" si="4"/>
        <v>7</v>
      </c>
      <c r="C261" s="271" t="s">
        <v>516</v>
      </c>
      <c r="D261" s="272">
        <v>38</v>
      </c>
      <c r="E261" s="257"/>
      <c r="F261" s="258">
        <v>0</v>
      </c>
      <c r="G261" s="259">
        <v>12</v>
      </c>
      <c r="H261" s="260"/>
      <c r="I261" s="268">
        <f>G261-D261</f>
        <v>-26</v>
      </c>
      <c r="J261" s="260"/>
    </row>
    <row r="262" s="218" customFormat="1" ht="14.25" spans="1:10">
      <c r="A262" s="270" t="s">
        <v>517</v>
      </c>
      <c r="B262" s="254">
        <f t="shared" si="4"/>
        <v>7</v>
      </c>
      <c r="C262" s="271" t="s">
        <v>518</v>
      </c>
      <c r="D262" s="272">
        <v>57</v>
      </c>
      <c r="E262" s="257"/>
      <c r="F262" s="258">
        <v>0</v>
      </c>
      <c r="G262" s="259">
        <v>12</v>
      </c>
      <c r="H262" s="260"/>
      <c r="I262" s="268">
        <f>G262-D262</f>
        <v>-45</v>
      </c>
      <c r="J262" s="260"/>
    </row>
    <row r="263" s="218" customFormat="1" ht="14.25" spans="1:10">
      <c r="A263" s="270" t="s">
        <v>519</v>
      </c>
      <c r="B263" s="254">
        <f t="shared" si="4"/>
        <v>7</v>
      </c>
      <c r="C263" s="271" t="s">
        <v>520</v>
      </c>
      <c r="D263" s="272"/>
      <c r="E263" s="257"/>
      <c r="F263" s="258">
        <v>0</v>
      </c>
      <c r="G263" s="259">
        <v>43</v>
      </c>
      <c r="H263" s="260"/>
      <c r="I263" s="268"/>
      <c r="J263" s="260"/>
    </row>
    <row r="264" s="218" customFormat="1" ht="14.25" spans="1:10">
      <c r="A264" s="270" t="s">
        <v>521</v>
      </c>
      <c r="B264" s="254">
        <f t="shared" si="4"/>
        <v>7</v>
      </c>
      <c r="C264" s="271" t="s">
        <v>522</v>
      </c>
      <c r="D264" s="272"/>
      <c r="E264" s="257"/>
      <c r="F264" s="258">
        <v>0</v>
      </c>
      <c r="G264" s="259">
        <v>1</v>
      </c>
      <c r="H264" s="260"/>
      <c r="I264" s="268"/>
      <c r="J264" s="260"/>
    </row>
    <row r="265" s="218" customFormat="1" ht="14.25" spans="1:10">
      <c r="A265" s="270" t="s">
        <v>523</v>
      </c>
      <c r="B265" s="254">
        <f t="shared" si="4"/>
        <v>7</v>
      </c>
      <c r="C265" s="271" t="s">
        <v>524</v>
      </c>
      <c r="D265" s="272"/>
      <c r="E265" s="257"/>
      <c r="F265" s="258">
        <v>0</v>
      </c>
      <c r="G265" s="259">
        <v>9</v>
      </c>
      <c r="H265" s="260"/>
      <c r="I265" s="268"/>
      <c r="J265" s="260"/>
    </row>
    <row r="266" s="218" customFormat="1" ht="14.25" spans="1:10">
      <c r="A266" s="270" t="s">
        <v>525</v>
      </c>
      <c r="B266" s="254">
        <f t="shared" si="4"/>
        <v>7</v>
      </c>
      <c r="C266" s="271" t="s">
        <v>526</v>
      </c>
      <c r="D266" s="272"/>
      <c r="E266" s="257"/>
      <c r="F266" s="258">
        <v>0</v>
      </c>
      <c r="G266" s="259">
        <v>3</v>
      </c>
      <c r="H266" s="260"/>
      <c r="I266" s="268"/>
      <c r="J266" s="260"/>
    </row>
    <row r="267" s="218" customFormat="1" ht="14.25" spans="1:10">
      <c r="A267" s="270" t="s">
        <v>527</v>
      </c>
      <c r="B267" s="254">
        <f t="shared" si="4"/>
        <v>7</v>
      </c>
      <c r="C267" s="271" t="s">
        <v>528</v>
      </c>
      <c r="D267" s="272"/>
      <c r="E267" s="257"/>
      <c r="F267" s="258">
        <v>0</v>
      </c>
      <c r="G267" s="259">
        <v>2</v>
      </c>
      <c r="H267" s="260"/>
      <c r="I267" s="268"/>
      <c r="J267" s="260"/>
    </row>
    <row r="268" s="218" customFormat="1" ht="14.25" spans="1:10">
      <c r="A268" s="270" t="s">
        <v>529</v>
      </c>
      <c r="B268" s="254">
        <f t="shared" si="4"/>
        <v>7</v>
      </c>
      <c r="C268" s="271" t="s">
        <v>530</v>
      </c>
      <c r="D268" s="272"/>
      <c r="E268" s="257"/>
      <c r="F268" s="258">
        <v>0</v>
      </c>
      <c r="G268" s="259">
        <v>2</v>
      </c>
      <c r="H268" s="260"/>
      <c r="I268" s="268"/>
      <c r="J268" s="260"/>
    </row>
    <row r="269" s="218" customFormat="1" ht="14.25" spans="1:10">
      <c r="A269" s="270" t="s">
        <v>531</v>
      </c>
      <c r="B269" s="254">
        <f t="shared" si="4"/>
        <v>7</v>
      </c>
      <c r="C269" s="271" t="s">
        <v>532</v>
      </c>
      <c r="D269" s="272">
        <v>5</v>
      </c>
      <c r="E269" s="257"/>
      <c r="F269" s="258">
        <v>6</v>
      </c>
      <c r="G269" s="259">
        <v>69</v>
      </c>
      <c r="H269" s="260">
        <f>G269/F269</f>
        <v>11.5</v>
      </c>
      <c r="I269" s="268">
        <f>G269-D269</f>
        <v>64</v>
      </c>
      <c r="J269" s="260"/>
    </row>
    <row r="270" s="218" customFormat="1" ht="14.25" spans="1:10">
      <c r="A270" s="270" t="s">
        <v>533</v>
      </c>
      <c r="B270" s="254">
        <f t="shared" si="4"/>
        <v>7</v>
      </c>
      <c r="C270" s="271" t="s">
        <v>534</v>
      </c>
      <c r="D270" s="272">
        <v>3</v>
      </c>
      <c r="E270" s="257"/>
      <c r="F270" s="258">
        <v>0</v>
      </c>
      <c r="G270" s="259">
        <v>0</v>
      </c>
      <c r="H270" s="260"/>
      <c r="I270" s="268">
        <f>G270-D270</f>
        <v>-3</v>
      </c>
      <c r="J270" s="260"/>
    </row>
    <row r="271" s="218" customFormat="1" ht="14.25" spans="1:10">
      <c r="A271" s="270" t="s">
        <v>535</v>
      </c>
      <c r="B271" s="254">
        <f t="shared" si="4"/>
        <v>7</v>
      </c>
      <c r="C271" s="271" t="s">
        <v>536</v>
      </c>
      <c r="D271" s="272">
        <v>3</v>
      </c>
      <c r="E271" s="257"/>
      <c r="F271" s="258">
        <v>0</v>
      </c>
      <c r="H271" s="260"/>
      <c r="I271" s="268">
        <f>G273-D271</f>
        <v>110</v>
      </c>
      <c r="J271" s="260"/>
    </row>
    <row r="272" s="218" customFormat="1" ht="14.25" spans="1:10">
      <c r="A272" s="270" t="s">
        <v>537</v>
      </c>
      <c r="B272" s="254">
        <f t="shared" si="4"/>
        <v>7</v>
      </c>
      <c r="C272" s="271" t="s">
        <v>538</v>
      </c>
      <c r="D272" s="256"/>
      <c r="E272" s="257"/>
      <c r="F272" s="258">
        <v>0</v>
      </c>
      <c r="G272" s="256"/>
      <c r="H272" s="260"/>
      <c r="I272" s="268"/>
      <c r="J272" s="260"/>
    </row>
    <row r="273" s="218" customFormat="1" ht="14.25" spans="1:10">
      <c r="A273" s="270" t="s">
        <v>539</v>
      </c>
      <c r="B273" s="254">
        <f t="shared" si="4"/>
        <v>7</v>
      </c>
      <c r="C273" s="271" t="s">
        <v>540</v>
      </c>
      <c r="D273" s="256"/>
      <c r="E273" s="257"/>
      <c r="F273" s="258">
        <v>34</v>
      </c>
      <c r="G273" s="259">
        <v>113</v>
      </c>
      <c r="H273" s="260"/>
      <c r="I273" s="268"/>
      <c r="J273" s="260"/>
    </row>
    <row r="274" s="218" customFormat="1" ht="14.25" spans="1:10">
      <c r="A274" s="253" t="s">
        <v>541</v>
      </c>
      <c r="B274" s="254">
        <f t="shared" si="4"/>
        <v>5</v>
      </c>
      <c r="C274" s="255" t="s">
        <v>542</v>
      </c>
      <c r="D274" s="256">
        <v>45</v>
      </c>
      <c r="E274" s="257"/>
      <c r="F274" s="257"/>
      <c r="G274" s="256">
        <v>10</v>
      </c>
      <c r="H274" s="260"/>
      <c r="I274" s="268">
        <f>G274-D274</f>
        <v>-35</v>
      </c>
      <c r="J274" s="260">
        <f>I274/D274</f>
        <v>-0.777777777777778</v>
      </c>
    </row>
    <row r="275" s="218" customFormat="1" ht="14.25" spans="1:10">
      <c r="A275" s="253" t="s">
        <v>543</v>
      </c>
      <c r="B275" s="254">
        <f t="shared" si="4"/>
        <v>7</v>
      </c>
      <c r="C275" s="255" t="s">
        <v>544</v>
      </c>
      <c r="D275" s="256"/>
      <c r="E275" s="257"/>
      <c r="F275" s="257"/>
      <c r="G275" s="256"/>
      <c r="H275" s="260"/>
      <c r="I275" s="268"/>
      <c r="J275" s="260"/>
    </row>
    <row r="276" s="218" customFormat="1" ht="14.25" spans="1:10">
      <c r="A276" s="253" t="s">
        <v>545</v>
      </c>
      <c r="B276" s="254">
        <f t="shared" si="4"/>
        <v>7</v>
      </c>
      <c r="C276" s="255" t="s">
        <v>546</v>
      </c>
      <c r="D276" s="256">
        <v>45</v>
      </c>
      <c r="E276" s="257"/>
      <c r="F276" s="257"/>
      <c r="G276" s="256">
        <v>10</v>
      </c>
      <c r="H276" s="260"/>
      <c r="I276" s="268">
        <f>G276-D276</f>
        <v>-35</v>
      </c>
      <c r="J276" s="260">
        <f>I276/D276</f>
        <v>-0.777777777777778</v>
      </c>
    </row>
    <row r="277" s="217" customFormat="1" ht="14.25" spans="1:10">
      <c r="A277" s="247" t="s">
        <v>547</v>
      </c>
      <c r="B277" s="273">
        <f t="shared" si="4"/>
        <v>3</v>
      </c>
      <c r="C277" s="249" t="s">
        <v>548</v>
      </c>
      <c r="D277" s="250"/>
      <c r="E277" s="251"/>
      <c r="F277" s="251"/>
      <c r="G277" s="250"/>
      <c r="H277" s="252"/>
      <c r="I277" s="267"/>
      <c r="J277" s="252"/>
    </row>
    <row r="278" s="218" customFormat="1" ht="14.25" spans="1:10">
      <c r="A278" s="253" t="s">
        <v>549</v>
      </c>
      <c r="B278" s="254">
        <f t="shared" si="4"/>
        <v>5</v>
      </c>
      <c r="C278" s="255" t="s">
        <v>550</v>
      </c>
      <c r="D278" s="256"/>
      <c r="E278" s="257"/>
      <c r="F278" s="257"/>
      <c r="G278" s="256"/>
      <c r="H278" s="260"/>
      <c r="I278" s="268"/>
      <c r="J278" s="260"/>
    </row>
    <row r="279" s="218" customFormat="1" ht="14.25" spans="1:10">
      <c r="A279" s="253" t="s">
        <v>551</v>
      </c>
      <c r="B279" s="254">
        <f t="shared" si="4"/>
        <v>5</v>
      </c>
      <c r="C279" s="255" t="s">
        <v>552</v>
      </c>
      <c r="D279" s="256"/>
      <c r="E279" s="257"/>
      <c r="F279" s="257"/>
      <c r="G279" s="256"/>
      <c r="H279" s="260"/>
      <c r="I279" s="268"/>
      <c r="J279" s="260"/>
    </row>
    <row r="280" s="217" customFormat="1" ht="14.25" spans="1:10">
      <c r="A280" s="247" t="s">
        <v>553</v>
      </c>
      <c r="B280" s="273">
        <f t="shared" si="4"/>
        <v>3</v>
      </c>
      <c r="C280" s="249" t="s">
        <v>554</v>
      </c>
      <c r="D280" s="250">
        <v>244</v>
      </c>
      <c r="E280" s="251"/>
      <c r="F280" s="251"/>
      <c r="G280" s="250">
        <v>424</v>
      </c>
      <c r="H280" s="252"/>
      <c r="I280" s="267">
        <f>G280-D280</f>
        <v>180</v>
      </c>
      <c r="J280" s="252">
        <f>I280/D280</f>
        <v>0.737704918032787</v>
      </c>
    </row>
    <row r="281" s="217" customFormat="1" ht="14.25" spans="1:10">
      <c r="A281" s="253" t="s">
        <v>555</v>
      </c>
      <c r="B281" s="254">
        <f t="shared" si="4"/>
        <v>5</v>
      </c>
      <c r="C281" s="255" t="s">
        <v>556</v>
      </c>
      <c r="D281" s="256">
        <v>244</v>
      </c>
      <c r="E281" s="257"/>
      <c r="F281" s="257"/>
      <c r="G281" s="256">
        <v>424</v>
      </c>
      <c r="H281" s="260"/>
      <c r="I281" s="268">
        <f>G281-D281</f>
        <v>180</v>
      </c>
      <c r="J281" s="260">
        <f>I281/D281</f>
        <v>0.737704918032787</v>
      </c>
    </row>
    <row r="282" s="218" customFormat="1" ht="14.25" spans="1:10">
      <c r="A282" s="253" t="s">
        <v>557</v>
      </c>
      <c r="B282" s="254">
        <f t="shared" si="4"/>
        <v>7</v>
      </c>
      <c r="C282" s="271" t="s">
        <v>558</v>
      </c>
      <c r="D282" s="256">
        <v>27</v>
      </c>
      <c r="E282" s="257"/>
      <c r="F282" s="257"/>
      <c r="G282" s="256"/>
      <c r="H282" s="260"/>
      <c r="I282" s="268">
        <f>G282-D282</f>
        <v>-27</v>
      </c>
      <c r="J282" s="260"/>
    </row>
    <row r="283" s="218" customFormat="1" ht="14.25" spans="1:10">
      <c r="A283" s="253" t="s">
        <v>559</v>
      </c>
      <c r="B283" s="254">
        <f t="shared" si="4"/>
        <v>7</v>
      </c>
      <c r="C283" s="271" t="s">
        <v>560</v>
      </c>
      <c r="D283" s="256"/>
      <c r="E283" s="257"/>
      <c r="F283" s="257"/>
      <c r="G283" s="256"/>
      <c r="H283" s="260"/>
      <c r="I283" s="268"/>
      <c r="J283" s="260"/>
    </row>
    <row r="284" s="218" customFormat="1" ht="14.25" spans="1:10">
      <c r="A284" s="253" t="s">
        <v>561</v>
      </c>
      <c r="B284" s="254">
        <f t="shared" si="4"/>
        <v>7</v>
      </c>
      <c r="C284" s="271" t="s">
        <v>562</v>
      </c>
      <c r="D284" s="256">
        <v>5</v>
      </c>
      <c r="E284" s="257"/>
      <c r="F284" s="257"/>
      <c r="G284" s="256">
        <v>4</v>
      </c>
      <c r="H284" s="260"/>
      <c r="I284" s="268">
        <f>G284-D284</f>
        <v>-1</v>
      </c>
      <c r="J284" s="260">
        <f>I284/D284</f>
        <v>-0.2</v>
      </c>
    </row>
    <row r="285" s="218" customFormat="1" ht="14.25" spans="1:10">
      <c r="A285" s="253" t="s">
        <v>563</v>
      </c>
      <c r="B285" s="254">
        <f t="shared" si="4"/>
        <v>7</v>
      </c>
      <c r="C285" s="271" t="s">
        <v>564</v>
      </c>
      <c r="D285" s="256"/>
      <c r="E285" s="257"/>
      <c r="F285" s="257"/>
      <c r="G285" s="256"/>
      <c r="H285" s="260"/>
      <c r="I285" s="268"/>
      <c r="J285" s="260"/>
    </row>
    <row r="286" s="217" customFormat="1" ht="14.25" spans="1:10">
      <c r="A286" s="253" t="s">
        <v>565</v>
      </c>
      <c r="B286" s="254">
        <f t="shared" si="4"/>
        <v>7</v>
      </c>
      <c r="C286" s="271" t="s">
        <v>566</v>
      </c>
      <c r="D286" s="256"/>
      <c r="E286" s="257"/>
      <c r="F286" s="257"/>
      <c r="G286" s="256"/>
      <c r="H286" s="260"/>
      <c r="I286" s="268"/>
      <c r="J286" s="260"/>
    </row>
    <row r="287" s="218" customFormat="1" ht="14.25" spans="1:10">
      <c r="A287" s="253" t="s">
        <v>567</v>
      </c>
      <c r="B287" s="254">
        <f t="shared" si="4"/>
        <v>7</v>
      </c>
      <c r="C287" s="255" t="s">
        <v>568</v>
      </c>
      <c r="D287" s="256"/>
      <c r="E287" s="257"/>
      <c r="F287" s="257"/>
      <c r="G287" s="256"/>
      <c r="H287" s="260"/>
      <c r="I287" s="268"/>
      <c r="J287" s="260"/>
    </row>
    <row r="288" s="218" customFormat="1" ht="14.25" spans="1:10">
      <c r="A288" s="253" t="s">
        <v>569</v>
      </c>
      <c r="B288" s="254">
        <f t="shared" si="4"/>
        <v>7</v>
      </c>
      <c r="C288" s="255" t="s">
        <v>570</v>
      </c>
      <c r="D288" s="256">
        <v>212</v>
      </c>
      <c r="E288" s="257"/>
      <c r="F288" s="257"/>
      <c r="G288" s="256">
        <v>420</v>
      </c>
      <c r="H288" s="260"/>
      <c r="I288" s="268">
        <f>G288-D288</f>
        <v>208</v>
      </c>
      <c r="J288" s="260">
        <f>I288/D288</f>
        <v>0.981132075471698</v>
      </c>
    </row>
    <row r="289" s="218" customFormat="1" ht="14.25" spans="1:10">
      <c r="A289" s="253" t="s">
        <v>571</v>
      </c>
      <c r="B289" s="254">
        <f t="shared" si="4"/>
        <v>7</v>
      </c>
      <c r="C289" s="255" t="s">
        <v>572</v>
      </c>
      <c r="D289" s="256"/>
      <c r="E289" s="257"/>
      <c r="F289" s="257"/>
      <c r="G289" s="256"/>
      <c r="H289" s="260"/>
      <c r="I289" s="268"/>
      <c r="J289" s="260"/>
    </row>
    <row r="290" s="218" customFormat="1" ht="14.25" spans="1:10">
      <c r="A290" s="253" t="s">
        <v>573</v>
      </c>
      <c r="B290" s="254">
        <f t="shared" si="4"/>
        <v>5</v>
      </c>
      <c r="C290" s="255" t="s">
        <v>574</v>
      </c>
      <c r="D290" s="256"/>
      <c r="E290" s="257"/>
      <c r="F290" s="257"/>
      <c r="G290" s="256"/>
      <c r="H290" s="260"/>
      <c r="I290" s="268"/>
      <c r="J290" s="260"/>
    </row>
    <row r="291" s="218" customFormat="1" ht="14.25" spans="1:10">
      <c r="A291" s="247" t="s">
        <v>575</v>
      </c>
      <c r="B291" s="273">
        <f t="shared" si="4"/>
        <v>3</v>
      </c>
      <c r="C291" s="249" t="s">
        <v>576</v>
      </c>
      <c r="D291" s="250">
        <v>7486</v>
      </c>
      <c r="E291" s="251">
        <v>699</v>
      </c>
      <c r="F291" s="251">
        <v>3288</v>
      </c>
      <c r="G291" s="250">
        <v>6520</v>
      </c>
      <c r="H291" s="252">
        <f>G291/F291</f>
        <v>1.98296836982968</v>
      </c>
      <c r="I291" s="267">
        <f>G291-D291</f>
        <v>-966</v>
      </c>
      <c r="J291" s="252">
        <f>I291/D291</f>
        <v>-0.129040876302431</v>
      </c>
    </row>
    <row r="292" s="218" customFormat="1" ht="14.25" spans="1:10">
      <c r="A292" s="253" t="s">
        <v>577</v>
      </c>
      <c r="B292" s="254">
        <f t="shared" si="4"/>
        <v>5</v>
      </c>
      <c r="C292" s="255" t="s">
        <v>578</v>
      </c>
      <c r="D292" s="256"/>
      <c r="E292" s="257"/>
      <c r="F292" s="257"/>
      <c r="G292" s="256"/>
      <c r="H292" s="260"/>
      <c r="I292" s="268">
        <f>G292-D292</f>
        <v>0</v>
      </c>
      <c r="J292" s="260"/>
    </row>
    <row r="293" s="218" customFormat="1" ht="14.25" spans="1:10">
      <c r="A293" s="253" t="s">
        <v>579</v>
      </c>
      <c r="B293" s="254">
        <f t="shared" si="4"/>
        <v>7</v>
      </c>
      <c r="C293" s="255" t="s">
        <v>580</v>
      </c>
      <c r="D293" s="256"/>
      <c r="E293" s="257"/>
      <c r="F293" s="257"/>
      <c r="G293" s="256"/>
      <c r="H293" s="260"/>
      <c r="I293" s="268"/>
      <c r="J293" s="260"/>
    </row>
    <row r="294" s="218" customFormat="1" ht="14.25" spans="1:10">
      <c r="A294" s="253" t="s">
        <v>581</v>
      </c>
      <c r="B294" s="254">
        <f t="shared" si="4"/>
        <v>7</v>
      </c>
      <c r="C294" s="255" t="s">
        <v>582</v>
      </c>
      <c r="D294" s="256"/>
      <c r="E294" s="257"/>
      <c r="F294" s="257"/>
      <c r="G294" s="256"/>
      <c r="H294" s="260"/>
      <c r="I294" s="268"/>
      <c r="J294" s="260"/>
    </row>
    <row r="295" s="218" customFormat="1" ht="14.25" spans="1:10">
      <c r="A295" s="253" t="s">
        <v>583</v>
      </c>
      <c r="B295" s="254">
        <f t="shared" si="4"/>
        <v>7</v>
      </c>
      <c r="C295" s="255" t="s">
        <v>584</v>
      </c>
      <c r="D295" s="256"/>
      <c r="E295" s="257"/>
      <c r="F295" s="257"/>
      <c r="G295" s="256"/>
      <c r="H295" s="260"/>
      <c r="I295" s="268">
        <f>G295-D295</f>
        <v>0</v>
      </c>
      <c r="J295" s="260"/>
    </row>
    <row r="296" s="218" customFormat="1" ht="14.25" spans="1:10">
      <c r="A296" s="253" t="s">
        <v>585</v>
      </c>
      <c r="B296" s="254">
        <f t="shared" si="4"/>
        <v>7</v>
      </c>
      <c r="C296" s="255" t="s">
        <v>586</v>
      </c>
      <c r="D296" s="256"/>
      <c r="E296" s="257"/>
      <c r="F296" s="257"/>
      <c r="G296" s="256"/>
      <c r="H296" s="260"/>
      <c r="I296" s="268"/>
      <c r="J296" s="260"/>
    </row>
    <row r="297" s="218" customFormat="1" ht="14.25" spans="1:10">
      <c r="A297" s="253" t="s">
        <v>587</v>
      </c>
      <c r="B297" s="254">
        <f t="shared" si="4"/>
        <v>7</v>
      </c>
      <c r="C297" s="255" t="s">
        <v>588</v>
      </c>
      <c r="D297" s="256"/>
      <c r="E297" s="257"/>
      <c r="F297" s="257"/>
      <c r="G297" s="256"/>
      <c r="H297" s="260"/>
      <c r="I297" s="268"/>
      <c r="J297" s="260"/>
    </row>
    <row r="298" s="218" customFormat="1" ht="14.25" spans="1:10">
      <c r="A298" s="253" t="s">
        <v>589</v>
      </c>
      <c r="B298" s="254">
        <f t="shared" si="4"/>
        <v>7</v>
      </c>
      <c r="C298" s="255" t="s">
        <v>590</v>
      </c>
      <c r="D298" s="256"/>
      <c r="E298" s="257"/>
      <c r="F298" s="257"/>
      <c r="G298" s="256"/>
      <c r="H298" s="260"/>
      <c r="I298" s="268"/>
      <c r="J298" s="260"/>
    </row>
    <row r="299" s="218" customFormat="1" ht="14.25" spans="1:10">
      <c r="A299" s="253" t="s">
        <v>591</v>
      </c>
      <c r="B299" s="254">
        <f t="shared" si="4"/>
        <v>7</v>
      </c>
      <c r="C299" s="255" t="s">
        <v>592</v>
      </c>
      <c r="D299" s="256"/>
      <c r="E299" s="257"/>
      <c r="F299" s="257"/>
      <c r="G299" s="256"/>
      <c r="H299" s="260"/>
      <c r="I299" s="268"/>
      <c r="J299" s="260"/>
    </row>
    <row r="300" s="218" customFormat="1" ht="14.25" spans="1:10">
      <c r="A300" s="253" t="s">
        <v>593</v>
      </c>
      <c r="B300" s="254">
        <f t="shared" si="4"/>
        <v>7</v>
      </c>
      <c r="C300" s="255" t="s">
        <v>594</v>
      </c>
      <c r="D300" s="256"/>
      <c r="E300" s="257"/>
      <c r="F300" s="257"/>
      <c r="G300" s="256"/>
      <c r="H300" s="260"/>
      <c r="I300" s="268"/>
      <c r="J300" s="260"/>
    </row>
    <row r="301" s="218" customFormat="1" ht="14.25" spans="1:10">
      <c r="A301" s="253" t="s">
        <v>595</v>
      </c>
      <c r="B301" s="254">
        <f t="shared" si="4"/>
        <v>7</v>
      </c>
      <c r="C301" s="255" t="s">
        <v>596</v>
      </c>
      <c r="D301" s="256"/>
      <c r="E301" s="257"/>
      <c r="F301" s="257"/>
      <c r="G301" s="256"/>
      <c r="H301" s="260"/>
      <c r="I301" s="268"/>
      <c r="J301" s="260"/>
    </row>
    <row r="302" s="218" customFormat="1" ht="14.25" spans="1:10">
      <c r="A302" s="253" t="s">
        <v>597</v>
      </c>
      <c r="B302" s="254">
        <f t="shared" si="4"/>
        <v>5</v>
      </c>
      <c r="C302" s="255" t="s">
        <v>598</v>
      </c>
      <c r="D302" s="256">
        <v>1651</v>
      </c>
      <c r="E302" s="257"/>
      <c r="F302" s="258">
        <v>2455</v>
      </c>
      <c r="G302" s="259">
        <f>SUM(G303:G312)</f>
        <v>3505</v>
      </c>
      <c r="H302" s="260">
        <f>G302/F302</f>
        <v>1.42769857433809</v>
      </c>
      <c r="I302" s="268">
        <f>G302-D302</f>
        <v>1854</v>
      </c>
      <c r="J302" s="260">
        <f>I302/D302</f>
        <v>1.12295578437311</v>
      </c>
    </row>
    <row r="303" s="218" customFormat="1" ht="14.25" spans="1:10">
      <c r="A303" s="253" t="s">
        <v>599</v>
      </c>
      <c r="B303" s="254">
        <f t="shared" si="4"/>
        <v>7</v>
      </c>
      <c r="C303" s="255" t="s">
        <v>119</v>
      </c>
      <c r="D303" s="256">
        <v>774</v>
      </c>
      <c r="E303" s="257"/>
      <c r="F303" s="258">
        <v>2365</v>
      </c>
      <c r="G303" s="259">
        <v>3349</v>
      </c>
      <c r="H303" s="260"/>
      <c r="I303" s="268">
        <f>G303-D303</f>
        <v>2575</v>
      </c>
      <c r="J303" s="260"/>
    </row>
    <row r="304" s="218" customFormat="1" ht="14.25" spans="1:10">
      <c r="A304" s="253" t="s">
        <v>600</v>
      </c>
      <c r="B304" s="254">
        <f t="shared" si="4"/>
        <v>7</v>
      </c>
      <c r="C304" s="255" t="s">
        <v>121</v>
      </c>
      <c r="D304" s="256">
        <v>289</v>
      </c>
      <c r="E304" s="257"/>
      <c r="F304" s="258">
        <v>90</v>
      </c>
      <c r="G304" s="259">
        <v>156</v>
      </c>
      <c r="H304" s="260"/>
      <c r="I304" s="268">
        <f>G304-D304</f>
        <v>-133</v>
      </c>
      <c r="J304" s="260">
        <f>I304/D304</f>
        <v>-0.460207612456747</v>
      </c>
    </row>
    <row r="305" s="218" customFormat="1" ht="14.25" spans="1:10">
      <c r="A305" s="253" t="s">
        <v>601</v>
      </c>
      <c r="B305" s="254">
        <f t="shared" si="4"/>
        <v>7</v>
      </c>
      <c r="C305" s="255" t="s">
        <v>123</v>
      </c>
      <c r="D305" s="256"/>
      <c r="E305" s="257"/>
      <c r="F305" s="257"/>
      <c r="G305" s="259">
        <v>0</v>
      </c>
      <c r="H305" s="260"/>
      <c r="I305" s="268"/>
      <c r="J305" s="260"/>
    </row>
    <row r="306" s="218" customFormat="1" ht="14.25" spans="1:10">
      <c r="A306" s="253" t="s">
        <v>602</v>
      </c>
      <c r="B306" s="254">
        <f t="shared" si="4"/>
        <v>7</v>
      </c>
      <c r="C306" s="255" t="s">
        <v>603</v>
      </c>
      <c r="D306" s="256"/>
      <c r="E306" s="257"/>
      <c r="F306" s="257"/>
      <c r="G306" s="259">
        <v>0</v>
      </c>
      <c r="H306" s="260"/>
      <c r="I306" s="268">
        <f>G306-D306</f>
        <v>0</v>
      </c>
      <c r="J306" s="260"/>
    </row>
    <row r="307" s="218" customFormat="1" ht="14.25" spans="1:10">
      <c r="A307" s="253" t="s">
        <v>604</v>
      </c>
      <c r="B307" s="254">
        <f t="shared" si="4"/>
        <v>7</v>
      </c>
      <c r="C307" s="255" t="s">
        <v>605</v>
      </c>
      <c r="D307" s="256"/>
      <c r="E307" s="257"/>
      <c r="F307" s="257"/>
      <c r="G307" s="259">
        <v>0</v>
      </c>
      <c r="H307" s="260"/>
      <c r="I307" s="268"/>
      <c r="J307" s="260"/>
    </row>
    <row r="308" s="218" customFormat="1" ht="14.25" spans="1:10">
      <c r="A308" s="253" t="s">
        <v>606</v>
      </c>
      <c r="B308" s="254">
        <f t="shared" si="4"/>
        <v>7</v>
      </c>
      <c r="C308" s="255" t="s">
        <v>607</v>
      </c>
      <c r="D308" s="256"/>
      <c r="E308" s="257"/>
      <c r="F308" s="257"/>
      <c r="G308" s="259"/>
      <c r="H308" s="260"/>
      <c r="I308" s="268"/>
      <c r="J308" s="260"/>
    </row>
    <row r="309" s="218" customFormat="1" ht="14.25" spans="1:10">
      <c r="A309" s="253" t="s">
        <v>608</v>
      </c>
      <c r="B309" s="254">
        <f t="shared" si="4"/>
        <v>7</v>
      </c>
      <c r="C309" s="255" t="s">
        <v>609</v>
      </c>
      <c r="D309" s="256"/>
      <c r="E309" s="257"/>
      <c r="F309" s="257"/>
      <c r="G309" s="259">
        <v>0</v>
      </c>
      <c r="H309" s="260"/>
      <c r="I309" s="268"/>
      <c r="J309" s="260"/>
    </row>
    <row r="310" s="218" customFormat="1" ht="14.25" spans="1:10">
      <c r="A310" s="253" t="s">
        <v>610</v>
      </c>
      <c r="B310" s="254">
        <f t="shared" si="4"/>
        <v>7</v>
      </c>
      <c r="C310" s="255" t="s">
        <v>611</v>
      </c>
      <c r="D310" s="256"/>
      <c r="E310" s="257"/>
      <c r="F310" s="257"/>
      <c r="G310" s="259">
        <v>0</v>
      </c>
      <c r="H310" s="260"/>
      <c r="I310" s="268"/>
      <c r="J310" s="260"/>
    </row>
    <row r="311" s="218" customFormat="1" ht="14.25" spans="1:10">
      <c r="A311" s="253" t="s">
        <v>612</v>
      </c>
      <c r="B311" s="254">
        <f t="shared" si="4"/>
        <v>7</v>
      </c>
      <c r="C311" s="255" t="s">
        <v>613</v>
      </c>
      <c r="D311" s="256"/>
      <c r="E311" s="257"/>
      <c r="F311" s="257"/>
      <c r="G311" s="259"/>
      <c r="H311" s="260"/>
      <c r="I311" s="268"/>
      <c r="J311" s="260"/>
    </row>
    <row r="312" s="218" customFormat="1" ht="14.25" spans="1:10">
      <c r="A312" s="253" t="s">
        <v>614</v>
      </c>
      <c r="B312" s="254">
        <f t="shared" si="4"/>
        <v>7</v>
      </c>
      <c r="C312" s="255" t="s">
        <v>615</v>
      </c>
      <c r="D312" s="256"/>
      <c r="E312" s="257"/>
      <c r="F312" s="257"/>
      <c r="G312" s="256"/>
      <c r="H312" s="260"/>
      <c r="I312" s="268"/>
      <c r="J312" s="260"/>
    </row>
    <row r="313" s="218" customFormat="1" ht="14.25" spans="1:10">
      <c r="A313" s="253" t="s">
        <v>616</v>
      </c>
      <c r="B313" s="254">
        <f t="shared" si="4"/>
        <v>7</v>
      </c>
      <c r="C313" s="255" t="s">
        <v>617</v>
      </c>
      <c r="D313" s="256"/>
      <c r="E313" s="257"/>
      <c r="F313" s="257"/>
      <c r="G313" s="256"/>
      <c r="H313" s="260"/>
      <c r="I313" s="268">
        <f>G313-D313</f>
        <v>0</v>
      </c>
      <c r="J313" s="260"/>
    </row>
    <row r="314" s="218" customFormat="1" ht="14.25" spans="1:10">
      <c r="A314" s="253" t="s">
        <v>618</v>
      </c>
      <c r="B314" s="254">
        <f t="shared" si="4"/>
        <v>7</v>
      </c>
      <c r="C314" s="255" t="s">
        <v>619</v>
      </c>
      <c r="D314" s="256"/>
      <c r="E314" s="257"/>
      <c r="F314" s="257"/>
      <c r="G314" s="256"/>
      <c r="H314" s="260"/>
      <c r="I314" s="268">
        <f>G314-D314</f>
        <v>0</v>
      </c>
      <c r="J314" s="260"/>
    </row>
    <row r="315" s="218" customFormat="1" ht="14.25" spans="1:10">
      <c r="A315" s="253" t="s">
        <v>620</v>
      </c>
      <c r="B315" s="254">
        <f t="shared" si="4"/>
        <v>7</v>
      </c>
      <c r="C315" s="255" t="s">
        <v>621</v>
      </c>
      <c r="D315" s="256"/>
      <c r="E315" s="257"/>
      <c r="F315" s="257"/>
      <c r="G315" s="256"/>
      <c r="H315" s="260"/>
      <c r="I315" s="268"/>
      <c r="J315" s="260"/>
    </row>
    <row r="316" s="218" customFormat="1" ht="14.25" spans="1:10">
      <c r="A316" s="253" t="s">
        <v>622</v>
      </c>
      <c r="B316" s="254">
        <f t="shared" si="4"/>
        <v>7</v>
      </c>
      <c r="C316" s="255" t="s">
        <v>623</v>
      </c>
      <c r="D316" s="256"/>
      <c r="E316" s="257"/>
      <c r="F316" s="257"/>
      <c r="G316" s="256"/>
      <c r="H316" s="260"/>
      <c r="I316" s="268">
        <f>G316-D316</f>
        <v>0</v>
      </c>
      <c r="J316" s="260"/>
    </row>
    <row r="317" s="218" customFormat="1" ht="14.25" spans="1:10">
      <c r="A317" s="253" t="s">
        <v>624</v>
      </c>
      <c r="B317" s="254">
        <f t="shared" si="4"/>
        <v>7</v>
      </c>
      <c r="C317" s="255" t="s">
        <v>625</v>
      </c>
      <c r="D317" s="256"/>
      <c r="E317" s="257"/>
      <c r="F317" s="257"/>
      <c r="G317" s="256"/>
      <c r="H317" s="260"/>
      <c r="I317" s="268"/>
      <c r="J317" s="260"/>
    </row>
    <row r="318" s="218" customFormat="1" ht="14.25" spans="1:10">
      <c r="A318" s="253" t="s">
        <v>626</v>
      </c>
      <c r="B318" s="254">
        <f t="shared" si="4"/>
        <v>7</v>
      </c>
      <c r="C318" s="255" t="s">
        <v>627</v>
      </c>
      <c r="D318" s="256"/>
      <c r="E318" s="257"/>
      <c r="F318" s="257"/>
      <c r="G318" s="256"/>
      <c r="H318" s="260"/>
      <c r="I318" s="268"/>
      <c r="J318" s="260"/>
    </row>
    <row r="319" s="218" customFormat="1" ht="14.25" spans="1:10">
      <c r="A319" s="253" t="s">
        <v>628</v>
      </c>
      <c r="B319" s="254">
        <f t="shared" si="4"/>
        <v>7</v>
      </c>
      <c r="C319" s="255" t="s">
        <v>629</v>
      </c>
      <c r="D319" s="256"/>
      <c r="E319" s="257"/>
      <c r="F319" s="257"/>
      <c r="G319" s="256"/>
      <c r="H319" s="260"/>
      <c r="I319" s="268"/>
      <c r="J319" s="260"/>
    </row>
    <row r="320" s="218" customFormat="1" ht="14.25" spans="1:10">
      <c r="A320" s="253" t="s">
        <v>630</v>
      </c>
      <c r="B320" s="254">
        <f t="shared" si="4"/>
        <v>7</v>
      </c>
      <c r="C320" s="255" t="s">
        <v>224</v>
      </c>
      <c r="D320" s="256">
        <v>214</v>
      </c>
      <c r="E320" s="257"/>
      <c r="F320" s="257"/>
      <c r="G320" s="256"/>
      <c r="H320" s="260"/>
      <c r="I320" s="268">
        <f>G320-D320</f>
        <v>-214</v>
      </c>
      <c r="J320" s="260"/>
    </row>
    <row r="321" s="218" customFormat="1" ht="14.25" spans="1:10">
      <c r="A321" s="253" t="s">
        <v>631</v>
      </c>
      <c r="B321" s="254">
        <f t="shared" si="4"/>
        <v>7</v>
      </c>
      <c r="C321" s="255" t="s">
        <v>632</v>
      </c>
      <c r="D321" s="256">
        <v>20</v>
      </c>
      <c r="E321" s="257"/>
      <c r="F321" s="257"/>
      <c r="G321" s="256"/>
      <c r="H321" s="260"/>
      <c r="I321" s="268">
        <f>G321-D321</f>
        <v>-20</v>
      </c>
      <c r="J321" s="260"/>
    </row>
    <row r="322" s="218" customFormat="1" ht="14.25" spans="1:10">
      <c r="A322" s="253" t="s">
        <v>633</v>
      </c>
      <c r="B322" s="254">
        <f t="shared" ref="B322:B385" si="5">LEN(A322)</f>
        <v>7</v>
      </c>
      <c r="C322" s="255" t="s">
        <v>634</v>
      </c>
      <c r="D322" s="256">
        <v>354</v>
      </c>
      <c r="E322" s="257"/>
      <c r="F322" s="257"/>
      <c r="G322" s="256">
        <v>25</v>
      </c>
      <c r="H322" s="260"/>
      <c r="I322" s="268">
        <f>G322-D322</f>
        <v>-329</v>
      </c>
      <c r="J322" s="260"/>
    </row>
    <row r="323" s="218" customFormat="1" ht="14.25" spans="1:10">
      <c r="A323" s="253" t="s">
        <v>635</v>
      </c>
      <c r="B323" s="254">
        <f t="shared" si="5"/>
        <v>7</v>
      </c>
      <c r="C323" s="255" t="s">
        <v>636</v>
      </c>
      <c r="D323" s="256"/>
      <c r="E323" s="257"/>
      <c r="F323" s="257"/>
      <c r="G323" s="256">
        <v>977</v>
      </c>
      <c r="H323" s="260"/>
      <c r="I323" s="268">
        <f>G323-D323</f>
        <v>977</v>
      </c>
      <c r="J323" s="260"/>
    </row>
    <row r="324" s="218" customFormat="1" ht="14.25" spans="1:10">
      <c r="A324" s="253" t="s">
        <v>637</v>
      </c>
      <c r="B324" s="254">
        <f t="shared" si="5"/>
        <v>5</v>
      </c>
      <c r="C324" s="255" t="s">
        <v>638</v>
      </c>
      <c r="D324" s="256">
        <v>5</v>
      </c>
      <c r="E324" s="257"/>
      <c r="F324" s="257"/>
      <c r="G324" s="256">
        <v>4</v>
      </c>
      <c r="H324" s="260"/>
      <c r="I324" s="268">
        <f>G324-D324</f>
        <v>-1</v>
      </c>
      <c r="J324" s="260">
        <f>I324/D324</f>
        <v>-0.2</v>
      </c>
    </row>
    <row r="325" s="218" customFormat="1" ht="14.25" spans="1:10">
      <c r="A325" s="253" t="s">
        <v>639</v>
      </c>
      <c r="B325" s="254">
        <f t="shared" si="5"/>
        <v>7</v>
      </c>
      <c r="C325" s="255" t="s">
        <v>119</v>
      </c>
      <c r="D325" s="256"/>
      <c r="E325" s="257"/>
      <c r="F325" s="257"/>
      <c r="G325" s="256"/>
      <c r="H325" s="260"/>
      <c r="I325" s="268"/>
      <c r="J325" s="260"/>
    </row>
    <row r="326" s="218" customFormat="1" ht="14.25" spans="1:10">
      <c r="A326" s="253" t="s">
        <v>640</v>
      </c>
      <c r="B326" s="254">
        <f t="shared" si="5"/>
        <v>7</v>
      </c>
      <c r="C326" s="255" t="s">
        <v>121</v>
      </c>
      <c r="D326" s="256">
        <v>5</v>
      </c>
      <c r="E326" s="257"/>
      <c r="F326" s="257"/>
      <c r="G326" s="256">
        <v>4</v>
      </c>
      <c r="H326" s="260"/>
      <c r="I326" s="268">
        <f>G326-D326</f>
        <v>-1</v>
      </c>
      <c r="J326" s="260">
        <f>I326/D326</f>
        <v>-0.2</v>
      </c>
    </row>
    <row r="327" s="218" customFormat="1" ht="14.25" spans="1:10">
      <c r="A327" s="253" t="s">
        <v>641</v>
      </c>
      <c r="B327" s="254">
        <f t="shared" si="5"/>
        <v>7</v>
      </c>
      <c r="C327" s="255" t="s">
        <v>123</v>
      </c>
      <c r="D327" s="256"/>
      <c r="E327" s="257"/>
      <c r="F327" s="257"/>
      <c r="G327" s="256"/>
      <c r="H327" s="260"/>
      <c r="I327" s="268"/>
      <c r="J327" s="260"/>
    </row>
    <row r="328" s="218" customFormat="1" ht="14.25" spans="1:10">
      <c r="A328" s="253" t="s">
        <v>642</v>
      </c>
      <c r="B328" s="254">
        <f t="shared" si="5"/>
        <v>7</v>
      </c>
      <c r="C328" s="255" t="s">
        <v>643</v>
      </c>
      <c r="D328" s="256"/>
      <c r="E328" s="257"/>
      <c r="F328" s="257"/>
      <c r="G328" s="256"/>
      <c r="H328" s="260"/>
      <c r="I328" s="268"/>
      <c r="J328" s="260"/>
    </row>
    <row r="329" s="218" customFormat="1" ht="14.25" spans="1:10">
      <c r="A329" s="253" t="s">
        <v>644</v>
      </c>
      <c r="B329" s="254">
        <f t="shared" si="5"/>
        <v>7</v>
      </c>
      <c r="C329" s="255" t="s">
        <v>137</v>
      </c>
      <c r="D329" s="256"/>
      <c r="E329" s="257"/>
      <c r="F329" s="257"/>
      <c r="G329" s="256"/>
      <c r="H329" s="260"/>
      <c r="I329" s="268"/>
      <c r="J329" s="260"/>
    </row>
    <row r="330" s="218" customFormat="1" ht="14.25" spans="1:10">
      <c r="A330" s="253" t="s">
        <v>645</v>
      </c>
      <c r="B330" s="254">
        <f t="shared" si="5"/>
        <v>7</v>
      </c>
      <c r="C330" s="255" t="s">
        <v>646</v>
      </c>
      <c r="D330" s="256"/>
      <c r="E330" s="257"/>
      <c r="F330" s="257"/>
      <c r="G330" s="256"/>
      <c r="H330" s="260"/>
      <c r="I330" s="268"/>
      <c r="J330" s="260"/>
    </row>
    <row r="331" s="218" customFormat="1" ht="14.25" spans="1:10">
      <c r="A331" s="253" t="s">
        <v>647</v>
      </c>
      <c r="B331" s="254">
        <f t="shared" si="5"/>
        <v>5</v>
      </c>
      <c r="C331" s="255" t="s">
        <v>648</v>
      </c>
      <c r="D331" s="256">
        <v>1530</v>
      </c>
      <c r="E331" s="257">
        <v>105</v>
      </c>
      <c r="F331" s="257">
        <v>105</v>
      </c>
      <c r="G331" s="259">
        <f>SUM(G332:G338)</f>
        <v>369</v>
      </c>
      <c r="H331" s="260">
        <f>G331/F331</f>
        <v>3.51428571428571</v>
      </c>
      <c r="I331" s="268">
        <f>G331-D331</f>
        <v>-1161</v>
      </c>
      <c r="J331" s="260">
        <f>I331/D331</f>
        <v>-0.758823529411765</v>
      </c>
    </row>
    <row r="332" s="218" customFormat="1" ht="14.25" spans="1:10">
      <c r="A332" s="253" t="s">
        <v>649</v>
      </c>
      <c r="B332" s="254">
        <f t="shared" si="5"/>
        <v>7</v>
      </c>
      <c r="C332" s="255" t="s">
        <v>119</v>
      </c>
      <c r="D332" s="256">
        <v>1114</v>
      </c>
      <c r="E332" s="257">
        <v>105</v>
      </c>
      <c r="F332" s="257">
        <v>105</v>
      </c>
      <c r="G332" s="259">
        <v>342</v>
      </c>
      <c r="H332" s="260">
        <f>G332/F332</f>
        <v>3.25714285714286</v>
      </c>
      <c r="I332" s="268">
        <f>G332-D332</f>
        <v>-772</v>
      </c>
      <c r="J332" s="260">
        <f>I332/D332</f>
        <v>-0.692998204667864</v>
      </c>
    </row>
    <row r="333" s="218" customFormat="1" ht="14.25" spans="1:10">
      <c r="A333" s="253" t="s">
        <v>650</v>
      </c>
      <c r="B333" s="254">
        <f t="shared" si="5"/>
        <v>7</v>
      </c>
      <c r="C333" s="255" t="s">
        <v>121</v>
      </c>
      <c r="D333" s="256">
        <v>390</v>
      </c>
      <c r="E333" s="257"/>
      <c r="F333" s="257"/>
      <c r="G333" s="259">
        <v>27</v>
      </c>
      <c r="H333" s="260"/>
      <c r="I333" s="268">
        <f>G333-D333</f>
        <v>-363</v>
      </c>
      <c r="J333" s="260">
        <f>I333/D333</f>
        <v>-0.930769230769231</v>
      </c>
    </row>
    <row r="334" s="218" customFormat="1" ht="14.25" spans="1:10">
      <c r="A334" s="253" t="s">
        <v>651</v>
      </c>
      <c r="B334" s="254">
        <f t="shared" si="5"/>
        <v>7</v>
      </c>
      <c r="C334" s="255" t="s">
        <v>123</v>
      </c>
      <c r="D334" s="256"/>
      <c r="E334" s="257"/>
      <c r="F334" s="257"/>
      <c r="G334" s="256"/>
      <c r="H334" s="260"/>
      <c r="I334" s="268"/>
      <c r="J334" s="260"/>
    </row>
    <row r="335" s="218" customFormat="1" ht="14.25" spans="1:10">
      <c r="A335" s="253" t="s">
        <v>652</v>
      </c>
      <c r="B335" s="254">
        <f t="shared" si="5"/>
        <v>7</v>
      </c>
      <c r="C335" s="255" t="s">
        <v>653</v>
      </c>
      <c r="D335" s="256"/>
      <c r="E335" s="257"/>
      <c r="F335" s="257"/>
      <c r="G335" s="256"/>
      <c r="H335" s="260"/>
      <c r="I335" s="268"/>
      <c r="J335" s="260"/>
    </row>
    <row r="336" s="218" customFormat="1" ht="14.25" spans="1:10">
      <c r="A336" s="253" t="s">
        <v>654</v>
      </c>
      <c r="B336" s="254">
        <f t="shared" si="5"/>
        <v>7</v>
      </c>
      <c r="C336" s="255" t="s">
        <v>655</v>
      </c>
      <c r="D336" s="256"/>
      <c r="E336" s="257"/>
      <c r="F336" s="257"/>
      <c r="G336" s="256"/>
      <c r="H336" s="260"/>
      <c r="I336" s="268"/>
      <c r="J336" s="260"/>
    </row>
    <row r="337" s="218" customFormat="1" ht="14.25" spans="1:10">
      <c r="A337" s="253" t="s">
        <v>656</v>
      </c>
      <c r="B337" s="254">
        <f t="shared" si="5"/>
        <v>7</v>
      </c>
      <c r="C337" s="255" t="s">
        <v>657</v>
      </c>
      <c r="D337" s="256"/>
      <c r="E337" s="257"/>
      <c r="F337" s="257"/>
      <c r="G337" s="256"/>
      <c r="H337" s="260"/>
      <c r="I337" s="268"/>
      <c r="J337" s="260"/>
    </row>
    <row r="338" s="218" customFormat="1" ht="14.25" spans="1:10">
      <c r="A338" s="253" t="s">
        <v>658</v>
      </c>
      <c r="B338" s="254">
        <f t="shared" si="5"/>
        <v>7</v>
      </c>
      <c r="C338" s="255" t="s">
        <v>659</v>
      </c>
      <c r="D338" s="256"/>
      <c r="E338" s="257"/>
      <c r="F338" s="257"/>
      <c r="G338" s="256"/>
      <c r="H338" s="260"/>
      <c r="I338" s="268"/>
      <c r="J338" s="260"/>
    </row>
    <row r="339" s="218" customFormat="1" ht="14.25" spans="1:10">
      <c r="A339" s="253" t="s">
        <v>660</v>
      </c>
      <c r="B339" s="254">
        <f t="shared" si="5"/>
        <v>7</v>
      </c>
      <c r="C339" s="255" t="s">
        <v>661</v>
      </c>
      <c r="D339" s="256"/>
      <c r="E339" s="257"/>
      <c r="F339" s="257"/>
      <c r="G339" s="256"/>
      <c r="H339" s="260"/>
      <c r="I339" s="268"/>
      <c r="J339" s="260"/>
    </row>
    <row r="340" s="218" customFormat="1" ht="14.25" spans="1:10">
      <c r="A340" s="253" t="s">
        <v>662</v>
      </c>
      <c r="B340" s="254">
        <f t="shared" si="5"/>
        <v>7</v>
      </c>
      <c r="C340" s="255" t="s">
        <v>663</v>
      </c>
      <c r="D340" s="256"/>
      <c r="E340" s="257"/>
      <c r="F340" s="257"/>
      <c r="G340" s="256"/>
      <c r="H340" s="260"/>
      <c r="I340" s="268">
        <f>G340-D340</f>
        <v>0</v>
      </c>
      <c r="J340" s="260"/>
    </row>
    <row r="341" s="218" customFormat="1" ht="14.25" spans="1:10">
      <c r="A341" s="253" t="s">
        <v>664</v>
      </c>
      <c r="B341" s="254">
        <f t="shared" si="5"/>
        <v>7</v>
      </c>
      <c r="C341" s="255" t="s">
        <v>137</v>
      </c>
      <c r="D341" s="256"/>
      <c r="E341" s="257"/>
      <c r="F341" s="257"/>
      <c r="G341" s="256"/>
      <c r="H341" s="260"/>
      <c r="I341" s="268"/>
      <c r="J341" s="260"/>
    </row>
    <row r="342" s="218" customFormat="1" ht="14.25" spans="1:10">
      <c r="A342" s="253" t="s">
        <v>665</v>
      </c>
      <c r="B342" s="254">
        <f t="shared" si="5"/>
        <v>7</v>
      </c>
      <c r="C342" s="255" t="s">
        <v>666</v>
      </c>
      <c r="D342" s="256">
        <v>26</v>
      </c>
      <c r="E342" s="257"/>
      <c r="F342" s="257"/>
      <c r="G342" s="256"/>
      <c r="H342" s="260"/>
      <c r="I342" s="268">
        <f>G342-D342</f>
        <v>-26</v>
      </c>
      <c r="J342" s="260">
        <f>I342/D342</f>
        <v>-1</v>
      </c>
    </row>
    <row r="343" s="218" customFormat="1" ht="14.25" spans="1:10">
      <c r="A343" s="253" t="s">
        <v>667</v>
      </c>
      <c r="B343" s="254">
        <f t="shared" si="5"/>
        <v>5</v>
      </c>
      <c r="C343" s="255" t="s">
        <v>668</v>
      </c>
      <c r="D343" s="256">
        <v>3586</v>
      </c>
      <c r="E343" s="257">
        <v>240</v>
      </c>
      <c r="F343" s="257">
        <v>240</v>
      </c>
      <c r="G343" s="259">
        <f>SUM(G344:G351)</f>
        <v>717</v>
      </c>
      <c r="H343" s="260">
        <f>G343/F343</f>
        <v>2.9875</v>
      </c>
      <c r="I343" s="268">
        <f>G343-D343</f>
        <v>-2869</v>
      </c>
      <c r="J343" s="260">
        <f>I343/D343</f>
        <v>-0.800055772448411</v>
      </c>
    </row>
    <row r="344" s="218" customFormat="1" ht="14.25" spans="1:10">
      <c r="A344" s="253" t="s">
        <v>669</v>
      </c>
      <c r="B344" s="254">
        <f t="shared" si="5"/>
        <v>7</v>
      </c>
      <c r="C344" s="255" t="s">
        <v>119</v>
      </c>
      <c r="D344" s="256">
        <v>1754</v>
      </c>
      <c r="E344" s="257">
        <v>240</v>
      </c>
      <c r="F344" s="257">
        <v>240</v>
      </c>
      <c r="G344" s="259">
        <v>717</v>
      </c>
      <c r="H344" s="260">
        <f>G344/F344</f>
        <v>2.9875</v>
      </c>
      <c r="I344" s="268">
        <f>G344-D344</f>
        <v>-1037</v>
      </c>
      <c r="J344" s="260">
        <f>I344/D344</f>
        <v>-0.591220068415051</v>
      </c>
    </row>
    <row r="345" s="218" customFormat="1" ht="14.25" spans="1:10">
      <c r="A345" s="253" t="s">
        <v>670</v>
      </c>
      <c r="B345" s="254">
        <f t="shared" si="5"/>
        <v>7</v>
      </c>
      <c r="C345" s="255" t="s">
        <v>121</v>
      </c>
      <c r="D345" s="256">
        <v>1222</v>
      </c>
      <c r="E345" s="257"/>
      <c r="F345" s="257"/>
      <c r="G345" s="256"/>
      <c r="H345" s="260"/>
      <c r="I345" s="268">
        <f>G345-D345</f>
        <v>-1222</v>
      </c>
      <c r="J345" s="260">
        <f>I345/D345</f>
        <v>-1</v>
      </c>
    </row>
    <row r="346" s="218" customFormat="1" ht="14.25" spans="1:10">
      <c r="A346" s="253" t="s">
        <v>671</v>
      </c>
      <c r="B346" s="254">
        <f t="shared" si="5"/>
        <v>7</v>
      </c>
      <c r="C346" s="255" t="s">
        <v>123</v>
      </c>
      <c r="D346" s="256"/>
      <c r="E346" s="257"/>
      <c r="F346" s="257"/>
      <c r="G346" s="256"/>
      <c r="H346" s="260"/>
      <c r="I346" s="268"/>
      <c r="J346" s="260"/>
    </row>
    <row r="347" s="218" customFormat="1" ht="14.25" spans="1:10">
      <c r="A347" s="253" t="s">
        <v>672</v>
      </c>
      <c r="B347" s="254">
        <f t="shared" si="5"/>
        <v>7</v>
      </c>
      <c r="C347" s="255" t="s">
        <v>673</v>
      </c>
      <c r="D347" s="256">
        <v>250</v>
      </c>
      <c r="E347" s="257"/>
      <c r="F347" s="257"/>
      <c r="G347" s="256"/>
      <c r="H347" s="260"/>
      <c r="I347" s="268">
        <f>G347-D347</f>
        <v>-250</v>
      </c>
      <c r="J347" s="260"/>
    </row>
    <row r="348" s="218" customFormat="1" ht="14.25" spans="1:10">
      <c r="A348" s="253" t="s">
        <v>674</v>
      </c>
      <c r="B348" s="254">
        <f t="shared" si="5"/>
        <v>7</v>
      </c>
      <c r="C348" s="255" t="s">
        <v>675</v>
      </c>
      <c r="D348" s="256"/>
      <c r="E348" s="257"/>
      <c r="F348" s="257"/>
      <c r="G348" s="256"/>
      <c r="H348" s="260"/>
      <c r="I348" s="268">
        <f>G348-D348</f>
        <v>0</v>
      </c>
      <c r="J348" s="260"/>
    </row>
    <row r="349" s="218" customFormat="1" ht="14.25" spans="1:10">
      <c r="A349" s="253" t="s">
        <v>676</v>
      </c>
      <c r="B349" s="254">
        <f t="shared" si="5"/>
        <v>7</v>
      </c>
      <c r="C349" s="255" t="s">
        <v>677</v>
      </c>
      <c r="D349" s="256">
        <v>360</v>
      </c>
      <c r="E349" s="257"/>
      <c r="F349" s="257"/>
      <c r="G349" s="256"/>
      <c r="H349" s="260"/>
      <c r="I349" s="268">
        <f>G349-D349</f>
        <v>-360</v>
      </c>
      <c r="J349" s="260">
        <f>I349/D349</f>
        <v>-1</v>
      </c>
    </row>
    <row r="350" s="218" customFormat="1" ht="14.25" spans="1:10">
      <c r="A350" s="253" t="s">
        <v>678</v>
      </c>
      <c r="B350" s="254">
        <f t="shared" si="5"/>
        <v>7</v>
      </c>
      <c r="C350" s="255" t="s">
        <v>137</v>
      </c>
      <c r="D350" s="256"/>
      <c r="E350" s="257"/>
      <c r="F350" s="257"/>
      <c r="G350" s="256"/>
      <c r="H350" s="260"/>
      <c r="I350" s="268"/>
      <c r="J350" s="260"/>
    </row>
    <row r="351" s="218" customFormat="1" ht="14.25" spans="1:10">
      <c r="A351" s="253" t="s">
        <v>679</v>
      </c>
      <c r="B351" s="254">
        <f t="shared" si="5"/>
        <v>7</v>
      </c>
      <c r="C351" s="255" t="s">
        <v>680</v>
      </c>
      <c r="D351" s="256"/>
      <c r="E351" s="257"/>
      <c r="F351" s="257"/>
      <c r="G351" s="256"/>
      <c r="H351" s="260"/>
      <c r="I351" s="268"/>
      <c r="J351" s="260"/>
    </row>
    <row r="352" s="218" customFormat="1" ht="14.25" spans="1:10">
      <c r="A352" s="253" t="s">
        <v>681</v>
      </c>
      <c r="B352" s="254">
        <f t="shared" si="5"/>
        <v>5</v>
      </c>
      <c r="C352" s="255" t="s">
        <v>682</v>
      </c>
      <c r="D352" s="256">
        <v>708</v>
      </c>
      <c r="E352" s="261">
        <v>354</v>
      </c>
      <c r="F352" s="258">
        <v>488</v>
      </c>
      <c r="G352" s="259">
        <f>SUM(G353:G366)</f>
        <v>706</v>
      </c>
      <c r="H352" s="260">
        <f>G352/F352</f>
        <v>1.44672131147541</v>
      </c>
      <c r="I352" s="268">
        <f>G352-D352</f>
        <v>-2</v>
      </c>
      <c r="J352" s="260">
        <f>I352/D352</f>
        <v>-0.00282485875706215</v>
      </c>
    </row>
    <row r="353" s="218" customFormat="1" ht="14.25" spans="1:10">
      <c r="A353" s="253" t="s">
        <v>683</v>
      </c>
      <c r="B353" s="254">
        <f t="shared" si="5"/>
        <v>7</v>
      </c>
      <c r="C353" s="255" t="s">
        <v>119</v>
      </c>
      <c r="D353" s="256">
        <v>153</v>
      </c>
      <c r="E353" s="261">
        <v>299</v>
      </c>
      <c r="F353" s="258">
        <v>329</v>
      </c>
      <c r="G353" s="259">
        <v>439</v>
      </c>
      <c r="H353" s="260">
        <f>G353/F353</f>
        <v>1.33434650455927</v>
      </c>
      <c r="I353" s="268">
        <f>G353-D353</f>
        <v>286</v>
      </c>
      <c r="J353" s="260">
        <f>I353/D353</f>
        <v>1.86928104575163</v>
      </c>
    </row>
    <row r="354" s="218" customFormat="1" ht="14.25" spans="1:10">
      <c r="A354" s="253" t="s">
        <v>684</v>
      </c>
      <c r="B354" s="254">
        <f t="shared" si="5"/>
        <v>7</v>
      </c>
      <c r="C354" s="255" t="s">
        <v>121</v>
      </c>
      <c r="D354" s="256">
        <v>134</v>
      </c>
      <c r="E354" s="261"/>
      <c r="F354" s="258">
        <v>0</v>
      </c>
      <c r="G354" s="259">
        <v>54</v>
      </c>
      <c r="H354" s="260"/>
      <c r="I354" s="268">
        <f>G354-D354</f>
        <v>-80</v>
      </c>
      <c r="J354" s="260">
        <f>I354/D354</f>
        <v>-0.597014925373134</v>
      </c>
    </row>
    <row r="355" s="218" customFormat="1" ht="14.25" spans="1:10">
      <c r="A355" s="253" t="s">
        <v>685</v>
      </c>
      <c r="B355" s="254">
        <f t="shared" si="5"/>
        <v>7</v>
      </c>
      <c r="C355" s="255" t="s">
        <v>123</v>
      </c>
      <c r="D355" s="256"/>
      <c r="E355" s="261"/>
      <c r="F355" s="258">
        <v>0</v>
      </c>
      <c r="G355" s="259">
        <v>0</v>
      </c>
      <c r="H355" s="260"/>
      <c r="I355" s="268"/>
      <c r="J355" s="260"/>
    </row>
    <row r="356" s="218" customFormat="1" ht="14.25" spans="1:10">
      <c r="A356" s="253" t="s">
        <v>686</v>
      </c>
      <c r="B356" s="254">
        <f t="shared" si="5"/>
        <v>7</v>
      </c>
      <c r="C356" s="255" t="s">
        <v>687</v>
      </c>
      <c r="D356" s="256">
        <v>196</v>
      </c>
      <c r="E356" s="261">
        <v>12</v>
      </c>
      <c r="F356" s="258">
        <v>73</v>
      </c>
      <c r="G356" s="259">
        <v>69</v>
      </c>
      <c r="H356" s="260">
        <f>G356/F356</f>
        <v>0.945205479452055</v>
      </c>
      <c r="I356" s="268">
        <f>G356-D356</f>
        <v>-127</v>
      </c>
      <c r="J356" s="260">
        <f>I356/D356</f>
        <v>-0.647959183673469</v>
      </c>
    </row>
    <row r="357" s="218" customFormat="1" ht="14.25" spans="1:10">
      <c r="A357" s="253" t="s">
        <v>688</v>
      </c>
      <c r="B357" s="254">
        <f t="shared" si="5"/>
        <v>7</v>
      </c>
      <c r="C357" s="255" t="s">
        <v>689</v>
      </c>
      <c r="D357" s="256">
        <v>85</v>
      </c>
      <c r="E357" s="261">
        <v>43</v>
      </c>
      <c r="F357" s="258">
        <v>43</v>
      </c>
      <c r="G357" s="259">
        <v>59</v>
      </c>
      <c r="H357" s="260">
        <f>G357/F357</f>
        <v>1.37209302325581</v>
      </c>
      <c r="I357" s="268">
        <f>G357-D357</f>
        <v>-26</v>
      </c>
      <c r="J357" s="260">
        <f>I357/D357</f>
        <v>-0.305882352941176</v>
      </c>
    </row>
    <row r="358" s="218" customFormat="1" ht="14.25" spans="1:10">
      <c r="A358" s="253" t="s">
        <v>690</v>
      </c>
      <c r="B358" s="254">
        <f t="shared" si="5"/>
        <v>7</v>
      </c>
      <c r="C358" s="255" t="s">
        <v>691</v>
      </c>
      <c r="D358" s="256"/>
      <c r="E358" s="257"/>
      <c r="F358" s="257"/>
      <c r="G358" s="259">
        <v>0</v>
      </c>
      <c r="H358" s="260"/>
      <c r="I358" s="268"/>
      <c r="J358" s="260"/>
    </row>
    <row r="359" s="218" customFormat="1" ht="14.25" spans="1:10">
      <c r="A359" s="253" t="s">
        <v>692</v>
      </c>
      <c r="B359" s="254">
        <f t="shared" si="5"/>
        <v>7</v>
      </c>
      <c r="C359" s="255" t="s">
        <v>693</v>
      </c>
      <c r="D359" s="256">
        <v>50</v>
      </c>
      <c r="E359" s="257"/>
      <c r="F359" s="257"/>
      <c r="G359" s="259">
        <v>3</v>
      </c>
      <c r="H359" s="260"/>
      <c r="I359" s="268">
        <f>G359-D359</f>
        <v>-47</v>
      </c>
      <c r="J359" s="260">
        <f>I359/D359</f>
        <v>-0.94</v>
      </c>
    </row>
    <row r="360" s="218" customFormat="1" ht="14.25" spans="1:10">
      <c r="A360" s="253" t="s">
        <v>694</v>
      </c>
      <c r="B360" s="254">
        <f t="shared" si="5"/>
        <v>7</v>
      </c>
      <c r="C360" s="255" t="s">
        <v>695</v>
      </c>
      <c r="D360" s="256"/>
      <c r="E360" s="257"/>
      <c r="F360" s="257"/>
      <c r="G360" s="259">
        <v>0</v>
      </c>
      <c r="H360" s="260"/>
      <c r="I360" s="268"/>
      <c r="J360" s="260"/>
    </row>
    <row r="361" s="218" customFormat="1" ht="14.25" spans="1:10">
      <c r="A361" s="253" t="s">
        <v>696</v>
      </c>
      <c r="B361" s="254">
        <f t="shared" si="5"/>
        <v>7</v>
      </c>
      <c r="C361" s="255" t="s">
        <v>697</v>
      </c>
      <c r="D361" s="256"/>
      <c r="E361" s="257"/>
      <c r="F361" s="257"/>
      <c r="G361" s="259">
        <v>0</v>
      </c>
      <c r="H361" s="260"/>
      <c r="I361" s="268"/>
      <c r="J361" s="260"/>
    </row>
    <row r="362" s="218" customFormat="1" ht="14.25" spans="1:10">
      <c r="A362" s="253" t="s">
        <v>698</v>
      </c>
      <c r="B362" s="254">
        <f t="shared" si="5"/>
        <v>7</v>
      </c>
      <c r="C362" s="255" t="s">
        <v>699</v>
      </c>
      <c r="D362" s="256">
        <v>23</v>
      </c>
      <c r="E362" s="257"/>
      <c r="F362" s="257"/>
      <c r="G362" s="259">
        <v>13</v>
      </c>
      <c r="H362" s="260"/>
      <c r="I362" s="268">
        <f>G362-D362</f>
        <v>-10</v>
      </c>
      <c r="J362" s="260">
        <f>I362/D362</f>
        <v>-0.434782608695652</v>
      </c>
    </row>
    <row r="363" s="218" customFormat="1" ht="14.25" spans="1:10">
      <c r="A363" s="253" t="s">
        <v>700</v>
      </c>
      <c r="B363" s="254">
        <f t="shared" si="5"/>
        <v>7</v>
      </c>
      <c r="C363" s="255" t="s">
        <v>166</v>
      </c>
      <c r="D363" s="256">
        <v>67</v>
      </c>
      <c r="E363" s="257"/>
      <c r="F363" s="257"/>
      <c r="G363" s="259">
        <v>15</v>
      </c>
      <c r="H363" s="260"/>
      <c r="I363" s="268"/>
      <c r="J363" s="260"/>
    </row>
    <row r="364" s="218" customFormat="1" ht="14.25" spans="1:10">
      <c r="A364" s="253" t="s">
        <v>701</v>
      </c>
      <c r="B364" s="254">
        <f t="shared" si="5"/>
        <v>7</v>
      </c>
      <c r="C364" s="255" t="s">
        <v>137</v>
      </c>
      <c r="D364" s="256"/>
      <c r="E364" s="257"/>
      <c r="F364" s="257"/>
      <c r="H364" s="260"/>
      <c r="I364" s="268"/>
      <c r="J364" s="260"/>
    </row>
    <row r="365" s="218" customFormat="1" ht="14.25" spans="1:10">
      <c r="A365" s="253" t="s">
        <v>702</v>
      </c>
      <c r="B365" s="254">
        <f t="shared" si="5"/>
        <v>7</v>
      </c>
      <c r="C365" s="255" t="s">
        <v>703</v>
      </c>
      <c r="D365" s="256"/>
      <c r="E365" s="257"/>
      <c r="F365" s="257">
        <v>43</v>
      </c>
      <c r="G365" s="259">
        <v>54</v>
      </c>
      <c r="H365" s="260"/>
      <c r="I365" s="268"/>
      <c r="J365" s="260"/>
    </row>
    <row r="366" s="218" customFormat="1" ht="14.25" spans="1:10">
      <c r="A366" s="253" t="s">
        <v>704</v>
      </c>
      <c r="B366" s="254">
        <f t="shared" si="5"/>
        <v>5</v>
      </c>
      <c r="C366" s="255" t="s">
        <v>705</v>
      </c>
      <c r="D366" s="256"/>
      <c r="E366" s="257"/>
      <c r="F366" s="257"/>
      <c r="G366" s="259">
        <v>0</v>
      </c>
      <c r="H366" s="260"/>
      <c r="I366" s="268"/>
      <c r="J366" s="260"/>
    </row>
    <row r="367" s="218" customFormat="1" ht="14.25" spans="1:10">
      <c r="A367" s="253" t="s">
        <v>706</v>
      </c>
      <c r="B367" s="254">
        <f t="shared" si="5"/>
        <v>7</v>
      </c>
      <c r="C367" s="255" t="s">
        <v>119</v>
      </c>
      <c r="D367" s="256"/>
      <c r="E367" s="257"/>
      <c r="F367" s="257"/>
      <c r="H367" s="260"/>
      <c r="I367" s="268"/>
      <c r="J367" s="260"/>
    </row>
    <row r="368" s="218" customFormat="1" ht="14.25" spans="1:10">
      <c r="A368" s="253" t="s">
        <v>707</v>
      </c>
      <c r="B368" s="254">
        <f t="shared" si="5"/>
        <v>7</v>
      </c>
      <c r="C368" s="255" t="s">
        <v>121</v>
      </c>
      <c r="D368" s="256"/>
      <c r="E368" s="257"/>
      <c r="F368" s="257"/>
      <c r="G368" s="256"/>
      <c r="H368" s="260"/>
      <c r="I368" s="268"/>
      <c r="J368" s="260"/>
    </row>
    <row r="369" s="218" customFormat="1" ht="14.25" spans="1:10">
      <c r="A369" s="253" t="s">
        <v>708</v>
      </c>
      <c r="B369" s="254">
        <f t="shared" si="5"/>
        <v>7</v>
      </c>
      <c r="C369" s="255" t="s">
        <v>123</v>
      </c>
      <c r="D369" s="256"/>
      <c r="E369" s="257"/>
      <c r="F369" s="257"/>
      <c r="G369" s="256"/>
      <c r="H369" s="260"/>
      <c r="I369" s="268"/>
      <c r="J369" s="260"/>
    </row>
    <row r="370" s="218" customFormat="1" ht="14.25" spans="1:10">
      <c r="A370" s="253" t="s">
        <v>709</v>
      </c>
      <c r="B370" s="254">
        <f t="shared" si="5"/>
        <v>7</v>
      </c>
      <c r="C370" s="255" t="s">
        <v>710</v>
      </c>
      <c r="D370" s="256"/>
      <c r="E370" s="257"/>
      <c r="F370" s="257"/>
      <c r="G370" s="256"/>
      <c r="H370" s="260"/>
      <c r="I370" s="268"/>
      <c r="J370" s="260"/>
    </row>
    <row r="371" s="218" customFormat="1" ht="14.25" spans="1:10">
      <c r="A371" s="253" t="s">
        <v>711</v>
      </c>
      <c r="B371" s="254">
        <f t="shared" si="5"/>
        <v>7</v>
      </c>
      <c r="C371" s="255" t="s">
        <v>712</v>
      </c>
      <c r="D371" s="256"/>
      <c r="E371" s="257"/>
      <c r="F371" s="257"/>
      <c r="G371" s="256"/>
      <c r="H371" s="260"/>
      <c r="I371" s="268"/>
      <c r="J371" s="260"/>
    </row>
    <row r="372" s="218" customFormat="1" ht="14.25" spans="1:10">
      <c r="A372" s="253" t="s">
        <v>713</v>
      </c>
      <c r="B372" s="254">
        <f t="shared" si="5"/>
        <v>7</v>
      </c>
      <c r="C372" s="255" t="s">
        <v>714</v>
      </c>
      <c r="D372" s="256"/>
      <c r="E372" s="257"/>
      <c r="F372" s="257"/>
      <c r="G372" s="256"/>
      <c r="H372" s="260"/>
      <c r="I372" s="268"/>
      <c r="J372" s="260"/>
    </row>
    <row r="373" s="218" customFormat="1" ht="14.25" spans="1:10">
      <c r="A373" s="253" t="s">
        <v>715</v>
      </c>
      <c r="B373" s="254">
        <f t="shared" si="5"/>
        <v>7</v>
      </c>
      <c r="C373" s="255" t="s">
        <v>137</v>
      </c>
      <c r="D373" s="256"/>
      <c r="E373" s="257"/>
      <c r="F373" s="257"/>
      <c r="G373" s="256"/>
      <c r="H373" s="260"/>
      <c r="I373" s="268"/>
      <c r="J373" s="260"/>
    </row>
    <row r="374" s="218" customFormat="1" ht="14.25" spans="1:10">
      <c r="A374" s="253" t="s">
        <v>716</v>
      </c>
      <c r="B374" s="254">
        <f t="shared" si="5"/>
        <v>7</v>
      </c>
      <c r="C374" s="255" t="s">
        <v>717</v>
      </c>
      <c r="D374" s="256"/>
      <c r="E374" s="257"/>
      <c r="F374" s="257"/>
      <c r="G374" s="256"/>
      <c r="H374" s="260"/>
      <c r="I374" s="268"/>
      <c r="J374" s="260"/>
    </row>
    <row r="375" s="218" customFormat="1" ht="14.25" spans="1:10">
      <c r="A375" s="253" t="s">
        <v>718</v>
      </c>
      <c r="B375" s="254">
        <f t="shared" si="5"/>
        <v>5</v>
      </c>
      <c r="C375" s="255" t="s">
        <v>719</v>
      </c>
      <c r="D375" s="256"/>
      <c r="E375" s="257"/>
      <c r="F375" s="257"/>
      <c r="G375" s="256"/>
      <c r="H375" s="260"/>
      <c r="I375" s="268"/>
      <c r="J375" s="260"/>
    </row>
    <row r="376" s="218" customFormat="1" ht="14.25" spans="1:10">
      <c r="A376" s="253" t="s">
        <v>720</v>
      </c>
      <c r="B376" s="254">
        <f t="shared" si="5"/>
        <v>7</v>
      </c>
      <c r="C376" s="255" t="s">
        <v>119</v>
      </c>
      <c r="D376" s="256"/>
      <c r="E376" s="257"/>
      <c r="F376" s="257"/>
      <c r="G376" s="256"/>
      <c r="H376" s="260"/>
      <c r="I376" s="268"/>
      <c r="J376" s="260"/>
    </row>
    <row r="377" s="218" customFormat="1" ht="14.25" spans="1:10">
      <c r="A377" s="253" t="s">
        <v>721</v>
      </c>
      <c r="B377" s="254">
        <f t="shared" si="5"/>
        <v>7</v>
      </c>
      <c r="C377" s="255" t="s">
        <v>121</v>
      </c>
      <c r="D377" s="256"/>
      <c r="E377" s="257"/>
      <c r="F377" s="257"/>
      <c r="G377" s="256"/>
      <c r="H377" s="260"/>
      <c r="I377" s="268"/>
      <c r="J377" s="260"/>
    </row>
    <row r="378" s="218" customFormat="1" ht="14.25" spans="1:10">
      <c r="A378" s="253" t="s">
        <v>722</v>
      </c>
      <c r="B378" s="254">
        <f t="shared" si="5"/>
        <v>7</v>
      </c>
      <c r="C378" s="255" t="s">
        <v>123</v>
      </c>
      <c r="D378" s="256"/>
      <c r="E378" s="257"/>
      <c r="F378" s="257"/>
      <c r="G378" s="256"/>
      <c r="H378" s="260"/>
      <c r="I378" s="268"/>
      <c r="J378" s="260"/>
    </row>
    <row r="379" s="218" customFormat="1" ht="14.25" spans="1:10">
      <c r="A379" s="253" t="s">
        <v>723</v>
      </c>
      <c r="B379" s="254">
        <f t="shared" si="5"/>
        <v>7</v>
      </c>
      <c r="C379" s="255" t="s">
        <v>724</v>
      </c>
      <c r="D379" s="256"/>
      <c r="E379" s="257"/>
      <c r="F379" s="257"/>
      <c r="G379" s="256"/>
      <c r="H379" s="260"/>
      <c r="I379" s="268"/>
      <c r="J379" s="260"/>
    </row>
    <row r="380" s="218" customFormat="1" ht="14.25" spans="1:10">
      <c r="A380" s="253" t="s">
        <v>725</v>
      </c>
      <c r="B380" s="254">
        <f t="shared" si="5"/>
        <v>7</v>
      </c>
      <c r="C380" s="255" t="s">
        <v>726</v>
      </c>
      <c r="D380" s="256"/>
      <c r="E380" s="257"/>
      <c r="F380" s="257"/>
      <c r="G380" s="256"/>
      <c r="H380" s="260"/>
      <c r="I380" s="268"/>
      <c r="J380" s="260"/>
    </row>
    <row r="381" s="218" customFormat="1" ht="14.25" spans="1:10">
      <c r="A381" s="253" t="s">
        <v>727</v>
      </c>
      <c r="B381" s="254">
        <f t="shared" si="5"/>
        <v>7</v>
      </c>
      <c r="C381" s="255" t="s">
        <v>728</v>
      </c>
      <c r="D381" s="256"/>
      <c r="E381" s="257"/>
      <c r="F381" s="257"/>
      <c r="G381" s="256"/>
      <c r="H381" s="260"/>
      <c r="I381" s="268"/>
      <c r="J381" s="260"/>
    </row>
    <row r="382" s="218" customFormat="1" ht="14.25" spans="1:10">
      <c r="A382" s="253" t="s">
        <v>729</v>
      </c>
      <c r="B382" s="254">
        <f t="shared" si="5"/>
        <v>7</v>
      </c>
      <c r="C382" s="255" t="s">
        <v>137</v>
      </c>
      <c r="D382" s="256"/>
      <c r="E382" s="257"/>
      <c r="F382" s="257"/>
      <c r="G382" s="256"/>
      <c r="H382" s="260"/>
      <c r="I382" s="268"/>
      <c r="J382" s="260"/>
    </row>
    <row r="383" s="218" customFormat="1" ht="14.25" spans="1:10">
      <c r="A383" s="253" t="s">
        <v>730</v>
      </c>
      <c r="B383" s="254">
        <f t="shared" si="5"/>
        <v>7</v>
      </c>
      <c r="C383" s="255" t="s">
        <v>731</v>
      </c>
      <c r="D383" s="256"/>
      <c r="E383" s="257"/>
      <c r="F383" s="257"/>
      <c r="G383" s="256"/>
      <c r="H383" s="260"/>
      <c r="I383" s="268"/>
      <c r="J383" s="260"/>
    </row>
    <row r="384" s="218" customFormat="1" ht="14.25" spans="1:10">
      <c r="A384" s="253" t="s">
        <v>732</v>
      </c>
      <c r="B384" s="254">
        <f t="shared" si="5"/>
        <v>5</v>
      </c>
      <c r="C384" s="255" t="s">
        <v>733</v>
      </c>
      <c r="D384" s="256">
        <v>6</v>
      </c>
      <c r="E384" s="257"/>
      <c r="F384" s="257"/>
      <c r="G384" s="256"/>
      <c r="H384" s="260"/>
      <c r="I384" s="268">
        <f>G384-D384</f>
        <v>-6</v>
      </c>
      <c r="J384" s="260"/>
    </row>
    <row r="385" s="218" customFormat="1" ht="14.25" spans="1:10">
      <c r="A385" s="253" t="s">
        <v>734</v>
      </c>
      <c r="B385" s="254">
        <f t="shared" si="5"/>
        <v>7</v>
      </c>
      <c r="C385" s="255" t="s">
        <v>119</v>
      </c>
      <c r="D385" s="256"/>
      <c r="E385" s="257"/>
      <c r="F385" s="257"/>
      <c r="G385" s="256"/>
      <c r="H385" s="260"/>
      <c r="I385" s="268"/>
      <c r="J385" s="260"/>
    </row>
    <row r="386" s="218" customFormat="1" ht="14.25" spans="1:10">
      <c r="A386" s="253" t="s">
        <v>735</v>
      </c>
      <c r="B386" s="254">
        <f t="shared" ref="B386:B449" si="6">LEN(A386)</f>
        <v>7</v>
      </c>
      <c r="C386" s="255" t="s">
        <v>121</v>
      </c>
      <c r="D386" s="256"/>
      <c r="E386" s="257"/>
      <c r="F386" s="257"/>
      <c r="G386" s="256"/>
      <c r="H386" s="260"/>
      <c r="I386" s="268"/>
      <c r="J386" s="260"/>
    </row>
    <row r="387" s="218" customFormat="1" ht="14.25" spans="1:10">
      <c r="A387" s="253" t="s">
        <v>736</v>
      </c>
      <c r="B387" s="254">
        <f t="shared" si="6"/>
        <v>7</v>
      </c>
      <c r="C387" s="255" t="s">
        <v>123</v>
      </c>
      <c r="D387" s="256"/>
      <c r="E387" s="257"/>
      <c r="F387" s="257"/>
      <c r="G387" s="256"/>
      <c r="H387" s="260"/>
      <c r="I387" s="268"/>
      <c r="J387" s="260"/>
    </row>
    <row r="388" s="218" customFormat="1" ht="14.25" spans="1:10">
      <c r="A388" s="253" t="s">
        <v>737</v>
      </c>
      <c r="B388" s="254">
        <f t="shared" si="6"/>
        <v>7</v>
      </c>
      <c r="C388" s="255" t="s">
        <v>738</v>
      </c>
      <c r="D388" s="256"/>
      <c r="E388" s="257"/>
      <c r="F388" s="257"/>
      <c r="G388" s="256"/>
      <c r="H388" s="260"/>
      <c r="I388" s="268"/>
      <c r="J388" s="260"/>
    </row>
    <row r="389" s="218" customFormat="1" ht="14.25" spans="1:10">
      <c r="A389" s="253" t="s">
        <v>739</v>
      </c>
      <c r="B389" s="254">
        <f t="shared" si="6"/>
        <v>7</v>
      </c>
      <c r="C389" s="255" t="s">
        <v>740</v>
      </c>
      <c r="D389" s="256">
        <v>6</v>
      </c>
      <c r="E389" s="257"/>
      <c r="F389" s="257"/>
      <c r="G389" s="256"/>
      <c r="H389" s="260"/>
      <c r="I389" s="268">
        <f>G389-D389</f>
        <v>-6</v>
      </c>
      <c r="J389" s="260"/>
    </row>
    <row r="390" s="218" customFormat="1" ht="14.25" spans="1:10">
      <c r="A390" s="253" t="s">
        <v>741</v>
      </c>
      <c r="B390" s="254">
        <f t="shared" si="6"/>
        <v>7</v>
      </c>
      <c r="C390" s="255" t="s">
        <v>137</v>
      </c>
      <c r="D390" s="256"/>
      <c r="E390" s="257"/>
      <c r="F390" s="257"/>
      <c r="G390" s="256"/>
      <c r="H390" s="260"/>
      <c r="I390" s="268"/>
      <c r="J390" s="260"/>
    </row>
    <row r="391" s="218" customFormat="1" ht="14.25" spans="1:10">
      <c r="A391" s="253" t="s">
        <v>742</v>
      </c>
      <c r="B391" s="254">
        <f t="shared" si="6"/>
        <v>7</v>
      </c>
      <c r="C391" s="255" t="s">
        <v>743</v>
      </c>
      <c r="D391" s="256"/>
      <c r="E391" s="257"/>
      <c r="F391" s="257"/>
      <c r="G391" s="256"/>
      <c r="H391" s="260"/>
      <c r="I391" s="268"/>
      <c r="J391" s="260"/>
    </row>
    <row r="392" s="218" customFormat="1" ht="14.25" spans="1:10">
      <c r="A392" s="253" t="s">
        <v>744</v>
      </c>
      <c r="B392" s="254">
        <f t="shared" si="6"/>
        <v>5</v>
      </c>
      <c r="C392" s="255" t="s">
        <v>745</v>
      </c>
      <c r="D392" s="256"/>
      <c r="E392" s="257"/>
      <c r="F392" s="257"/>
      <c r="G392" s="256"/>
      <c r="H392" s="260"/>
      <c r="I392" s="268"/>
      <c r="J392" s="260"/>
    </row>
    <row r="393" s="218" customFormat="1" ht="14.25" spans="1:10">
      <c r="A393" s="253" t="s">
        <v>746</v>
      </c>
      <c r="B393" s="254">
        <f t="shared" si="6"/>
        <v>7</v>
      </c>
      <c r="C393" s="255" t="s">
        <v>119</v>
      </c>
      <c r="D393" s="256"/>
      <c r="E393" s="257"/>
      <c r="F393" s="257"/>
      <c r="G393" s="256"/>
      <c r="H393" s="260"/>
      <c r="I393" s="268"/>
      <c r="J393" s="260"/>
    </row>
    <row r="394" s="218" customFormat="1" ht="14.25" spans="1:10">
      <c r="A394" s="253" t="s">
        <v>747</v>
      </c>
      <c r="B394" s="254">
        <f t="shared" si="6"/>
        <v>7</v>
      </c>
      <c r="C394" s="255" t="s">
        <v>121</v>
      </c>
      <c r="D394" s="256"/>
      <c r="E394" s="257"/>
      <c r="F394" s="257"/>
      <c r="G394" s="256"/>
      <c r="H394" s="260"/>
      <c r="I394" s="268"/>
      <c r="J394" s="260"/>
    </row>
    <row r="395" s="218" customFormat="1" ht="14.25" spans="1:10">
      <c r="A395" s="253" t="s">
        <v>748</v>
      </c>
      <c r="B395" s="254">
        <f t="shared" si="6"/>
        <v>7</v>
      </c>
      <c r="C395" s="255" t="s">
        <v>749</v>
      </c>
      <c r="D395" s="256"/>
      <c r="E395" s="257"/>
      <c r="F395" s="257"/>
      <c r="G395" s="256"/>
      <c r="H395" s="260"/>
      <c r="I395" s="268"/>
      <c r="J395" s="260"/>
    </row>
    <row r="396" s="217" customFormat="1" ht="14.25" spans="1:10">
      <c r="A396" s="253" t="s">
        <v>750</v>
      </c>
      <c r="B396" s="254">
        <f t="shared" si="6"/>
        <v>7</v>
      </c>
      <c r="C396" s="255" t="s">
        <v>751</v>
      </c>
      <c r="D396" s="256"/>
      <c r="E396" s="257"/>
      <c r="F396" s="257"/>
      <c r="G396" s="256"/>
      <c r="H396" s="260"/>
      <c r="I396" s="268"/>
      <c r="J396" s="260"/>
    </row>
    <row r="397" s="218" customFormat="1" ht="14.25" spans="1:10">
      <c r="A397" s="253" t="s">
        <v>752</v>
      </c>
      <c r="B397" s="254">
        <f t="shared" si="6"/>
        <v>7</v>
      </c>
      <c r="C397" s="255" t="s">
        <v>753</v>
      </c>
      <c r="D397" s="256"/>
      <c r="E397" s="257"/>
      <c r="F397" s="257"/>
      <c r="G397" s="256"/>
      <c r="H397" s="260"/>
      <c r="I397" s="268"/>
      <c r="J397" s="260"/>
    </row>
    <row r="398" s="218" customFormat="1" ht="14.25" spans="1:10">
      <c r="A398" s="253" t="s">
        <v>754</v>
      </c>
      <c r="B398" s="254">
        <f t="shared" si="6"/>
        <v>7</v>
      </c>
      <c r="C398" s="255" t="s">
        <v>627</v>
      </c>
      <c r="D398" s="256"/>
      <c r="E398" s="257"/>
      <c r="F398" s="257"/>
      <c r="G398" s="256"/>
      <c r="H398" s="260"/>
      <c r="I398" s="268"/>
      <c r="J398" s="260"/>
    </row>
    <row r="399" s="218" customFormat="1" ht="14.25" spans="1:10">
      <c r="A399" s="253" t="s">
        <v>755</v>
      </c>
      <c r="B399" s="254">
        <f t="shared" si="6"/>
        <v>7</v>
      </c>
      <c r="C399" s="255" t="s">
        <v>756</v>
      </c>
      <c r="D399" s="256"/>
      <c r="E399" s="257"/>
      <c r="F399" s="257"/>
      <c r="G399" s="256"/>
      <c r="H399" s="260"/>
      <c r="I399" s="268"/>
      <c r="J399" s="260"/>
    </row>
    <row r="400" s="218" customFormat="1" ht="14.25" spans="1:10">
      <c r="A400" s="253" t="s">
        <v>757</v>
      </c>
      <c r="B400" s="254">
        <f t="shared" si="6"/>
        <v>5</v>
      </c>
      <c r="C400" s="255" t="s">
        <v>758</v>
      </c>
      <c r="D400" s="256"/>
      <c r="E400" s="257"/>
      <c r="F400" s="257"/>
      <c r="G400" s="256">
        <v>217</v>
      </c>
      <c r="H400" s="260"/>
      <c r="I400" s="268"/>
      <c r="J400" s="260"/>
    </row>
    <row r="401" s="218" customFormat="1" ht="14.25" spans="1:10">
      <c r="A401" s="247" t="s">
        <v>759</v>
      </c>
      <c r="B401" s="273">
        <f t="shared" si="6"/>
        <v>3</v>
      </c>
      <c r="C401" s="249" t="s">
        <v>760</v>
      </c>
      <c r="D401" s="250">
        <v>47750</v>
      </c>
      <c r="E401" s="251">
        <v>42338</v>
      </c>
      <c r="F401" s="251">
        <v>51946</v>
      </c>
      <c r="G401" s="250">
        <v>53973</v>
      </c>
      <c r="H401" s="252">
        <f>G401/F401</f>
        <v>1.03902129134101</v>
      </c>
      <c r="I401" s="267">
        <f t="shared" ref="I401:I410" si="7">G401-D401</f>
        <v>6223</v>
      </c>
      <c r="J401" s="252">
        <f>I401/D401</f>
        <v>0.130324607329843</v>
      </c>
    </row>
    <row r="402" s="218" customFormat="1" ht="14.25" spans="1:10">
      <c r="A402" s="253" t="s">
        <v>761</v>
      </c>
      <c r="B402" s="254">
        <f t="shared" si="6"/>
        <v>5</v>
      </c>
      <c r="C402" s="255" t="s">
        <v>762</v>
      </c>
      <c r="D402" s="256">
        <v>3411</v>
      </c>
      <c r="E402" s="261">
        <v>3866</v>
      </c>
      <c r="F402" s="258">
        <v>4785</v>
      </c>
      <c r="G402" s="259">
        <f>SUM(G403:G406)</f>
        <v>4371</v>
      </c>
      <c r="H402" s="260">
        <f>G402/F402</f>
        <v>0.913479623824451</v>
      </c>
      <c r="I402" s="268">
        <f t="shared" si="7"/>
        <v>960</v>
      </c>
      <c r="J402" s="260">
        <f>I402/D402</f>
        <v>0.281442392260334</v>
      </c>
    </row>
    <row r="403" s="218" customFormat="1" ht="14.25" spans="1:10">
      <c r="A403" s="253" t="s">
        <v>763</v>
      </c>
      <c r="B403" s="254">
        <f t="shared" si="6"/>
        <v>7</v>
      </c>
      <c r="C403" s="255" t="s">
        <v>119</v>
      </c>
      <c r="D403" s="256">
        <v>130</v>
      </c>
      <c r="E403" s="261">
        <v>3619</v>
      </c>
      <c r="F403" s="258">
        <v>3619</v>
      </c>
      <c r="G403" s="259">
        <v>3100</v>
      </c>
      <c r="H403" s="260">
        <f>G403/F403</f>
        <v>0.856590218292346</v>
      </c>
      <c r="I403" s="268">
        <f t="shared" si="7"/>
        <v>2970</v>
      </c>
      <c r="J403" s="260">
        <f>I403/D403</f>
        <v>22.8461538461538</v>
      </c>
    </row>
    <row r="404" s="218" customFormat="1" ht="14.25" spans="1:10">
      <c r="A404" s="253" t="s">
        <v>764</v>
      </c>
      <c r="B404" s="254">
        <f t="shared" si="6"/>
        <v>7</v>
      </c>
      <c r="C404" s="255" t="s">
        <v>121</v>
      </c>
      <c r="D404" s="256">
        <v>3069</v>
      </c>
      <c r="E404" s="261">
        <v>247</v>
      </c>
      <c r="F404" s="258">
        <v>1166</v>
      </c>
      <c r="G404" s="259">
        <v>1239</v>
      </c>
      <c r="H404" s="260">
        <f>G404/F404</f>
        <v>1.06260720411664</v>
      </c>
      <c r="I404" s="268">
        <f t="shared" si="7"/>
        <v>-1830</v>
      </c>
      <c r="J404" s="260">
        <f>I404/D404</f>
        <v>-0.596285434995112</v>
      </c>
    </row>
    <row r="405" s="218" customFormat="1" ht="14.25" spans="1:10">
      <c r="A405" s="253" t="s">
        <v>765</v>
      </c>
      <c r="B405" s="254">
        <f t="shared" si="6"/>
        <v>7</v>
      </c>
      <c r="C405" s="255" t="s">
        <v>123</v>
      </c>
      <c r="D405" s="256">
        <v>212</v>
      </c>
      <c r="E405" s="257"/>
      <c r="F405" s="257"/>
      <c r="G405" s="259">
        <v>0</v>
      </c>
      <c r="H405" s="260"/>
      <c r="I405" s="268">
        <f t="shared" si="7"/>
        <v>-212</v>
      </c>
      <c r="J405" s="260"/>
    </row>
    <row r="406" s="218" customFormat="1" ht="14.25" spans="1:10">
      <c r="A406" s="253" t="s">
        <v>766</v>
      </c>
      <c r="B406" s="254">
        <f t="shared" si="6"/>
        <v>7</v>
      </c>
      <c r="C406" s="255" t="s">
        <v>767</v>
      </c>
      <c r="D406" s="256"/>
      <c r="E406" s="257"/>
      <c r="F406" s="257"/>
      <c r="G406" s="259">
        <v>32</v>
      </c>
      <c r="H406" s="260"/>
      <c r="I406" s="268">
        <f t="shared" si="7"/>
        <v>32</v>
      </c>
      <c r="J406" s="260"/>
    </row>
    <row r="407" s="218" customFormat="1" ht="14.25" spans="1:10">
      <c r="A407" s="253" t="s">
        <v>768</v>
      </c>
      <c r="B407" s="254">
        <f t="shared" si="6"/>
        <v>5</v>
      </c>
      <c r="C407" s="255" t="s">
        <v>769</v>
      </c>
      <c r="D407" s="256">
        <v>41738</v>
      </c>
      <c r="E407" s="261">
        <v>36426</v>
      </c>
      <c r="F407" s="258">
        <v>45078</v>
      </c>
      <c r="G407" s="259">
        <f>SUM(G408:G415)</f>
        <v>47483</v>
      </c>
      <c r="H407" s="260">
        <f>G407/F407</f>
        <v>1.05335196770043</v>
      </c>
      <c r="I407" s="268">
        <f t="shared" si="7"/>
        <v>5745</v>
      </c>
      <c r="J407" s="260">
        <f>I407/D407</f>
        <v>0.13764435286789</v>
      </c>
    </row>
    <row r="408" s="218" customFormat="1" ht="14.25" spans="1:10">
      <c r="A408" s="253" t="s">
        <v>770</v>
      </c>
      <c r="B408" s="254">
        <f t="shared" si="6"/>
        <v>7</v>
      </c>
      <c r="C408" s="255" t="s">
        <v>771</v>
      </c>
      <c r="D408" s="256">
        <v>3631</v>
      </c>
      <c r="E408" s="261">
        <v>2973</v>
      </c>
      <c r="F408" s="258">
        <v>3488</v>
      </c>
      <c r="G408" s="259">
        <v>3321</v>
      </c>
      <c r="H408" s="260">
        <f>G408/F408</f>
        <v>0.952121559633027</v>
      </c>
      <c r="I408" s="268">
        <f t="shared" si="7"/>
        <v>-310</v>
      </c>
      <c r="J408" s="260">
        <f>I408/D408</f>
        <v>-0.0853759294960066</v>
      </c>
    </row>
    <row r="409" s="218" customFormat="1" ht="14.25" spans="1:10">
      <c r="A409" s="253" t="s">
        <v>772</v>
      </c>
      <c r="B409" s="254">
        <f t="shared" si="6"/>
        <v>7</v>
      </c>
      <c r="C409" s="255" t="s">
        <v>773</v>
      </c>
      <c r="D409" s="256">
        <v>20149</v>
      </c>
      <c r="E409" s="261">
        <v>18068</v>
      </c>
      <c r="F409" s="258">
        <v>19765</v>
      </c>
      <c r="G409" s="259">
        <v>23654</v>
      </c>
      <c r="H409" s="260">
        <f>G409/F409</f>
        <v>1.19676195294713</v>
      </c>
      <c r="I409" s="268">
        <f t="shared" si="7"/>
        <v>3505</v>
      </c>
      <c r="J409" s="260">
        <f>I409/D409</f>
        <v>0.173954042384237</v>
      </c>
    </row>
    <row r="410" s="218" customFormat="1" ht="14.25" spans="1:10">
      <c r="A410" s="253" t="s">
        <v>774</v>
      </c>
      <c r="B410" s="254">
        <f t="shared" si="6"/>
        <v>7</v>
      </c>
      <c r="C410" s="255" t="s">
        <v>775</v>
      </c>
      <c r="D410" s="256">
        <v>17671</v>
      </c>
      <c r="E410" s="261">
        <v>14977</v>
      </c>
      <c r="F410" s="258">
        <v>19118</v>
      </c>
      <c r="G410" s="259">
        <v>18721</v>
      </c>
      <c r="H410" s="260">
        <f>G410/F410</f>
        <v>0.979234229521917</v>
      </c>
      <c r="I410" s="268">
        <f t="shared" si="7"/>
        <v>1050</v>
      </c>
      <c r="J410" s="260">
        <f>I410/D410</f>
        <v>0.0594193876973573</v>
      </c>
    </row>
    <row r="411" s="218" customFormat="1" ht="14.25" spans="1:10">
      <c r="A411" s="253" t="s">
        <v>776</v>
      </c>
      <c r="B411" s="254">
        <f t="shared" si="6"/>
        <v>7</v>
      </c>
      <c r="C411" s="255" t="s">
        <v>777</v>
      </c>
      <c r="D411" s="256"/>
      <c r="E411" s="261"/>
      <c r="F411" s="258">
        <v>0</v>
      </c>
      <c r="G411" s="259">
        <v>0</v>
      </c>
      <c r="H411" s="260"/>
      <c r="I411" s="268"/>
      <c r="J411" s="260"/>
    </row>
    <row r="412" s="218" customFormat="1" ht="14.25" spans="1:10">
      <c r="A412" s="253" t="s">
        <v>778</v>
      </c>
      <c r="B412" s="254">
        <f t="shared" si="6"/>
        <v>7</v>
      </c>
      <c r="C412" s="255" t="s">
        <v>779</v>
      </c>
      <c r="D412" s="256">
        <v>78</v>
      </c>
      <c r="E412" s="261"/>
      <c r="F412" s="258">
        <v>0</v>
      </c>
      <c r="G412" s="259">
        <v>0</v>
      </c>
      <c r="H412" s="260"/>
      <c r="I412" s="268">
        <f>G412-D412</f>
        <v>-78</v>
      </c>
      <c r="J412" s="260">
        <f>I412/D412</f>
        <v>-1</v>
      </c>
    </row>
    <row r="413" s="218" customFormat="1" ht="14.25" spans="1:10">
      <c r="A413" s="253" t="s">
        <v>780</v>
      </c>
      <c r="B413" s="254">
        <f t="shared" si="6"/>
        <v>7</v>
      </c>
      <c r="C413" s="255" t="s">
        <v>781</v>
      </c>
      <c r="D413" s="256"/>
      <c r="E413" s="261"/>
      <c r="F413" s="258">
        <v>0</v>
      </c>
      <c r="G413" s="259">
        <v>0</v>
      </c>
      <c r="H413" s="260"/>
      <c r="I413" s="268"/>
      <c r="J413" s="260"/>
    </row>
    <row r="414" s="218" customFormat="1" ht="14.25" spans="1:10">
      <c r="A414" s="253" t="s">
        <v>782</v>
      </c>
      <c r="B414" s="254">
        <f t="shared" si="6"/>
        <v>7</v>
      </c>
      <c r="C414" s="255" t="s">
        <v>783</v>
      </c>
      <c r="D414" s="256"/>
      <c r="E414" s="261"/>
      <c r="F414" s="258">
        <v>0</v>
      </c>
      <c r="G414" s="259">
        <v>0</v>
      </c>
      <c r="H414" s="260"/>
      <c r="I414" s="268"/>
      <c r="J414" s="260"/>
    </row>
    <row r="415" s="218" customFormat="1" ht="14.25" spans="1:10">
      <c r="A415" s="253" t="s">
        <v>784</v>
      </c>
      <c r="B415" s="254">
        <f t="shared" si="6"/>
        <v>7</v>
      </c>
      <c r="C415" s="255" t="s">
        <v>785</v>
      </c>
      <c r="D415" s="256">
        <v>209</v>
      </c>
      <c r="E415" s="261">
        <v>408</v>
      </c>
      <c r="F415" s="258">
        <v>2707</v>
      </c>
      <c r="G415" s="259">
        <v>1787</v>
      </c>
      <c r="H415" s="260">
        <f>G415/F415</f>
        <v>0.660140376800887</v>
      </c>
      <c r="I415" s="268">
        <f>G415-D415</f>
        <v>1578</v>
      </c>
      <c r="J415" s="260">
        <f>I415/D415</f>
        <v>7.55023923444976</v>
      </c>
    </row>
    <row r="416" s="218" customFormat="1" ht="14.25" spans="1:10">
      <c r="A416" s="253" t="s">
        <v>786</v>
      </c>
      <c r="B416" s="254">
        <f t="shared" si="6"/>
        <v>5</v>
      </c>
      <c r="C416" s="255" t="s">
        <v>787</v>
      </c>
      <c r="D416" s="256"/>
      <c r="E416" s="257"/>
      <c r="F416" s="257"/>
      <c r="G416" s="256"/>
      <c r="H416" s="260"/>
      <c r="I416" s="268"/>
      <c r="J416" s="260"/>
    </row>
    <row r="417" s="218" customFormat="1" ht="14.25" spans="1:10">
      <c r="A417" s="253" t="s">
        <v>788</v>
      </c>
      <c r="B417" s="254">
        <f t="shared" si="6"/>
        <v>7</v>
      </c>
      <c r="C417" s="255" t="s">
        <v>789</v>
      </c>
      <c r="D417" s="256"/>
      <c r="E417" s="257"/>
      <c r="F417" s="257"/>
      <c r="G417" s="256"/>
      <c r="H417" s="260"/>
      <c r="I417" s="268"/>
      <c r="J417" s="260"/>
    </row>
    <row r="418" s="218" customFormat="1" ht="14.25" spans="1:10">
      <c r="A418" s="253" t="s">
        <v>790</v>
      </c>
      <c r="B418" s="254">
        <f t="shared" si="6"/>
        <v>7</v>
      </c>
      <c r="C418" s="255" t="s">
        <v>791</v>
      </c>
      <c r="D418" s="256"/>
      <c r="E418" s="257"/>
      <c r="F418" s="257"/>
      <c r="G418" s="256"/>
      <c r="H418" s="260"/>
      <c r="I418" s="268"/>
      <c r="J418" s="260"/>
    </row>
    <row r="419" s="218" customFormat="1" ht="14.25" spans="1:10">
      <c r="A419" s="253" t="s">
        <v>792</v>
      </c>
      <c r="B419" s="254">
        <f t="shared" si="6"/>
        <v>7</v>
      </c>
      <c r="C419" s="255" t="s">
        <v>793</v>
      </c>
      <c r="D419" s="256"/>
      <c r="E419" s="257"/>
      <c r="F419" s="257"/>
      <c r="G419" s="256"/>
      <c r="H419" s="260"/>
      <c r="I419" s="268"/>
      <c r="J419" s="260"/>
    </row>
    <row r="420" s="218" customFormat="1" ht="14.25" spans="1:10">
      <c r="A420" s="253" t="s">
        <v>794</v>
      </c>
      <c r="B420" s="254">
        <f t="shared" si="6"/>
        <v>7</v>
      </c>
      <c r="C420" s="255" t="s">
        <v>795</v>
      </c>
      <c r="D420" s="256"/>
      <c r="E420" s="257"/>
      <c r="F420" s="257"/>
      <c r="G420" s="256"/>
      <c r="H420" s="260"/>
      <c r="I420" s="268"/>
      <c r="J420" s="260"/>
    </row>
    <row r="421" s="218" customFormat="1" ht="14.25" spans="1:10">
      <c r="A421" s="253" t="s">
        <v>796</v>
      </c>
      <c r="B421" s="254">
        <f t="shared" si="6"/>
        <v>7</v>
      </c>
      <c r="C421" s="255" t="s">
        <v>797</v>
      </c>
      <c r="D421" s="256"/>
      <c r="E421" s="257"/>
      <c r="F421" s="257"/>
      <c r="G421" s="256"/>
      <c r="H421" s="260"/>
      <c r="I421" s="268"/>
      <c r="J421" s="260"/>
    </row>
    <row r="422" s="218" customFormat="1" ht="14.25" spans="1:10">
      <c r="A422" s="253" t="s">
        <v>798</v>
      </c>
      <c r="B422" s="254">
        <f t="shared" si="6"/>
        <v>7</v>
      </c>
      <c r="C422" s="255" t="s">
        <v>799</v>
      </c>
      <c r="D422" s="256"/>
      <c r="E422" s="257"/>
      <c r="F422" s="257"/>
      <c r="G422" s="256"/>
      <c r="H422" s="260"/>
      <c r="I422" s="268"/>
      <c r="J422" s="260"/>
    </row>
    <row r="423" s="218" customFormat="1" ht="14.25" spans="1:10">
      <c r="A423" s="253" t="s">
        <v>800</v>
      </c>
      <c r="B423" s="254">
        <f t="shared" si="6"/>
        <v>5</v>
      </c>
      <c r="C423" s="255" t="s">
        <v>801</v>
      </c>
      <c r="D423" s="256"/>
      <c r="E423" s="257"/>
      <c r="F423" s="257"/>
      <c r="G423" s="256"/>
      <c r="H423" s="260"/>
      <c r="I423" s="268"/>
      <c r="J423" s="260"/>
    </row>
    <row r="424" s="218" customFormat="1" ht="14.25" spans="1:10">
      <c r="A424" s="253" t="s">
        <v>802</v>
      </c>
      <c r="B424" s="254">
        <f t="shared" si="6"/>
        <v>7</v>
      </c>
      <c r="C424" s="255" t="s">
        <v>803</v>
      </c>
      <c r="D424" s="256"/>
      <c r="E424" s="257"/>
      <c r="F424" s="257"/>
      <c r="G424" s="256"/>
      <c r="H424" s="260"/>
      <c r="I424" s="268"/>
      <c r="J424" s="260"/>
    </row>
    <row r="425" s="218" customFormat="1" ht="14.25" spans="1:10">
      <c r="A425" s="253" t="s">
        <v>804</v>
      </c>
      <c r="B425" s="254">
        <f t="shared" si="6"/>
        <v>7</v>
      </c>
      <c r="C425" s="255" t="s">
        <v>805</v>
      </c>
      <c r="D425" s="256"/>
      <c r="E425" s="257"/>
      <c r="F425" s="257"/>
      <c r="G425" s="256"/>
      <c r="H425" s="260"/>
      <c r="I425" s="268"/>
      <c r="J425" s="260"/>
    </row>
    <row r="426" s="218" customFormat="1" ht="14.25" spans="1:10">
      <c r="A426" s="253" t="s">
        <v>806</v>
      </c>
      <c r="B426" s="254">
        <f t="shared" si="6"/>
        <v>7</v>
      </c>
      <c r="C426" s="255" t="s">
        <v>807</v>
      </c>
      <c r="D426" s="256"/>
      <c r="E426" s="257"/>
      <c r="F426" s="257"/>
      <c r="G426" s="256"/>
      <c r="H426" s="260"/>
      <c r="I426" s="268"/>
      <c r="J426" s="260"/>
    </row>
    <row r="427" s="218" customFormat="1" ht="14.25" spans="1:10">
      <c r="A427" s="253" t="s">
        <v>808</v>
      </c>
      <c r="B427" s="254">
        <f t="shared" si="6"/>
        <v>7</v>
      </c>
      <c r="C427" s="255" t="s">
        <v>809</v>
      </c>
      <c r="D427" s="256"/>
      <c r="E427" s="257"/>
      <c r="F427" s="257"/>
      <c r="G427" s="256"/>
      <c r="H427" s="260"/>
      <c r="I427" s="268"/>
      <c r="J427" s="260"/>
    </row>
    <row r="428" s="218" customFormat="1" ht="14.25" spans="1:10">
      <c r="A428" s="253" t="s">
        <v>810</v>
      </c>
      <c r="B428" s="254">
        <f t="shared" si="6"/>
        <v>7</v>
      </c>
      <c r="C428" s="255" t="s">
        <v>811</v>
      </c>
      <c r="D428" s="256"/>
      <c r="E428" s="257"/>
      <c r="F428" s="257"/>
      <c r="G428" s="256"/>
      <c r="H428" s="260"/>
      <c r="I428" s="268"/>
      <c r="J428" s="260"/>
    </row>
    <row r="429" s="218" customFormat="1" ht="14.25" spans="1:10">
      <c r="A429" s="253" t="s">
        <v>812</v>
      </c>
      <c r="B429" s="254">
        <f t="shared" si="6"/>
        <v>5</v>
      </c>
      <c r="C429" s="255" t="s">
        <v>813</v>
      </c>
      <c r="D429" s="256"/>
      <c r="E429" s="257"/>
      <c r="F429" s="257"/>
      <c r="G429" s="256"/>
      <c r="H429" s="260"/>
      <c r="I429" s="268"/>
      <c r="J429" s="260"/>
    </row>
    <row r="430" s="218" customFormat="1" ht="14.25" spans="1:10">
      <c r="A430" s="253" t="s">
        <v>814</v>
      </c>
      <c r="B430" s="254">
        <f t="shared" si="6"/>
        <v>7</v>
      </c>
      <c r="C430" s="255" t="s">
        <v>815</v>
      </c>
      <c r="D430" s="256"/>
      <c r="E430" s="257"/>
      <c r="F430" s="257"/>
      <c r="G430" s="256"/>
      <c r="H430" s="260"/>
      <c r="I430" s="268"/>
      <c r="J430" s="260"/>
    </row>
    <row r="431" s="218" customFormat="1" ht="14.25" spans="1:10">
      <c r="A431" s="253" t="s">
        <v>816</v>
      </c>
      <c r="B431" s="254">
        <f t="shared" si="6"/>
        <v>7</v>
      </c>
      <c r="C431" s="255" t="s">
        <v>817</v>
      </c>
      <c r="D431" s="256"/>
      <c r="E431" s="257"/>
      <c r="F431" s="257"/>
      <c r="G431" s="256"/>
      <c r="H431" s="260"/>
      <c r="I431" s="268"/>
      <c r="J431" s="260"/>
    </row>
    <row r="432" s="218" customFormat="1" ht="14.25" spans="1:10">
      <c r="A432" s="253" t="s">
        <v>818</v>
      </c>
      <c r="B432" s="254">
        <f t="shared" si="6"/>
        <v>7</v>
      </c>
      <c r="C432" s="255" t="s">
        <v>819</v>
      </c>
      <c r="D432" s="256"/>
      <c r="E432" s="257"/>
      <c r="F432" s="257"/>
      <c r="G432" s="256"/>
      <c r="H432" s="260"/>
      <c r="I432" s="268"/>
      <c r="J432" s="260"/>
    </row>
    <row r="433" s="218" customFormat="1" ht="14.25" spans="1:10">
      <c r="A433" s="253" t="s">
        <v>820</v>
      </c>
      <c r="B433" s="254">
        <f t="shared" si="6"/>
        <v>5</v>
      </c>
      <c r="C433" s="255" t="s">
        <v>821</v>
      </c>
      <c r="D433" s="256"/>
      <c r="E433" s="257"/>
      <c r="F433" s="257"/>
      <c r="G433" s="256"/>
      <c r="H433" s="260"/>
      <c r="I433" s="268"/>
      <c r="J433" s="260"/>
    </row>
    <row r="434" s="218" customFormat="1" ht="14.25" spans="1:10">
      <c r="A434" s="253" t="s">
        <v>822</v>
      </c>
      <c r="B434" s="254">
        <f t="shared" si="6"/>
        <v>7</v>
      </c>
      <c r="C434" s="255" t="s">
        <v>823</v>
      </c>
      <c r="D434" s="256"/>
      <c r="E434" s="257"/>
      <c r="F434" s="257"/>
      <c r="G434" s="256"/>
      <c r="H434" s="260"/>
      <c r="I434" s="268"/>
      <c r="J434" s="260"/>
    </row>
    <row r="435" s="218" customFormat="1" ht="14.25" spans="1:10">
      <c r="A435" s="253" t="s">
        <v>824</v>
      </c>
      <c r="B435" s="254">
        <f t="shared" si="6"/>
        <v>7</v>
      </c>
      <c r="C435" s="255" t="s">
        <v>825</v>
      </c>
      <c r="D435" s="256"/>
      <c r="E435" s="257"/>
      <c r="F435" s="257"/>
      <c r="G435" s="256"/>
      <c r="H435" s="260"/>
      <c r="I435" s="268"/>
      <c r="J435" s="260"/>
    </row>
    <row r="436" s="218" customFormat="1" ht="14.25" spans="1:10">
      <c r="A436" s="253" t="s">
        <v>826</v>
      </c>
      <c r="B436" s="254">
        <f t="shared" si="6"/>
        <v>7</v>
      </c>
      <c r="C436" s="255" t="s">
        <v>827</v>
      </c>
      <c r="D436" s="256"/>
      <c r="E436" s="257"/>
      <c r="F436" s="257"/>
      <c r="G436" s="256"/>
      <c r="H436" s="260"/>
      <c r="I436" s="268"/>
      <c r="J436" s="260"/>
    </row>
    <row r="437" s="218" customFormat="1" ht="14.25" spans="1:10">
      <c r="A437" s="253" t="s">
        <v>828</v>
      </c>
      <c r="B437" s="254">
        <f t="shared" si="6"/>
        <v>5</v>
      </c>
      <c r="C437" s="255" t="s">
        <v>829</v>
      </c>
      <c r="D437" s="256"/>
      <c r="E437" s="257"/>
      <c r="F437" s="257">
        <v>34</v>
      </c>
      <c r="G437" s="256">
        <v>34</v>
      </c>
      <c r="H437" s="260"/>
      <c r="I437" s="268"/>
      <c r="J437" s="260"/>
    </row>
    <row r="438" s="218" customFormat="1" ht="14.25" spans="1:10">
      <c r="A438" s="253" t="s">
        <v>830</v>
      </c>
      <c r="B438" s="254">
        <f t="shared" si="6"/>
        <v>7</v>
      </c>
      <c r="C438" s="255" t="s">
        <v>831</v>
      </c>
      <c r="D438" s="256"/>
      <c r="E438" s="257"/>
      <c r="F438" s="257">
        <v>34</v>
      </c>
      <c r="G438" s="256">
        <v>34</v>
      </c>
      <c r="H438" s="260"/>
      <c r="I438" s="268"/>
      <c r="J438" s="260"/>
    </row>
    <row r="439" s="218" customFormat="1" ht="14.25" spans="1:10">
      <c r="A439" s="253" t="s">
        <v>832</v>
      </c>
      <c r="B439" s="254">
        <f t="shared" si="6"/>
        <v>7</v>
      </c>
      <c r="C439" s="255" t="s">
        <v>833</v>
      </c>
      <c r="D439" s="256"/>
      <c r="E439" s="257"/>
      <c r="F439" s="257"/>
      <c r="G439" s="256"/>
      <c r="H439" s="260"/>
      <c r="I439" s="268"/>
      <c r="J439" s="260"/>
    </row>
    <row r="440" s="218" customFormat="1" ht="14.25" spans="1:10">
      <c r="A440" s="253" t="s">
        <v>834</v>
      </c>
      <c r="B440" s="254">
        <f t="shared" si="6"/>
        <v>7</v>
      </c>
      <c r="C440" s="255" t="s">
        <v>835</v>
      </c>
      <c r="D440" s="256"/>
      <c r="E440" s="257"/>
      <c r="F440" s="257"/>
      <c r="G440" s="256"/>
      <c r="H440" s="260"/>
      <c r="I440" s="268"/>
      <c r="J440" s="260"/>
    </row>
    <row r="441" s="218" customFormat="1" ht="14.25" spans="1:10">
      <c r="A441" s="253" t="s">
        <v>836</v>
      </c>
      <c r="B441" s="254">
        <f t="shared" si="6"/>
        <v>5</v>
      </c>
      <c r="C441" s="255" t="s">
        <v>837</v>
      </c>
      <c r="D441" s="256">
        <v>51</v>
      </c>
      <c r="E441" s="257">
        <v>46</v>
      </c>
      <c r="F441" s="257">
        <v>46</v>
      </c>
      <c r="G441" s="256">
        <v>82</v>
      </c>
      <c r="H441" s="260">
        <f>G441/F441</f>
        <v>1.78260869565217</v>
      </c>
      <c r="I441" s="268">
        <f>G441-D441</f>
        <v>31</v>
      </c>
      <c r="J441" s="260">
        <f>I441/D441</f>
        <v>0.607843137254902</v>
      </c>
    </row>
    <row r="442" s="218" customFormat="1" ht="14.25" spans="1:10">
      <c r="A442" s="253" t="s">
        <v>838</v>
      </c>
      <c r="B442" s="254">
        <f t="shared" si="6"/>
        <v>7</v>
      </c>
      <c r="C442" s="255" t="s">
        <v>839</v>
      </c>
      <c r="D442" s="256"/>
      <c r="E442" s="257"/>
      <c r="F442" s="257"/>
      <c r="G442" s="256"/>
      <c r="H442" s="260"/>
      <c r="I442" s="268"/>
      <c r="J442" s="260"/>
    </row>
    <row r="443" s="218" customFormat="1" ht="14.25" spans="1:10">
      <c r="A443" s="253" t="s">
        <v>840</v>
      </c>
      <c r="B443" s="254">
        <f t="shared" si="6"/>
        <v>7</v>
      </c>
      <c r="C443" s="255" t="s">
        <v>841</v>
      </c>
      <c r="D443" s="256">
        <v>51</v>
      </c>
      <c r="E443" s="257">
        <v>46</v>
      </c>
      <c r="F443" s="257">
        <v>46</v>
      </c>
      <c r="G443" s="256">
        <v>82</v>
      </c>
      <c r="H443" s="260">
        <f>G443/F443</f>
        <v>1.78260869565217</v>
      </c>
      <c r="I443" s="268">
        <f>G443-D443</f>
        <v>31</v>
      </c>
      <c r="J443" s="260">
        <f>I443/D443</f>
        <v>0.607843137254902</v>
      </c>
    </row>
    <row r="444" s="218" customFormat="1" ht="14.25" spans="1:10">
      <c r="A444" s="253" t="s">
        <v>842</v>
      </c>
      <c r="B444" s="254">
        <f t="shared" si="6"/>
        <v>7</v>
      </c>
      <c r="C444" s="255" t="s">
        <v>843</v>
      </c>
      <c r="D444" s="256"/>
      <c r="E444" s="257"/>
      <c r="F444" s="257"/>
      <c r="G444" s="256"/>
      <c r="H444" s="260"/>
      <c r="I444" s="268"/>
      <c r="J444" s="260"/>
    </row>
    <row r="445" s="218" customFormat="1" ht="14.25" spans="1:10">
      <c r="A445" s="253" t="s">
        <v>844</v>
      </c>
      <c r="B445" s="254">
        <f t="shared" si="6"/>
        <v>7</v>
      </c>
      <c r="C445" s="255" t="s">
        <v>845</v>
      </c>
      <c r="D445" s="256"/>
      <c r="E445" s="257"/>
      <c r="F445" s="257"/>
      <c r="G445" s="256"/>
      <c r="H445" s="260"/>
      <c r="I445" s="268"/>
      <c r="J445" s="260"/>
    </row>
    <row r="446" s="218" customFormat="1" ht="14.25" spans="1:10">
      <c r="A446" s="253" t="s">
        <v>846</v>
      </c>
      <c r="B446" s="254">
        <f t="shared" si="6"/>
        <v>7</v>
      </c>
      <c r="C446" s="255" t="s">
        <v>847</v>
      </c>
      <c r="D446" s="256"/>
      <c r="E446" s="257"/>
      <c r="F446" s="257"/>
      <c r="G446" s="256"/>
      <c r="H446" s="260"/>
      <c r="I446" s="268"/>
      <c r="J446" s="260"/>
    </row>
    <row r="447" s="218" customFormat="1" ht="14.25" spans="1:10">
      <c r="A447" s="253" t="s">
        <v>848</v>
      </c>
      <c r="B447" s="254">
        <f t="shared" si="6"/>
        <v>5</v>
      </c>
      <c r="C447" s="255" t="s">
        <v>849</v>
      </c>
      <c r="D447" s="256">
        <v>2550</v>
      </c>
      <c r="E447" s="257">
        <v>2000</v>
      </c>
      <c r="F447" s="257">
        <v>2003</v>
      </c>
      <c r="G447" s="256">
        <v>2003</v>
      </c>
      <c r="H447" s="260">
        <f>G447/F447</f>
        <v>1</v>
      </c>
      <c r="I447" s="268">
        <f>G447-D447</f>
        <v>-547</v>
      </c>
      <c r="J447" s="260">
        <f>I447/D447</f>
        <v>-0.214509803921569</v>
      </c>
    </row>
    <row r="448" s="218" customFormat="1" ht="14.25" spans="1:10">
      <c r="A448" s="253" t="s">
        <v>850</v>
      </c>
      <c r="B448" s="254">
        <f t="shared" si="6"/>
        <v>7</v>
      </c>
      <c r="C448" s="255" t="s">
        <v>851</v>
      </c>
      <c r="D448" s="256"/>
      <c r="E448" s="257"/>
      <c r="F448" s="257"/>
      <c r="G448" s="256"/>
      <c r="H448" s="260"/>
      <c r="I448" s="268"/>
      <c r="J448" s="260"/>
    </row>
    <row r="449" s="218" customFormat="1" ht="14.25" spans="1:10">
      <c r="A449" s="253" t="s">
        <v>852</v>
      </c>
      <c r="B449" s="254">
        <f t="shared" si="6"/>
        <v>7</v>
      </c>
      <c r="C449" s="255" t="s">
        <v>853</v>
      </c>
      <c r="D449" s="256"/>
      <c r="E449" s="257"/>
      <c r="F449" s="257"/>
      <c r="G449" s="256"/>
      <c r="H449" s="260"/>
      <c r="I449" s="268"/>
      <c r="J449" s="260"/>
    </row>
    <row r="450" s="217" customFormat="1" ht="14.25" spans="1:10">
      <c r="A450" s="253" t="s">
        <v>854</v>
      </c>
      <c r="B450" s="254">
        <f t="shared" ref="B450:B513" si="8">LEN(A450)</f>
        <v>7</v>
      </c>
      <c r="C450" s="255" t="s">
        <v>855</v>
      </c>
      <c r="D450" s="256"/>
      <c r="E450" s="257"/>
      <c r="F450" s="257"/>
      <c r="G450" s="256"/>
      <c r="H450" s="260"/>
      <c r="I450" s="268"/>
      <c r="J450" s="260"/>
    </row>
    <row r="451" s="218" customFormat="1" ht="14.25" spans="1:10">
      <c r="A451" s="253" t="s">
        <v>856</v>
      </c>
      <c r="B451" s="254">
        <f t="shared" si="8"/>
        <v>7</v>
      </c>
      <c r="C451" s="255" t="s">
        <v>857</v>
      </c>
      <c r="D451" s="256"/>
      <c r="E451" s="257"/>
      <c r="F451" s="257"/>
      <c r="G451" s="256"/>
      <c r="H451" s="260"/>
      <c r="I451" s="268"/>
      <c r="J451" s="260"/>
    </row>
    <row r="452" s="218" customFormat="1" ht="14.25" spans="1:10">
      <c r="A452" s="253" t="s">
        <v>858</v>
      </c>
      <c r="B452" s="254">
        <f t="shared" si="8"/>
        <v>7</v>
      </c>
      <c r="C452" s="255" t="s">
        <v>859</v>
      </c>
      <c r="D452" s="256"/>
      <c r="E452" s="257"/>
      <c r="F452" s="257"/>
      <c r="G452" s="256"/>
      <c r="H452" s="260"/>
      <c r="I452" s="268"/>
      <c r="J452" s="260"/>
    </row>
    <row r="453" s="218" customFormat="1" ht="14.25" spans="1:10">
      <c r="A453" s="253" t="s">
        <v>860</v>
      </c>
      <c r="B453" s="254">
        <f t="shared" si="8"/>
        <v>7</v>
      </c>
      <c r="C453" s="255" t="s">
        <v>861</v>
      </c>
      <c r="D453" s="256">
        <v>2550</v>
      </c>
      <c r="E453" s="257">
        <v>2000</v>
      </c>
      <c r="F453" s="257">
        <v>2003</v>
      </c>
      <c r="G453" s="256">
        <v>2003</v>
      </c>
      <c r="H453" s="260">
        <f>G453/F453</f>
        <v>1</v>
      </c>
      <c r="I453" s="268">
        <f>G453-D453</f>
        <v>-547</v>
      </c>
      <c r="J453" s="260">
        <f>I453/D453</f>
        <v>-0.214509803921569</v>
      </c>
    </row>
    <row r="454" s="218" customFormat="1" ht="14.25" spans="1:10">
      <c r="A454" s="253" t="s">
        <v>862</v>
      </c>
      <c r="B454" s="254">
        <f t="shared" si="8"/>
        <v>5</v>
      </c>
      <c r="C454" s="255" t="s">
        <v>863</v>
      </c>
      <c r="D454" s="256"/>
      <c r="E454" s="257"/>
      <c r="F454" s="257"/>
      <c r="G454" s="256"/>
      <c r="H454" s="260"/>
      <c r="I454" s="268"/>
      <c r="J454" s="260"/>
    </row>
    <row r="455" s="218" customFormat="1" ht="14.25" spans="1:10">
      <c r="A455" s="247" t="s">
        <v>864</v>
      </c>
      <c r="B455" s="273">
        <f t="shared" si="8"/>
        <v>3</v>
      </c>
      <c r="C455" s="249" t="s">
        <v>865</v>
      </c>
      <c r="D455" s="250">
        <v>769</v>
      </c>
      <c r="E455" s="251">
        <v>528</v>
      </c>
      <c r="F455" s="251">
        <v>538</v>
      </c>
      <c r="G455" s="250">
        <v>564</v>
      </c>
      <c r="H455" s="252">
        <f>G455/F455</f>
        <v>1.04832713754647</v>
      </c>
      <c r="I455" s="267">
        <f>G455-D455</f>
        <v>-205</v>
      </c>
      <c r="J455" s="252">
        <f>I455/D455</f>
        <v>-0.266579973992198</v>
      </c>
    </row>
    <row r="456" s="218" customFormat="1" ht="14.25" spans="1:10">
      <c r="A456" s="253" t="s">
        <v>866</v>
      </c>
      <c r="B456" s="254">
        <f t="shared" si="8"/>
        <v>5</v>
      </c>
      <c r="C456" s="255" t="s">
        <v>867</v>
      </c>
      <c r="D456" s="256">
        <v>65</v>
      </c>
      <c r="E456" s="257">
        <v>58</v>
      </c>
      <c r="F456" s="257">
        <v>58</v>
      </c>
      <c r="G456" s="259">
        <f>SUM(G457:G460)</f>
        <v>61</v>
      </c>
      <c r="H456" s="260">
        <f>G456/F456</f>
        <v>1.05172413793103</v>
      </c>
      <c r="I456" s="268">
        <f>G456-D456</f>
        <v>-4</v>
      </c>
      <c r="J456" s="260">
        <f>I456/D456</f>
        <v>-0.0615384615384615</v>
      </c>
    </row>
    <row r="457" s="218" customFormat="1" ht="14.25" spans="1:10">
      <c r="A457" s="253" t="s">
        <v>868</v>
      </c>
      <c r="B457" s="254">
        <f t="shared" si="8"/>
        <v>7</v>
      </c>
      <c r="C457" s="255" t="s">
        <v>119</v>
      </c>
      <c r="D457" s="256">
        <v>62</v>
      </c>
      <c r="E457" s="257">
        <v>58</v>
      </c>
      <c r="F457" s="257">
        <v>58</v>
      </c>
      <c r="G457" s="259">
        <v>60</v>
      </c>
      <c r="H457" s="260">
        <f>G457/F457</f>
        <v>1.03448275862069</v>
      </c>
      <c r="I457" s="268">
        <f>G457-D457</f>
        <v>-2</v>
      </c>
      <c r="J457" s="260">
        <f>I457/D457</f>
        <v>-0.032258064516129</v>
      </c>
    </row>
    <row r="458" s="218" customFormat="1" ht="14.25" spans="1:10">
      <c r="A458" s="253" t="s">
        <v>869</v>
      </c>
      <c r="B458" s="254">
        <f t="shared" si="8"/>
        <v>7</v>
      </c>
      <c r="C458" s="255" t="s">
        <v>121</v>
      </c>
      <c r="D458" s="256">
        <v>3</v>
      </c>
      <c r="E458" s="257"/>
      <c r="F458" s="257"/>
      <c r="G458" s="259">
        <v>1</v>
      </c>
      <c r="H458" s="260"/>
      <c r="I458" s="268">
        <f>G458-D458</f>
        <v>-2</v>
      </c>
      <c r="J458" s="260">
        <f>I458/D458</f>
        <v>-0.666666666666667</v>
      </c>
    </row>
    <row r="459" s="218" customFormat="1" ht="14.25" spans="1:10">
      <c r="A459" s="253" t="s">
        <v>870</v>
      </c>
      <c r="B459" s="254">
        <f t="shared" si="8"/>
        <v>7</v>
      </c>
      <c r="C459" s="255" t="s">
        <v>123</v>
      </c>
      <c r="D459" s="256"/>
      <c r="E459" s="257"/>
      <c r="F459" s="257"/>
      <c r="G459" s="256"/>
      <c r="H459" s="260"/>
      <c r="I459" s="268"/>
      <c r="J459" s="260"/>
    </row>
    <row r="460" s="218" customFormat="1" ht="14.25" spans="1:10">
      <c r="A460" s="253" t="s">
        <v>871</v>
      </c>
      <c r="B460" s="254">
        <f t="shared" si="8"/>
        <v>7</v>
      </c>
      <c r="C460" s="255" t="s">
        <v>872</v>
      </c>
      <c r="D460" s="256"/>
      <c r="E460" s="257"/>
      <c r="F460" s="257"/>
      <c r="G460" s="256"/>
      <c r="H460" s="260"/>
      <c r="I460" s="268"/>
      <c r="J460" s="260"/>
    </row>
    <row r="461" s="218" customFormat="1" ht="14.25" spans="1:10">
      <c r="A461" s="253" t="s">
        <v>873</v>
      </c>
      <c r="B461" s="254">
        <f t="shared" si="8"/>
        <v>5</v>
      </c>
      <c r="C461" s="255" t="s">
        <v>874</v>
      </c>
      <c r="D461" s="256"/>
      <c r="E461" s="257"/>
      <c r="F461" s="257"/>
      <c r="G461" s="256"/>
      <c r="H461" s="260"/>
      <c r="I461" s="268"/>
      <c r="J461" s="260"/>
    </row>
    <row r="462" s="218" customFormat="1" ht="14.25" spans="1:10">
      <c r="A462" s="253" t="s">
        <v>875</v>
      </c>
      <c r="B462" s="254">
        <f t="shared" si="8"/>
        <v>7</v>
      </c>
      <c r="C462" s="255" t="s">
        <v>876</v>
      </c>
      <c r="D462" s="256"/>
      <c r="E462" s="257"/>
      <c r="F462" s="257"/>
      <c r="G462" s="256"/>
      <c r="H462" s="260"/>
      <c r="I462" s="268"/>
      <c r="J462" s="260"/>
    </row>
    <row r="463" s="218" customFormat="1" ht="14.25" spans="1:10">
      <c r="A463" s="253" t="s">
        <v>877</v>
      </c>
      <c r="B463" s="254">
        <f t="shared" si="8"/>
        <v>7</v>
      </c>
      <c r="C463" s="255" t="s">
        <v>878</v>
      </c>
      <c r="D463" s="256"/>
      <c r="E463" s="257"/>
      <c r="F463" s="257"/>
      <c r="G463" s="256"/>
      <c r="H463" s="260"/>
      <c r="I463" s="268"/>
      <c r="J463" s="260"/>
    </row>
    <row r="464" s="218" customFormat="1" ht="14.25" spans="1:10">
      <c r="A464" s="253" t="s">
        <v>879</v>
      </c>
      <c r="B464" s="254">
        <f t="shared" si="8"/>
        <v>7</v>
      </c>
      <c r="C464" s="255" t="s">
        <v>880</v>
      </c>
      <c r="D464" s="256"/>
      <c r="E464" s="257"/>
      <c r="F464" s="257"/>
      <c r="G464" s="256"/>
      <c r="H464" s="260"/>
      <c r="I464" s="268"/>
      <c r="J464" s="260"/>
    </row>
    <row r="465" s="218" customFormat="1" ht="14.25" spans="1:10">
      <c r="A465" s="253" t="s">
        <v>881</v>
      </c>
      <c r="B465" s="254">
        <f t="shared" si="8"/>
        <v>7</v>
      </c>
      <c r="C465" s="255" t="s">
        <v>882</v>
      </c>
      <c r="D465" s="256"/>
      <c r="E465" s="257"/>
      <c r="F465" s="257"/>
      <c r="G465" s="256"/>
      <c r="H465" s="260"/>
      <c r="I465" s="268"/>
      <c r="J465" s="260"/>
    </row>
    <row r="466" s="218" customFormat="1" ht="14.25" spans="1:10">
      <c r="A466" s="253" t="s">
        <v>883</v>
      </c>
      <c r="B466" s="254">
        <f t="shared" si="8"/>
        <v>7</v>
      </c>
      <c r="C466" s="255" t="s">
        <v>884</v>
      </c>
      <c r="D466" s="256"/>
      <c r="E466" s="257"/>
      <c r="F466" s="257"/>
      <c r="G466" s="256"/>
      <c r="H466" s="260"/>
      <c r="I466" s="268"/>
      <c r="J466" s="260"/>
    </row>
    <row r="467" s="218" customFormat="1" ht="14.25" spans="1:10">
      <c r="A467" s="253" t="s">
        <v>885</v>
      </c>
      <c r="B467" s="254">
        <f t="shared" si="8"/>
        <v>7</v>
      </c>
      <c r="C467" s="255" t="s">
        <v>886</v>
      </c>
      <c r="D467" s="256"/>
      <c r="E467" s="257"/>
      <c r="F467" s="257"/>
      <c r="G467" s="256"/>
      <c r="H467" s="260"/>
      <c r="I467" s="268"/>
      <c r="J467" s="260"/>
    </row>
    <row r="468" s="218" customFormat="1" ht="14.25" spans="1:10">
      <c r="A468" s="253" t="s">
        <v>887</v>
      </c>
      <c r="B468" s="254">
        <f t="shared" si="8"/>
        <v>7</v>
      </c>
      <c r="C468" s="255" t="s">
        <v>888</v>
      </c>
      <c r="D468" s="256"/>
      <c r="E468" s="257"/>
      <c r="F468" s="257"/>
      <c r="G468" s="256"/>
      <c r="H468" s="260"/>
      <c r="I468" s="268"/>
      <c r="J468" s="260"/>
    </row>
    <row r="469" s="218" customFormat="1" ht="14.25" spans="1:10">
      <c r="A469" s="253" t="s">
        <v>889</v>
      </c>
      <c r="B469" s="254">
        <f t="shared" si="8"/>
        <v>7</v>
      </c>
      <c r="C469" s="255" t="s">
        <v>890</v>
      </c>
      <c r="D469" s="256"/>
      <c r="E469" s="257"/>
      <c r="F469" s="257"/>
      <c r="G469" s="256"/>
      <c r="H469" s="260"/>
      <c r="I469" s="268"/>
      <c r="J469" s="260"/>
    </row>
    <row r="470" s="218" customFormat="1" ht="14.25" spans="1:10">
      <c r="A470" s="253" t="s">
        <v>891</v>
      </c>
      <c r="B470" s="254">
        <f t="shared" si="8"/>
        <v>5</v>
      </c>
      <c r="C470" s="255" t="s">
        <v>892</v>
      </c>
      <c r="D470" s="256"/>
      <c r="E470" s="257"/>
      <c r="F470" s="257"/>
      <c r="G470" s="256"/>
      <c r="H470" s="260"/>
      <c r="I470" s="268"/>
      <c r="J470" s="260"/>
    </row>
    <row r="471" s="218" customFormat="1" ht="14.25" spans="1:10">
      <c r="A471" s="253" t="s">
        <v>893</v>
      </c>
      <c r="B471" s="254">
        <f t="shared" si="8"/>
        <v>7</v>
      </c>
      <c r="C471" s="255" t="s">
        <v>876</v>
      </c>
      <c r="D471" s="256"/>
      <c r="E471" s="257"/>
      <c r="F471" s="257"/>
      <c r="G471" s="256"/>
      <c r="H471" s="260"/>
      <c r="I471" s="268"/>
      <c r="J471" s="260"/>
    </row>
    <row r="472" s="218" customFormat="1" ht="14.25" spans="1:10">
      <c r="A472" s="253" t="s">
        <v>894</v>
      </c>
      <c r="B472" s="254">
        <f t="shared" si="8"/>
        <v>7</v>
      </c>
      <c r="C472" s="255" t="s">
        <v>895</v>
      </c>
      <c r="D472" s="256"/>
      <c r="E472" s="257"/>
      <c r="F472" s="257"/>
      <c r="G472" s="256"/>
      <c r="H472" s="260"/>
      <c r="I472" s="268"/>
      <c r="J472" s="260"/>
    </row>
    <row r="473" s="218" customFormat="1" ht="14.25" spans="1:10">
      <c r="A473" s="253" t="s">
        <v>896</v>
      </c>
      <c r="B473" s="254">
        <f t="shared" si="8"/>
        <v>7</v>
      </c>
      <c r="C473" s="255" t="s">
        <v>897</v>
      </c>
      <c r="D473" s="256"/>
      <c r="E473" s="257"/>
      <c r="F473" s="257"/>
      <c r="G473" s="256"/>
      <c r="H473" s="260"/>
      <c r="I473" s="268"/>
      <c r="J473" s="260"/>
    </row>
    <row r="474" s="218" customFormat="1" ht="14.25" spans="1:10">
      <c r="A474" s="253" t="s">
        <v>898</v>
      </c>
      <c r="B474" s="254">
        <f t="shared" si="8"/>
        <v>7</v>
      </c>
      <c r="C474" s="255" t="s">
        <v>899</v>
      </c>
      <c r="D474" s="256"/>
      <c r="E474" s="257"/>
      <c r="F474" s="257"/>
      <c r="G474" s="256"/>
      <c r="H474" s="260"/>
      <c r="I474" s="268"/>
      <c r="J474" s="260"/>
    </row>
    <row r="475" s="218" customFormat="1" ht="14.25" spans="1:10">
      <c r="A475" s="253" t="s">
        <v>900</v>
      </c>
      <c r="B475" s="254">
        <f t="shared" si="8"/>
        <v>7</v>
      </c>
      <c r="C475" s="255" t="s">
        <v>901</v>
      </c>
      <c r="D475" s="256"/>
      <c r="E475" s="257"/>
      <c r="F475" s="257"/>
      <c r="G475" s="256"/>
      <c r="H475" s="260"/>
      <c r="I475" s="268"/>
      <c r="J475" s="260"/>
    </row>
    <row r="476" s="218" customFormat="1" ht="14.25" spans="1:10">
      <c r="A476" s="253" t="s">
        <v>902</v>
      </c>
      <c r="B476" s="254">
        <f t="shared" si="8"/>
        <v>5</v>
      </c>
      <c r="C476" s="255" t="s">
        <v>903</v>
      </c>
      <c r="D476" s="256">
        <v>300</v>
      </c>
      <c r="E476" s="257"/>
      <c r="F476" s="257"/>
      <c r="G476" s="256"/>
      <c r="H476" s="260"/>
      <c r="I476" s="268">
        <f>G476-D476</f>
        <v>-300</v>
      </c>
      <c r="J476" s="260">
        <f>I476/D476</f>
        <v>-1</v>
      </c>
    </row>
    <row r="477" s="218" customFormat="1" ht="14.25" spans="1:10">
      <c r="A477" s="253" t="s">
        <v>904</v>
      </c>
      <c r="B477" s="254">
        <f t="shared" si="8"/>
        <v>7</v>
      </c>
      <c r="C477" s="255" t="s">
        <v>876</v>
      </c>
      <c r="D477" s="256"/>
      <c r="E477" s="257"/>
      <c r="F477" s="257"/>
      <c r="G477" s="256"/>
      <c r="H477" s="260"/>
      <c r="I477" s="268"/>
      <c r="J477" s="260"/>
    </row>
    <row r="478" s="218" customFormat="1" ht="14.25" spans="1:10">
      <c r="A478" s="253" t="s">
        <v>905</v>
      </c>
      <c r="B478" s="254">
        <f t="shared" si="8"/>
        <v>7</v>
      </c>
      <c r="C478" s="255" t="s">
        <v>906</v>
      </c>
      <c r="D478" s="256"/>
      <c r="E478" s="257"/>
      <c r="F478" s="257"/>
      <c r="G478" s="256"/>
      <c r="H478" s="260"/>
      <c r="I478" s="268"/>
      <c r="J478" s="260"/>
    </row>
    <row r="479" s="218" customFormat="1" ht="14.25" spans="1:10">
      <c r="A479" s="253" t="s">
        <v>907</v>
      </c>
      <c r="B479" s="254">
        <f t="shared" si="8"/>
        <v>7</v>
      </c>
      <c r="C479" s="255" t="s">
        <v>908</v>
      </c>
      <c r="D479" s="256"/>
      <c r="E479" s="257"/>
      <c r="F479" s="257"/>
      <c r="G479" s="256"/>
      <c r="H479" s="260"/>
      <c r="I479" s="268"/>
      <c r="J479" s="260"/>
    </row>
    <row r="480" s="218" customFormat="1" ht="14.25" spans="1:10">
      <c r="A480" s="253" t="s">
        <v>909</v>
      </c>
      <c r="B480" s="254">
        <f t="shared" si="8"/>
        <v>7</v>
      </c>
      <c r="C480" s="255" t="s">
        <v>910</v>
      </c>
      <c r="D480" s="256">
        <v>300</v>
      </c>
      <c r="E480" s="257"/>
      <c r="F480" s="257"/>
      <c r="G480" s="256"/>
      <c r="H480" s="260"/>
      <c r="I480" s="268">
        <f>G480-D480</f>
        <v>-300</v>
      </c>
      <c r="J480" s="260"/>
    </row>
    <row r="481" s="218" customFormat="1" ht="14.25" spans="1:10">
      <c r="A481" s="253" t="s">
        <v>911</v>
      </c>
      <c r="B481" s="254">
        <f t="shared" si="8"/>
        <v>7</v>
      </c>
      <c r="C481" s="255" t="s">
        <v>912</v>
      </c>
      <c r="D481" s="256"/>
      <c r="E481" s="257"/>
      <c r="F481" s="257"/>
      <c r="G481" s="256"/>
      <c r="H481" s="260"/>
      <c r="I481" s="268">
        <f>G481-D481</f>
        <v>0</v>
      </c>
      <c r="J481" s="260"/>
    </row>
    <row r="482" s="218" customFormat="1" ht="14.25" spans="1:10">
      <c r="A482" s="253" t="s">
        <v>913</v>
      </c>
      <c r="B482" s="254">
        <f t="shared" si="8"/>
        <v>5</v>
      </c>
      <c r="C482" s="255" t="s">
        <v>914</v>
      </c>
      <c r="D482" s="256"/>
      <c r="E482" s="257"/>
      <c r="F482" s="257"/>
      <c r="G482" s="256"/>
      <c r="H482" s="260"/>
      <c r="I482" s="268"/>
      <c r="J482" s="260"/>
    </row>
    <row r="483" s="218" customFormat="1" ht="14.25" spans="1:10">
      <c r="A483" s="253" t="s">
        <v>915</v>
      </c>
      <c r="B483" s="254">
        <f t="shared" si="8"/>
        <v>7</v>
      </c>
      <c r="C483" s="255" t="s">
        <v>876</v>
      </c>
      <c r="D483" s="256"/>
      <c r="E483" s="257"/>
      <c r="F483" s="257"/>
      <c r="G483" s="256"/>
      <c r="H483" s="260"/>
      <c r="I483" s="268"/>
      <c r="J483" s="260"/>
    </row>
    <row r="484" s="218" customFormat="1" ht="14.25" spans="1:10">
      <c r="A484" s="253" t="s">
        <v>916</v>
      </c>
      <c r="B484" s="254">
        <f t="shared" si="8"/>
        <v>7</v>
      </c>
      <c r="C484" s="255" t="s">
        <v>917</v>
      </c>
      <c r="D484" s="256"/>
      <c r="E484" s="257"/>
      <c r="F484" s="257"/>
      <c r="G484" s="256"/>
      <c r="H484" s="260"/>
      <c r="I484" s="268"/>
      <c r="J484" s="260"/>
    </row>
    <row r="485" s="218" customFormat="1" ht="14.25" spans="1:10">
      <c r="A485" s="253" t="s">
        <v>918</v>
      </c>
      <c r="B485" s="254">
        <f t="shared" si="8"/>
        <v>7</v>
      </c>
      <c r="C485" s="255" t="s">
        <v>919</v>
      </c>
      <c r="D485" s="256"/>
      <c r="E485" s="257"/>
      <c r="F485" s="257"/>
      <c r="G485" s="256"/>
      <c r="H485" s="260"/>
      <c r="I485" s="268"/>
      <c r="J485" s="260"/>
    </row>
    <row r="486" s="218" customFormat="1" ht="14.25" spans="1:10">
      <c r="A486" s="253" t="s">
        <v>920</v>
      </c>
      <c r="B486" s="254">
        <f t="shared" si="8"/>
        <v>7</v>
      </c>
      <c r="C486" s="255" t="s">
        <v>921</v>
      </c>
      <c r="D486" s="256"/>
      <c r="E486" s="257"/>
      <c r="F486" s="257"/>
      <c r="G486" s="256"/>
      <c r="H486" s="260"/>
      <c r="I486" s="268"/>
      <c r="J486" s="260"/>
    </row>
    <row r="487" s="218" customFormat="1" ht="14.25" spans="1:10">
      <c r="A487" s="253" t="s">
        <v>922</v>
      </c>
      <c r="B487" s="254">
        <f t="shared" si="8"/>
        <v>5</v>
      </c>
      <c r="C487" s="255" t="s">
        <v>923</v>
      </c>
      <c r="D487" s="256"/>
      <c r="E487" s="257"/>
      <c r="F487" s="257"/>
      <c r="G487" s="256"/>
      <c r="H487" s="260"/>
      <c r="I487" s="268"/>
      <c r="J487" s="260"/>
    </row>
    <row r="488" s="218" customFormat="1" ht="14.25" spans="1:10">
      <c r="A488" s="253" t="s">
        <v>924</v>
      </c>
      <c r="B488" s="254">
        <f t="shared" si="8"/>
        <v>7</v>
      </c>
      <c r="C488" s="255" t="s">
        <v>925</v>
      </c>
      <c r="D488" s="256"/>
      <c r="E488" s="257"/>
      <c r="F488" s="257"/>
      <c r="G488" s="256"/>
      <c r="H488" s="260"/>
      <c r="I488" s="268"/>
      <c r="J488" s="260"/>
    </row>
    <row r="489" s="218" customFormat="1" ht="14.25" spans="1:10">
      <c r="A489" s="253" t="s">
        <v>926</v>
      </c>
      <c r="B489" s="254">
        <f t="shared" si="8"/>
        <v>7</v>
      </c>
      <c r="C489" s="255" t="s">
        <v>927</v>
      </c>
      <c r="D489" s="256"/>
      <c r="E489" s="257"/>
      <c r="F489" s="257"/>
      <c r="G489" s="256"/>
      <c r="H489" s="260"/>
      <c r="I489" s="268"/>
      <c r="J489" s="260"/>
    </row>
    <row r="490" s="218" customFormat="1" ht="14.25" spans="1:10">
      <c r="A490" s="253" t="s">
        <v>928</v>
      </c>
      <c r="B490" s="254">
        <f t="shared" si="8"/>
        <v>7</v>
      </c>
      <c r="C490" s="255" t="s">
        <v>929</v>
      </c>
      <c r="D490" s="256"/>
      <c r="E490" s="257"/>
      <c r="F490" s="257"/>
      <c r="G490" s="256"/>
      <c r="H490" s="260"/>
      <c r="I490" s="268"/>
      <c r="J490" s="260"/>
    </row>
    <row r="491" s="218" customFormat="1" ht="14.25" spans="1:10">
      <c r="A491" s="253" t="s">
        <v>930</v>
      </c>
      <c r="B491" s="254">
        <f t="shared" si="8"/>
        <v>7</v>
      </c>
      <c r="C491" s="255" t="s">
        <v>931</v>
      </c>
      <c r="D491" s="256"/>
      <c r="E491" s="257"/>
      <c r="F491" s="257"/>
      <c r="G491" s="256"/>
      <c r="H491" s="260"/>
      <c r="I491" s="268"/>
      <c r="J491" s="260"/>
    </row>
    <row r="492" s="218" customFormat="1" ht="14.25" spans="1:10">
      <c r="A492" s="253" t="s">
        <v>932</v>
      </c>
      <c r="B492" s="254">
        <f t="shared" si="8"/>
        <v>5</v>
      </c>
      <c r="C492" s="255" t="s">
        <v>933</v>
      </c>
      <c r="D492" s="256">
        <v>42</v>
      </c>
      <c r="E492" s="257"/>
      <c r="F492" s="257">
        <v>10</v>
      </c>
      <c r="G492" s="259">
        <f>SUM(G493:G498)</f>
        <v>25</v>
      </c>
      <c r="H492" s="260">
        <f>G492/F492</f>
        <v>2.5</v>
      </c>
      <c r="I492" s="268">
        <f>G492-D492</f>
        <v>-17</v>
      </c>
      <c r="J492" s="260">
        <f>I492/D492</f>
        <v>-0.404761904761905</v>
      </c>
    </row>
    <row r="493" s="218" customFormat="1" ht="14.25" spans="1:10">
      <c r="A493" s="253" t="s">
        <v>934</v>
      </c>
      <c r="B493" s="254">
        <f t="shared" si="8"/>
        <v>7</v>
      </c>
      <c r="C493" s="255" t="s">
        <v>876</v>
      </c>
      <c r="D493" s="256"/>
      <c r="E493" s="257"/>
      <c r="F493" s="257"/>
      <c r="G493" s="259">
        <v>1</v>
      </c>
      <c r="H493" s="260"/>
      <c r="I493" s="268">
        <f>G493-D493</f>
        <v>1</v>
      </c>
      <c r="J493" s="260"/>
    </row>
    <row r="494" s="218" customFormat="1" ht="14.25" spans="1:10">
      <c r="A494" s="253" t="s">
        <v>935</v>
      </c>
      <c r="B494" s="254">
        <f t="shared" si="8"/>
        <v>7</v>
      </c>
      <c r="C494" s="255" t="s">
        <v>936</v>
      </c>
      <c r="D494" s="256">
        <v>37</v>
      </c>
      <c r="E494" s="257"/>
      <c r="F494" s="257"/>
      <c r="G494" s="259">
        <v>0</v>
      </c>
      <c r="H494" s="260"/>
      <c r="I494" s="268">
        <f>G494-D494</f>
        <v>-37</v>
      </c>
      <c r="J494" s="260">
        <f>I494/D494</f>
        <v>-1</v>
      </c>
    </row>
    <row r="495" s="218" customFormat="1" ht="14.25" spans="1:10">
      <c r="A495" s="253" t="s">
        <v>937</v>
      </c>
      <c r="B495" s="254">
        <f t="shared" si="8"/>
        <v>7</v>
      </c>
      <c r="C495" s="255" t="s">
        <v>938</v>
      </c>
      <c r="D495" s="256">
        <v>5</v>
      </c>
      <c r="E495" s="257"/>
      <c r="F495" s="257"/>
      <c r="G495" s="259">
        <v>4</v>
      </c>
      <c r="H495" s="260"/>
      <c r="I495" s="268">
        <f>G495-D495</f>
        <v>-1</v>
      </c>
      <c r="J495" s="260">
        <f>I495/D495</f>
        <v>-0.2</v>
      </c>
    </row>
    <row r="496" s="218" customFormat="1" ht="14.25" spans="1:10">
      <c r="A496" s="253" t="s">
        <v>939</v>
      </c>
      <c r="B496" s="254">
        <f t="shared" si="8"/>
        <v>7</v>
      </c>
      <c r="C496" s="255" t="s">
        <v>940</v>
      </c>
      <c r="D496" s="256"/>
      <c r="E496" s="257"/>
      <c r="F496" s="257"/>
      <c r="G496" s="259">
        <v>0</v>
      </c>
      <c r="H496" s="260"/>
      <c r="I496" s="268"/>
      <c r="J496" s="260"/>
    </row>
    <row r="497" s="218" customFormat="1" ht="14.25" spans="1:10">
      <c r="A497" s="253" t="s">
        <v>941</v>
      </c>
      <c r="B497" s="254">
        <f t="shared" si="8"/>
        <v>7</v>
      </c>
      <c r="C497" s="255" t="s">
        <v>942</v>
      </c>
      <c r="D497" s="256"/>
      <c r="E497" s="257"/>
      <c r="F497" s="257"/>
      <c r="G497" s="259">
        <v>0</v>
      </c>
      <c r="H497" s="260"/>
      <c r="I497" s="268"/>
      <c r="J497" s="260"/>
    </row>
    <row r="498" s="218" customFormat="1" ht="14.25" spans="1:10">
      <c r="A498" s="253" t="s">
        <v>943</v>
      </c>
      <c r="B498" s="254">
        <f t="shared" si="8"/>
        <v>7</v>
      </c>
      <c r="C498" s="255" t="s">
        <v>944</v>
      </c>
      <c r="D498" s="256"/>
      <c r="E498" s="257"/>
      <c r="F498" s="257">
        <v>10</v>
      </c>
      <c r="G498" s="259">
        <v>20</v>
      </c>
      <c r="H498" s="260"/>
      <c r="I498" s="268">
        <f>G498-D498</f>
        <v>20</v>
      </c>
      <c r="J498" s="260"/>
    </row>
    <row r="499" s="218" customFormat="1" ht="14.25" spans="1:10">
      <c r="A499" s="253" t="s">
        <v>945</v>
      </c>
      <c r="B499" s="254">
        <f t="shared" si="8"/>
        <v>5</v>
      </c>
      <c r="C499" s="255" t="s">
        <v>946</v>
      </c>
      <c r="D499" s="256"/>
      <c r="E499" s="257"/>
      <c r="F499" s="257"/>
      <c r="G499" s="256"/>
      <c r="H499" s="260"/>
      <c r="I499" s="268"/>
      <c r="J499" s="260"/>
    </row>
    <row r="500" s="218" customFormat="1" ht="14.25" spans="1:10">
      <c r="A500" s="253" t="s">
        <v>947</v>
      </c>
      <c r="B500" s="254">
        <f t="shared" si="8"/>
        <v>7</v>
      </c>
      <c r="C500" s="255" t="s">
        <v>948</v>
      </c>
      <c r="D500" s="256"/>
      <c r="E500" s="257"/>
      <c r="F500" s="257"/>
      <c r="G500" s="256"/>
      <c r="H500" s="260"/>
      <c r="I500" s="268"/>
      <c r="J500" s="260"/>
    </row>
    <row r="501" s="218" customFormat="1" ht="14.25" spans="1:10">
      <c r="A501" s="253" t="s">
        <v>949</v>
      </c>
      <c r="B501" s="254">
        <f t="shared" si="8"/>
        <v>7</v>
      </c>
      <c r="C501" s="255" t="s">
        <v>950</v>
      </c>
      <c r="D501" s="256"/>
      <c r="E501" s="257"/>
      <c r="F501" s="257"/>
      <c r="G501" s="256"/>
      <c r="H501" s="260"/>
      <c r="I501" s="268"/>
      <c r="J501" s="260"/>
    </row>
    <row r="502" s="218" customFormat="1" ht="14.25" spans="1:10">
      <c r="A502" s="253" t="s">
        <v>951</v>
      </c>
      <c r="B502" s="254">
        <f t="shared" si="8"/>
        <v>7</v>
      </c>
      <c r="C502" s="255" t="s">
        <v>952</v>
      </c>
      <c r="D502" s="256"/>
      <c r="E502" s="257"/>
      <c r="F502" s="257"/>
      <c r="G502" s="256"/>
      <c r="H502" s="260"/>
      <c r="I502" s="268"/>
      <c r="J502" s="260"/>
    </row>
    <row r="503" s="218" customFormat="1" ht="14.25" spans="1:10">
      <c r="A503" s="253" t="s">
        <v>953</v>
      </c>
      <c r="B503" s="254">
        <f t="shared" si="8"/>
        <v>5</v>
      </c>
      <c r="C503" s="255" t="s">
        <v>954</v>
      </c>
      <c r="D503" s="256"/>
      <c r="E503" s="257"/>
      <c r="F503" s="257"/>
      <c r="G503" s="256"/>
      <c r="H503" s="260"/>
      <c r="I503" s="268"/>
      <c r="J503" s="260"/>
    </row>
    <row r="504" s="217" customFormat="1" ht="14.25" spans="1:10">
      <c r="A504" s="253" t="s">
        <v>955</v>
      </c>
      <c r="B504" s="254">
        <f t="shared" si="8"/>
        <v>5</v>
      </c>
      <c r="C504" s="255" t="s">
        <v>956</v>
      </c>
      <c r="D504" s="256">
        <v>362</v>
      </c>
      <c r="E504" s="257">
        <v>470</v>
      </c>
      <c r="F504" s="257">
        <v>470</v>
      </c>
      <c r="G504" s="256">
        <v>478</v>
      </c>
      <c r="H504" s="260">
        <f>G504/F504</f>
        <v>1.01702127659574</v>
      </c>
      <c r="I504" s="268">
        <f>G504-D504</f>
        <v>116</v>
      </c>
      <c r="J504" s="260">
        <f>I504/D504</f>
        <v>0.320441988950276</v>
      </c>
    </row>
    <row r="505" s="218" customFormat="1" ht="14.25" spans="1:10">
      <c r="A505" s="253" t="s">
        <v>957</v>
      </c>
      <c r="B505" s="254">
        <f t="shared" si="8"/>
        <v>7</v>
      </c>
      <c r="C505" s="255" t="s">
        <v>958</v>
      </c>
      <c r="D505" s="256"/>
      <c r="E505" s="257">
        <v>470</v>
      </c>
      <c r="F505" s="257">
        <v>470</v>
      </c>
      <c r="G505" s="256">
        <v>478</v>
      </c>
      <c r="H505" s="260"/>
      <c r="I505" s="268"/>
      <c r="J505" s="260"/>
    </row>
    <row r="506" s="218" customFormat="1" ht="14.25" spans="1:10">
      <c r="A506" s="253" t="s">
        <v>959</v>
      </c>
      <c r="B506" s="254">
        <f t="shared" si="8"/>
        <v>7</v>
      </c>
      <c r="C506" s="255" t="s">
        <v>960</v>
      </c>
      <c r="D506" s="256"/>
      <c r="E506" s="257"/>
      <c r="F506" s="257"/>
      <c r="G506" s="256"/>
      <c r="H506" s="260"/>
      <c r="I506" s="268"/>
      <c r="J506" s="260"/>
    </row>
    <row r="507" s="218" customFormat="1" ht="14.25" spans="1:10">
      <c r="A507" s="253" t="s">
        <v>961</v>
      </c>
      <c r="B507" s="254">
        <f t="shared" si="8"/>
        <v>7</v>
      </c>
      <c r="C507" s="255" t="s">
        <v>962</v>
      </c>
      <c r="D507" s="256"/>
      <c r="E507" s="257"/>
      <c r="F507" s="257"/>
      <c r="G507" s="256"/>
      <c r="H507" s="260"/>
      <c r="I507" s="268"/>
      <c r="J507" s="260"/>
    </row>
    <row r="508" s="218" customFormat="1" ht="14.25" spans="1:10">
      <c r="A508" s="253" t="s">
        <v>963</v>
      </c>
      <c r="B508" s="254">
        <f t="shared" si="8"/>
        <v>7</v>
      </c>
      <c r="C508" s="255" t="s">
        <v>964</v>
      </c>
      <c r="D508" s="256">
        <v>362</v>
      </c>
      <c r="E508" s="257"/>
      <c r="F508" s="257"/>
      <c r="G508" s="256"/>
      <c r="H508" s="260"/>
      <c r="I508" s="268">
        <f>G508-D508</f>
        <v>-362</v>
      </c>
      <c r="J508" s="260">
        <f>I508/D508</f>
        <v>-1</v>
      </c>
    </row>
    <row r="509" s="218" customFormat="1" ht="14.25" spans="1:10">
      <c r="A509" s="247" t="s">
        <v>965</v>
      </c>
      <c r="B509" s="273">
        <f t="shared" si="8"/>
        <v>3</v>
      </c>
      <c r="C509" s="249" t="s">
        <v>966</v>
      </c>
      <c r="D509" s="250">
        <v>720</v>
      </c>
      <c r="E509" s="251">
        <v>328</v>
      </c>
      <c r="F509" s="251">
        <v>784</v>
      </c>
      <c r="G509" s="250">
        <v>794</v>
      </c>
      <c r="H509" s="252">
        <f>G509/F509</f>
        <v>1.01275510204082</v>
      </c>
      <c r="I509" s="267">
        <f>G509-D509</f>
        <v>74</v>
      </c>
      <c r="J509" s="252">
        <f>I509/D509</f>
        <v>0.102777777777778</v>
      </c>
    </row>
    <row r="510" s="218" customFormat="1" ht="14.25" spans="1:10">
      <c r="A510" s="253" t="s">
        <v>967</v>
      </c>
      <c r="B510" s="254">
        <f t="shared" si="8"/>
        <v>5</v>
      </c>
      <c r="C510" s="255" t="s">
        <v>968</v>
      </c>
      <c r="D510" s="256">
        <v>505</v>
      </c>
      <c r="E510" s="261">
        <v>318</v>
      </c>
      <c r="F510" s="258">
        <v>676</v>
      </c>
      <c r="G510" s="259">
        <f>SUM(G511:G524)</f>
        <v>682</v>
      </c>
      <c r="H510" s="260">
        <f>G510/F510</f>
        <v>1.00887573964497</v>
      </c>
      <c r="I510" s="268">
        <f>G510-D510</f>
        <v>177</v>
      </c>
      <c r="J510" s="260">
        <f>I510/D510</f>
        <v>0.35049504950495</v>
      </c>
    </row>
    <row r="511" s="218" customFormat="1" ht="14.25" spans="1:10">
      <c r="A511" s="253" t="s">
        <v>969</v>
      </c>
      <c r="B511" s="254">
        <f t="shared" si="8"/>
        <v>7</v>
      </c>
      <c r="C511" s="255" t="s">
        <v>119</v>
      </c>
      <c r="D511" s="256">
        <v>82</v>
      </c>
      <c r="E511" s="261">
        <v>66</v>
      </c>
      <c r="F511" s="258">
        <v>66</v>
      </c>
      <c r="G511" s="259">
        <v>87</v>
      </c>
      <c r="H511" s="260">
        <f>G511/F511</f>
        <v>1.31818181818182</v>
      </c>
      <c r="I511" s="268">
        <f>G511-D511</f>
        <v>5</v>
      </c>
      <c r="J511" s="260">
        <f>I511/D511</f>
        <v>0.0609756097560976</v>
      </c>
    </row>
    <row r="512" s="218" customFormat="1" ht="14.25" spans="1:10">
      <c r="A512" s="253" t="s">
        <v>970</v>
      </c>
      <c r="B512" s="254">
        <f t="shared" si="8"/>
        <v>7</v>
      </c>
      <c r="C512" s="255" t="s">
        <v>121</v>
      </c>
      <c r="D512" s="256">
        <v>100</v>
      </c>
      <c r="E512" s="261">
        <v>88</v>
      </c>
      <c r="F512" s="258">
        <v>88</v>
      </c>
      <c r="G512" s="259">
        <v>4</v>
      </c>
      <c r="H512" s="260">
        <f>G512/F512</f>
        <v>0.0454545454545455</v>
      </c>
      <c r="I512" s="268">
        <f>G512-D512</f>
        <v>-96</v>
      </c>
      <c r="J512" s="260">
        <f>I512/D512</f>
        <v>-0.96</v>
      </c>
    </row>
    <row r="513" s="218" customFormat="1" ht="14.25" spans="1:10">
      <c r="A513" s="253" t="s">
        <v>971</v>
      </c>
      <c r="B513" s="254">
        <f t="shared" si="8"/>
        <v>7</v>
      </c>
      <c r="C513" s="255" t="s">
        <v>123</v>
      </c>
      <c r="D513" s="256"/>
      <c r="E513" s="261"/>
      <c r="F513" s="258">
        <v>0</v>
      </c>
      <c r="G513" s="259">
        <v>0</v>
      </c>
      <c r="H513" s="260"/>
      <c r="I513" s="268"/>
      <c r="J513" s="260"/>
    </row>
    <row r="514" s="218" customFormat="1" ht="14.25" spans="1:10">
      <c r="A514" s="253" t="s">
        <v>972</v>
      </c>
      <c r="B514" s="254">
        <f t="shared" ref="B514:B553" si="9">LEN(A514)</f>
        <v>7</v>
      </c>
      <c r="C514" s="255" t="s">
        <v>973</v>
      </c>
      <c r="D514" s="256">
        <v>55</v>
      </c>
      <c r="E514" s="261">
        <v>39</v>
      </c>
      <c r="F514" s="258">
        <v>39</v>
      </c>
      <c r="G514" s="259">
        <v>48</v>
      </c>
      <c r="H514" s="260">
        <f>G514/F514</f>
        <v>1.23076923076923</v>
      </c>
      <c r="I514" s="268">
        <f>G514-D514</f>
        <v>-7</v>
      </c>
      <c r="J514" s="260">
        <f>I514/D514</f>
        <v>-0.127272727272727</v>
      </c>
    </row>
    <row r="515" s="218" customFormat="1" ht="14.25" spans="1:10">
      <c r="A515" s="253" t="s">
        <v>974</v>
      </c>
      <c r="B515" s="254">
        <f t="shared" si="9"/>
        <v>7</v>
      </c>
      <c r="C515" s="255" t="s">
        <v>975</v>
      </c>
      <c r="D515" s="256">
        <v>1</v>
      </c>
      <c r="E515" s="261"/>
      <c r="F515" s="258">
        <v>0</v>
      </c>
      <c r="G515" s="259">
        <v>0</v>
      </c>
      <c r="H515" s="260"/>
      <c r="I515" s="268">
        <f>G515-D515</f>
        <v>-1</v>
      </c>
      <c r="J515" s="260"/>
    </row>
    <row r="516" s="218" customFormat="1" ht="14.25" spans="1:10">
      <c r="A516" s="253" t="s">
        <v>976</v>
      </c>
      <c r="B516" s="254">
        <f t="shared" si="9"/>
        <v>7</v>
      </c>
      <c r="C516" s="255" t="s">
        <v>977</v>
      </c>
      <c r="D516" s="256"/>
      <c r="E516" s="261"/>
      <c r="F516" s="258">
        <v>0</v>
      </c>
      <c r="G516" s="259">
        <v>0</v>
      </c>
      <c r="H516" s="260"/>
      <c r="I516" s="268"/>
      <c r="J516" s="260"/>
    </row>
    <row r="517" s="218" customFormat="1" ht="14.25" spans="1:10">
      <c r="A517" s="253" t="s">
        <v>978</v>
      </c>
      <c r="B517" s="254">
        <f t="shared" si="9"/>
        <v>7</v>
      </c>
      <c r="C517" s="255" t="s">
        <v>979</v>
      </c>
      <c r="D517" s="256"/>
      <c r="E517" s="261"/>
      <c r="F517" s="258">
        <v>0</v>
      </c>
      <c r="G517" s="259">
        <v>0</v>
      </c>
      <c r="H517" s="260"/>
      <c r="I517" s="268"/>
      <c r="J517" s="260"/>
    </row>
    <row r="518" s="218" customFormat="1" ht="14.25" spans="1:10">
      <c r="A518" s="253" t="s">
        <v>980</v>
      </c>
      <c r="B518" s="254">
        <f t="shared" si="9"/>
        <v>7</v>
      </c>
      <c r="C518" s="255" t="s">
        <v>981</v>
      </c>
      <c r="D518" s="256">
        <v>1</v>
      </c>
      <c r="E518" s="261"/>
      <c r="F518" s="258">
        <v>16</v>
      </c>
      <c r="G518" s="259">
        <v>16</v>
      </c>
      <c r="H518" s="260">
        <f>G518/F518</f>
        <v>1</v>
      </c>
      <c r="I518" s="268">
        <f>G518-D518</f>
        <v>15</v>
      </c>
      <c r="J518" s="260">
        <f>I518/D518</f>
        <v>15</v>
      </c>
    </row>
    <row r="519" s="218" customFormat="1" ht="14.25" spans="1:10">
      <c r="A519" s="253" t="s">
        <v>982</v>
      </c>
      <c r="B519" s="254">
        <f t="shared" si="9"/>
        <v>7</v>
      </c>
      <c r="C519" s="255" t="s">
        <v>983</v>
      </c>
      <c r="D519" s="256">
        <v>75</v>
      </c>
      <c r="E519" s="261">
        <v>40</v>
      </c>
      <c r="F519" s="258">
        <v>115</v>
      </c>
      <c r="G519" s="259">
        <v>129</v>
      </c>
      <c r="H519" s="260">
        <f>G519/F519</f>
        <v>1.12173913043478</v>
      </c>
      <c r="I519" s="268">
        <f>G519-D519</f>
        <v>54</v>
      </c>
      <c r="J519" s="260">
        <f>I519/D519</f>
        <v>0.72</v>
      </c>
    </row>
    <row r="520" s="218" customFormat="1" ht="14.25" spans="1:10">
      <c r="A520" s="253" t="s">
        <v>984</v>
      </c>
      <c r="B520" s="254">
        <f t="shared" si="9"/>
        <v>7</v>
      </c>
      <c r="C520" s="255" t="s">
        <v>985</v>
      </c>
      <c r="D520" s="256"/>
      <c r="E520" s="261"/>
      <c r="F520" s="258">
        <v>0</v>
      </c>
      <c r="G520" s="259">
        <v>2</v>
      </c>
      <c r="H520" s="260"/>
      <c r="I520" s="268"/>
      <c r="J520" s="260"/>
    </row>
    <row r="521" s="218" customFormat="1" ht="14.25" spans="1:10">
      <c r="A521" s="253" t="s">
        <v>986</v>
      </c>
      <c r="B521" s="254">
        <f t="shared" si="9"/>
        <v>7</v>
      </c>
      <c r="C521" s="255" t="s">
        <v>987</v>
      </c>
      <c r="D521" s="256"/>
      <c r="E521" s="261"/>
      <c r="F521" s="258">
        <v>0</v>
      </c>
      <c r="G521" s="259">
        <v>0</v>
      </c>
      <c r="H521" s="260"/>
      <c r="I521" s="268"/>
      <c r="J521" s="260"/>
    </row>
    <row r="522" s="218" customFormat="1" ht="14.25" spans="1:10">
      <c r="A522" s="253" t="s">
        <v>988</v>
      </c>
      <c r="B522" s="254">
        <f t="shared" si="9"/>
        <v>7</v>
      </c>
      <c r="C522" s="255" t="s">
        <v>989</v>
      </c>
      <c r="D522" s="256">
        <v>191</v>
      </c>
      <c r="E522" s="261"/>
      <c r="F522" s="258">
        <v>0</v>
      </c>
      <c r="G522" s="259">
        <v>0</v>
      </c>
      <c r="H522" s="260"/>
      <c r="I522" s="268">
        <f>G522-D522</f>
        <v>-191</v>
      </c>
      <c r="J522" s="260">
        <f>I522/D522</f>
        <v>-1</v>
      </c>
    </row>
    <row r="523" s="218" customFormat="1" ht="14.25" spans="1:10">
      <c r="A523" s="253" t="s">
        <v>990</v>
      </c>
      <c r="B523" s="254">
        <f t="shared" si="9"/>
        <v>7</v>
      </c>
      <c r="C523" s="255" t="s">
        <v>991</v>
      </c>
      <c r="D523" s="256"/>
      <c r="E523" s="261">
        <v>85</v>
      </c>
      <c r="F523" s="258">
        <v>352</v>
      </c>
      <c r="G523" s="259">
        <v>396</v>
      </c>
      <c r="H523" s="260"/>
      <c r="I523" s="268"/>
      <c r="J523" s="260"/>
    </row>
    <row r="524" s="218" customFormat="1" ht="14.25" spans="1:10">
      <c r="A524" s="253" t="s">
        <v>992</v>
      </c>
      <c r="B524" s="254">
        <f t="shared" si="9"/>
        <v>5</v>
      </c>
      <c r="C524" s="255" t="s">
        <v>993</v>
      </c>
      <c r="D524" s="256"/>
      <c r="E524" s="261"/>
      <c r="F524" s="258">
        <v>0</v>
      </c>
      <c r="G524" s="259">
        <v>0</v>
      </c>
      <c r="H524" s="260"/>
      <c r="I524" s="268"/>
      <c r="J524" s="260"/>
    </row>
    <row r="525" s="218" customFormat="1" ht="14.25" spans="1:10">
      <c r="A525" s="253" t="s">
        <v>994</v>
      </c>
      <c r="B525" s="254">
        <f t="shared" si="9"/>
        <v>7</v>
      </c>
      <c r="C525" s="255" t="s">
        <v>119</v>
      </c>
      <c r="D525" s="256"/>
      <c r="E525" s="261"/>
      <c r="H525" s="260"/>
      <c r="I525" s="268"/>
      <c r="J525" s="260"/>
    </row>
    <row r="526" s="218" customFormat="1" ht="14.25" spans="1:10">
      <c r="A526" s="253" t="s">
        <v>995</v>
      </c>
      <c r="B526" s="254">
        <f t="shared" si="9"/>
        <v>7</v>
      </c>
      <c r="C526" s="255" t="s">
        <v>121</v>
      </c>
      <c r="D526" s="256"/>
      <c r="E526" s="257"/>
      <c r="F526" s="257"/>
      <c r="G526" s="256"/>
      <c r="H526" s="260"/>
      <c r="I526" s="268"/>
      <c r="J526" s="260"/>
    </row>
    <row r="527" s="218" customFormat="1" ht="14.25" spans="1:10">
      <c r="A527" s="253" t="s">
        <v>996</v>
      </c>
      <c r="B527" s="254">
        <f t="shared" si="9"/>
        <v>7</v>
      </c>
      <c r="C527" s="255" t="s">
        <v>123</v>
      </c>
      <c r="D527" s="256"/>
      <c r="E527" s="257"/>
      <c r="F527" s="257"/>
      <c r="G527" s="256"/>
      <c r="H527" s="260"/>
      <c r="I527" s="268"/>
      <c r="J527" s="260"/>
    </row>
    <row r="528" s="218" customFormat="1" ht="14.25" spans="1:10">
      <c r="A528" s="253" t="s">
        <v>997</v>
      </c>
      <c r="B528" s="254">
        <f t="shared" si="9"/>
        <v>7</v>
      </c>
      <c r="C528" s="255" t="s">
        <v>998</v>
      </c>
      <c r="D528" s="256"/>
      <c r="E528" s="257"/>
      <c r="F528" s="257"/>
      <c r="G528" s="256"/>
      <c r="H528" s="260"/>
      <c r="I528" s="268"/>
      <c r="J528" s="260"/>
    </row>
    <row r="529" s="218" customFormat="1" ht="14.25" spans="1:10">
      <c r="A529" s="253" t="s">
        <v>999</v>
      </c>
      <c r="B529" s="254">
        <f t="shared" si="9"/>
        <v>7</v>
      </c>
      <c r="C529" s="255" t="s">
        <v>1000</v>
      </c>
      <c r="D529" s="256"/>
      <c r="E529" s="257"/>
      <c r="F529" s="257"/>
      <c r="G529" s="256"/>
      <c r="H529" s="260"/>
      <c r="I529" s="268"/>
      <c r="J529" s="260"/>
    </row>
    <row r="530" s="218" customFormat="1" ht="14.25" spans="1:10">
      <c r="A530" s="253" t="s">
        <v>1001</v>
      </c>
      <c r="B530" s="254">
        <f t="shared" si="9"/>
        <v>7</v>
      </c>
      <c r="C530" s="255" t="s">
        <v>1002</v>
      </c>
      <c r="D530" s="256"/>
      <c r="E530" s="257"/>
      <c r="F530" s="257"/>
      <c r="G530" s="256"/>
      <c r="H530" s="260"/>
      <c r="I530" s="268"/>
      <c r="J530" s="260"/>
    </row>
    <row r="531" s="218" customFormat="1" ht="14.25" spans="1:10">
      <c r="A531" s="253" t="s">
        <v>1003</v>
      </c>
      <c r="B531" s="254">
        <f t="shared" si="9"/>
        <v>7</v>
      </c>
      <c r="C531" s="255" t="s">
        <v>1004</v>
      </c>
      <c r="D531" s="256"/>
      <c r="E531" s="257"/>
      <c r="F531" s="257"/>
      <c r="G531" s="256"/>
      <c r="H531" s="260"/>
      <c r="I531" s="268"/>
      <c r="J531" s="260"/>
    </row>
    <row r="532" s="218" customFormat="1" ht="14.25" spans="1:10">
      <c r="A532" s="253" t="s">
        <v>1005</v>
      </c>
      <c r="B532" s="254">
        <f t="shared" si="9"/>
        <v>5</v>
      </c>
      <c r="C532" s="255" t="s">
        <v>1006</v>
      </c>
      <c r="D532" s="256">
        <v>22</v>
      </c>
      <c r="E532" s="257">
        <v>10</v>
      </c>
      <c r="F532" s="258">
        <v>108</v>
      </c>
      <c r="G532" s="259">
        <f>SUM(G533:G542)</f>
        <v>112</v>
      </c>
      <c r="H532" s="260">
        <f>G532/F532</f>
        <v>1.03703703703704</v>
      </c>
      <c r="I532" s="268">
        <f>G532-D532</f>
        <v>90</v>
      </c>
      <c r="J532" s="260">
        <f>I532/D532</f>
        <v>4.09090909090909</v>
      </c>
    </row>
    <row r="533" s="218" customFormat="1" ht="14.25" spans="1:10">
      <c r="A533" s="253" t="s">
        <v>1007</v>
      </c>
      <c r="B533" s="254">
        <f t="shared" si="9"/>
        <v>7</v>
      </c>
      <c r="C533" s="255" t="s">
        <v>119</v>
      </c>
      <c r="D533" s="256"/>
      <c r="E533" s="257"/>
      <c r="F533" s="258">
        <v>0</v>
      </c>
      <c r="G533" s="259">
        <v>0</v>
      </c>
      <c r="H533" s="260"/>
      <c r="I533" s="268"/>
      <c r="J533" s="260"/>
    </row>
    <row r="534" s="218" customFormat="1" ht="14.25" spans="1:10">
      <c r="A534" s="253" t="s">
        <v>1008</v>
      </c>
      <c r="B534" s="254">
        <f t="shared" si="9"/>
        <v>7</v>
      </c>
      <c r="C534" s="255" t="s">
        <v>121</v>
      </c>
      <c r="D534" s="256">
        <v>7</v>
      </c>
      <c r="E534" s="257"/>
      <c r="F534" s="258">
        <v>0</v>
      </c>
      <c r="G534" s="259">
        <v>0</v>
      </c>
      <c r="H534" s="260"/>
      <c r="I534" s="268">
        <f>G534-D534</f>
        <v>-7</v>
      </c>
      <c r="J534" s="260">
        <f>I534/D534</f>
        <v>-1</v>
      </c>
    </row>
    <row r="535" s="218" customFormat="1" ht="14.25" spans="1:10">
      <c r="A535" s="253" t="s">
        <v>1009</v>
      </c>
      <c r="B535" s="254">
        <f t="shared" si="9"/>
        <v>7</v>
      </c>
      <c r="C535" s="255" t="s">
        <v>123</v>
      </c>
      <c r="D535" s="256"/>
      <c r="E535" s="257"/>
      <c r="F535" s="258">
        <v>0</v>
      </c>
      <c r="G535" s="259">
        <v>0</v>
      </c>
      <c r="H535" s="260"/>
      <c r="I535" s="268"/>
      <c r="J535" s="260"/>
    </row>
    <row r="536" s="218" customFormat="1" ht="14.25" spans="1:10">
      <c r="A536" s="253" t="s">
        <v>1010</v>
      </c>
      <c r="B536" s="254">
        <f t="shared" si="9"/>
        <v>7</v>
      </c>
      <c r="C536" s="255" t="s">
        <v>1011</v>
      </c>
      <c r="D536" s="256"/>
      <c r="E536" s="257"/>
      <c r="F536" s="258">
        <v>0</v>
      </c>
      <c r="G536" s="259">
        <v>0</v>
      </c>
      <c r="H536" s="260"/>
      <c r="I536" s="268"/>
      <c r="J536" s="260"/>
    </row>
    <row r="537" s="218" customFormat="1" ht="14.25" spans="1:10">
      <c r="A537" s="253" t="s">
        <v>1012</v>
      </c>
      <c r="B537" s="254">
        <f t="shared" si="9"/>
        <v>7</v>
      </c>
      <c r="C537" s="255" t="s">
        <v>1013</v>
      </c>
      <c r="D537" s="256">
        <v>2</v>
      </c>
      <c r="E537" s="257"/>
      <c r="F537" s="258">
        <v>0</v>
      </c>
      <c r="G537" s="259">
        <v>0</v>
      </c>
      <c r="H537" s="260"/>
      <c r="I537" s="268">
        <f>G537-D537</f>
        <v>-2</v>
      </c>
      <c r="J537" s="260">
        <f>I537/D537</f>
        <v>-1</v>
      </c>
    </row>
    <row r="538" s="218" customFormat="1" ht="14.25" spans="1:10">
      <c r="A538" s="253" t="s">
        <v>1014</v>
      </c>
      <c r="B538" s="254">
        <f t="shared" si="9"/>
        <v>7</v>
      </c>
      <c r="C538" s="255" t="s">
        <v>1015</v>
      </c>
      <c r="D538" s="256"/>
      <c r="E538" s="257"/>
      <c r="F538" s="258">
        <v>0</v>
      </c>
      <c r="G538" s="259">
        <v>0</v>
      </c>
      <c r="H538" s="260"/>
      <c r="I538" s="268"/>
      <c r="J538" s="260"/>
    </row>
    <row r="539" s="218" customFormat="1" ht="14.25" spans="1:10">
      <c r="A539" s="253" t="s">
        <v>1016</v>
      </c>
      <c r="B539" s="254">
        <f t="shared" si="9"/>
        <v>7</v>
      </c>
      <c r="C539" s="255" t="s">
        <v>1017</v>
      </c>
      <c r="D539" s="256"/>
      <c r="E539" s="257">
        <v>10</v>
      </c>
      <c r="F539" s="258">
        <v>10</v>
      </c>
      <c r="G539" s="259">
        <v>8</v>
      </c>
      <c r="H539" s="260"/>
      <c r="I539" s="268">
        <f>G539-D539</f>
        <v>8</v>
      </c>
      <c r="J539" s="260"/>
    </row>
    <row r="540" s="218" customFormat="1" ht="14.25" spans="1:10">
      <c r="A540" s="253" t="s">
        <v>1018</v>
      </c>
      <c r="B540" s="254">
        <f t="shared" si="9"/>
        <v>7</v>
      </c>
      <c r="C540" s="255" t="s">
        <v>1019</v>
      </c>
      <c r="D540" s="256">
        <v>13</v>
      </c>
      <c r="E540" s="257"/>
      <c r="F540" s="258">
        <v>98</v>
      </c>
      <c r="G540" s="259">
        <v>104</v>
      </c>
      <c r="H540" s="260">
        <f>G540/F540</f>
        <v>1.06122448979592</v>
      </c>
      <c r="I540" s="268">
        <f>G540-D540</f>
        <v>91</v>
      </c>
      <c r="J540" s="260">
        <f>I540/D540</f>
        <v>7</v>
      </c>
    </row>
    <row r="541" s="218" customFormat="1" ht="14.25" spans="1:10">
      <c r="A541" s="253" t="s">
        <v>1020</v>
      </c>
      <c r="B541" s="254">
        <f t="shared" si="9"/>
        <v>7</v>
      </c>
      <c r="C541" s="255" t="s">
        <v>1021</v>
      </c>
      <c r="D541" s="256"/>
      <c r="E541" s="257"/>
      <c r="F541" s="257"/>
      <c r="G541" s="256"/>
      <c r="H541" s="260"/>
      <c r="I541" s="268"/>
      <c r="J541" s="260"/>
    </row>
    <row r="542" s="218" customFormat="1" ht="14.25" spans="1:10">
      <c r="A542" s="253" t="s">
        <v>1022</v>
      </c>
      <c r="B542" s="254">
        <f t="shared" si="9"/>
        <v>7</v>
      </c>
      <c r="C542" s="255" t="s">
        <v>1023</v>
      </c>
      <c r="D542" s="256"/>
      <c r="E542" s="257"/>
      <c r="F542" s="257"/>
      <c r="G542" s="256"/>
      <c r="H542" s="260"/>
      <c r="I542" s="268">
        <f>G542-D542</f>
        <v>0</v>
      </c>
      <c r="J542" s="260"/>
    </row>
    <row r="543" s="218" customFormat="1" ht="14.25" spans="1:10">
      <c r="A543" s="253" t="s">
        <v>1024</v>
      </c>
      <c r="B543" s="254">
        <f t="shared" si="9"/>
        <v>5</v>
      </c>
      <c r="C543" s="255" t="s">
        <v>1025</v>
      </c>
      <c r="D543" s="256"/>
      <c r="E543" s="257"/>
      <c r="F543" s="257"/>
      <c r="G543" s="256"/>
      <c r="H543" s="260"/>
      <c r="I543" s="268">
        <f>G543-D543</f>
        <v>0</v>
      </c>
      <c r="J543" s="260"/>
    </row>
    <row r="544" s="218" customFormat="1" ht="14.25" spans="1:10">
      <c r="A544" s="253" t="s">
        <v>1026</v>
      </c>
      <c r="B544" s="254">
        <f t="shared" si="9"/>
        <v>7</v>
      </c>
      <c r="C544" s="255" t="s">
        <v>119</v>
      </c>
      <c r="D544" s="256"/>
      <c r="E544" s="257"/>
      <c r="F544" s="257"/>
      <c r="G544" s="256"/>
      <c r="H544" s="260"/>
      <c r="I544" s="268"/>
      <c r="J544" s="260"/>
    </row>
    <row r="545" s="218" customFormat="1" ht="14.25" spans="1:10">
      <c r="A545" s="253" t="s">
        <v>1027</v>
      </c>
      <c r="B545" s="254">
        <f t="shared" si="9"/>
        <v>7</v>
      </c>
      <c r="C545" s="255" t="s">
        <v>121</v>
      </c>
      <c r="D545" s="256"/>
      <c r="E545" s="257"/>
      <c r="F545" s="257"/>
      <c r="G545" s="256"/>
      <c r="H545" s="260"/>
      <c r="I545" s="268"/>
      <c r="J545" s="260"/>
    </row>
    <row r="546" s="218" customFormat="1" ht="14.25" spans="1:10">
      <c r="A546" s="253" t="s">
        <v>1028</v>
      </c>
      <c r="B546" s="254">
        <f t="shared" si="9"/>
        <v>7</v>
      </c>
      <c r="C546" s="255" t="s">
        <v>123</v>
      </c>
      <c r="D546" s="256"/>
      <c r="E546" s="257"/>
      <c r="F546" s="257"/>
      <c r="G546" s="256"/>
      <c r="H546" s="260"/>
      <c r="I546" s="268"/>
      <c r="J546" s="260"/>
    </row>
    <row r="547" s="218" customFormat="1" ht="14.25" spans="1:10">
      <c r="A547" s="253" t="s">
        <v>1029</v>
      </c>
      <c r="B547" s="254">
        <f t="shared" si="9"/>
        <v>7</v>
      </c>
      <c r="C547" s="255" t="s">
        <v>1030</v>
      </c>
      <c r="D547" s="256"/>
      <c r="E547" s="257"/>
      <c r="F547" s="257"/>
      <c r="G547" s="256"/>
      <c r="H547" s="260"/>
      <c r="I547" s="268"/>
      <c r="J547" s="260"/>
    </row>
    <row r="548" s="218" customFormat="1" ht="14.25" spans="1:10">
      <c r="A548" s="253" t="s">
        <v>1031</v>
      </c>
      <c r="B548" s="254">
        <f t="shared" si="9"/>
        <v>7</v>
      </c>
      <c r="C548" s="255" t="s">
        <v>1032</v>
      </c>
      <c r="D548" s="256"/>
      <c r="E548" s="257"/>
      <c r="F548" s="257"/>
      <c r="G548" s="256"/>
      <c r="H548" s="260"/>
      <c r="I548" s="268"/>
      <c r="J548" s="260"/>
    </row>
    <row r="549" s="218" customFormat="1" ht="14.25" spans="1:10">
      <c r="A549" s="253" t="s">
        <v>1033</v>
      </c>
      <c r="B549" s="254">
        <f t="shared" si="9"/>
        <v>7</v>
      </c>
      <c r="C549" s="255" t="s">
        <v>1034</v>
      </c>
      <c r="D549" s="256"/>
      <c r="E549" s="257"/>
      <c r="F549" s="257"/>
      <c r="G549" s="256"/>
      <c r="H549" s="260"/>
      <c r="I549" s="268"/>
      <c r="J549" s="260"/>
    </row>
    <row r="550" s="218" customFormat="1" ht="14.25" spans="1:10">
      <c r="A550" s="253" t="s">
        <v>1035</v>
      </c>
      <c r="B550" s="254">
        <f t="shared" si="9"/>
        <v>7</v>
      </c>
      <c r="C550" s="255" t="s">
        <v>1036</v>
      </c>
      <c r="D550" s="256"/>
      <c r="E550" s="257"/>
      <c r="F550" s="257"/>
      <c r="G550" s="256"/>
      <c r="H550" s="260"/>
      <c r="I550" s="268"/>
      <c r="J550" s="260"/>
    </row>
    <row r="551" s="218" customFormat="1" ht="14.25" spans="1:10">
      <c r="A551" s="253" t="s">
        <v>1037</v>
      </c>
      <c r="B551" s="254">
        <f t="shared" si="9"/>
        <v>7</v>
      </c>
      <c r="C551" s="255" t="s">
        <v>1038</v>
      </c>
      <c r="D551" s="256"/>
      <c r="E551" s="257"/>
      <c r="F551" s="257"/>
      <c r="G551" s="256"/>
      <c r="H551" s="260"/>
      <c r="I551" s="268"/>
      <c r="J551" s="260"/>
    </row>
    <row r="552" s="218" customFormat="1" ht="14.25" spans="1:10">
      <c r="A552" s="253" t="s">
        <v>1039</v>
      </c>
      <c r="B552" s="254">
        <f t="shared" si="9"/>
        <v>7</v>
      </c>
      <c r="C552" s="255" t="s">
        <v>1040</v>
      </c>
      <c r="D552" s="256"/>
      <c r="E552" s="257"/>
      <c r="F552" s="257"/>
      <c r="G552" s="256"/>
      <c r="H552" s="260"/>
      <c r="I552" s="268"/>
      <c r="J552" s="260"/>
    </row>
    <row r="553" s="217" customFormat="1" ht="14.25" spans="1:10">
      <c r="A553" s="253" t="s">
        <v>1041</v>
      </c>
      <c r="B553" s="254">
        <f t="shared" si="9"/>
        <v>7</v>
      </c>
      <c r="C553" s="255" t="s">
        <v>1042</v>
      </c>
      <c r="D553" s="256"/>
      <c r="E553" s="257"/>
      <c r="F553" s="257"/>
      <c r="G553" s="256"/>
      <c r="H553" s="260"/>
      <c r="I553" s="268">
        <f>G553-D553</f>
        <v>0</v>
      </c>
      <c r="J553" s="260"/>
    </row>
    <row r="554" s="217" customFormat="1" ht="14.25" spans="1:10">
      <c r="A554" s="270" t="s">
        <v>1043</v>
      </c>
      <c r="B554" s="254">
        <v>5</v>
      </c>
      <c r="C554" s="274" t="s">
        <v>1044</v>
      </c>
      <c r="D554" s="272">
        <f>SUM(D555:D562)</f>
        <v>15</v>
      </c>
      <c r="E554" s="257"/>
      <c r="F554" s="257"/>
      <c r="G554" s="272"/>
      <c r="H554" s="260"/>
      <c r="I554" s="268">
        <f>G554-D554</f>
        <v>-15</v>
      </c>
      <c r="J554" s="260"/>
    </row>
    <row r="555" s="217" customFormat="1" ht="14.25" spans="1:10">
      <c r="A555" s="270" t="s">
        <v>1045</v>
      </c>
      <c r="B555" s="254">
        <f t="shared" ref="B555:B618" si="10">LEN(A555)</f>
        <v>7</v>
      </c>
      <c r="C555" s="275" t="s">
        <v>510</v>
      </c>
      <c r="D555" s="272"/>
      <c r="E555" s="257"/>
      <c r="F555" s="257"/>
      <c r="G555" s="272"/>
      <c r="H555" s="260"/>
      <c r="I555" s="268"/>
      <c r="J555" s="260"/>
    </row>
    <row r="556" s="217" customFormat="1" ht="14.25" spans="1:10">
      <c r="A556" s="270" t="s">
        <v>1046</v>
      </c>
      <c r="B556" s="254">
        <f t="shared" si="10"/>
        <v>7</v>
      </c>
      <c r="C556" s="275" t="s">
        <v>512</v>
      </c>
      <c r="D556" s="272"/>
      <c r="E556" s="257"/>
      <c r="F556" s="257"/>
      <c r="G556" s="272"/>
      <c r="H556" s="260"/>
      <c r="I556" s="268"/>
      <c r="J556" s="260"/>
    </row>
    <row r="557" s="217" customFormat="1" ht="14.25" spans="1:10">
      <c r="A557" s="270" t="s">
        <v>1047</v>
      </c>
      <c r="B557" s="254">
        <f t="shared" si="10"/>
        <v>7</v>
      </c>
      <c r="C557" s="275" t="s">
        <v>514</v>
      </c>
      <c r="D557" s="272"/>
      <c r="E557" s="257"/>
      <c r="F557" s="257"/>
      <c r="G557" s="272"/>
      <c r="H557" s="260"/>
      <c r="I557" s="268"/>
      <c r="J557" s="260"/>
    </row>
    <row r="558" s="217" customFormat="1" ht="14.25" spans="1:10">
      <c r="A558" s="270" t="s">
        <v>1048</v>
      </c>
      <c r="B558" s="254">
        <f t="shared" si="10"/>
        <v>7</v>
      </c>
      <c r="C558" s="275" t="s">
        <v>1049</v>
      </c>
      <c r="D558" s="272"/>
      <c r="E558" s="257"/>
      <c r="F558" s="257"/>
      <c r="G558" s="272"/>
      <c r="H558" s="260"/>
      <c r="I558" s="268"/>
      <c r="J558" s="260"/>
    </row>
    <row r="559" s="217" customFormat="1" ht="14.25" spans="1:10">
      <c r="A559" s="270" t="s">
        <v>1050</v>
      </c>
      <c r="B559" s="254">
        <f t="shared" si="10"/>
        <v>7</v>
      </c>
      <c r="C559" s="275" t="s">
        <v>1051</v>
      </c>
      <c r="D559" s="272"/>
      <c r="E559" s="257"/>
      <c r="F559" s="257"/>
      <c r="G559" s="272"/>
      <c r="H559" s="260"/>
      <c r="I559" s="268"/>
      <c r="J559" s="260"/>
    </row>
    <row r="560" s="217" customFormat="1" ht="14.25" spans="1:10">
      <c r="A560" s="270" t="s">
        <v>1052</v>
      </c>
      <c r="B560" s="254">
        <f t="shared" si="10"/>
        <v>7</v>
      </c>
      <c r="C560" s="275" t="s">
        <v>1053</v>
      </c>
      <c r="D560" s="272"/>
      <c r="E560" s="257"/>
      <c r="F560" s="257"/>
      <c r="G560" s="272"/>
      <c r="H560" s="260"/>
      <c r="I560" s="268"/>
      <c r="J560" s="260"/>
    </row>
    <row r="561" s="217" customFormat="1" ht="14.25" spans="1:10">
      <c r="A561" s="270" t="s">
        <v>1054</v>
      </c>
      <c r="B561" s="254">
        <f t="shared" si="10"/>
        <v>7</v>
      </c>
      <c r="C561" s="275" t="s">
        <v>1055</v>
      </c>
      <c r="D561" s="272">
        <v>15</v>
      </c>
      <c r="E561" s="257"/>
      <c r="F561" s="257"/>
      <c r="G561" s="272"/>
      <c r="H561" s="260"/>
      <c r="I561" s="268">
        <f>G561-D561</f>
        <v>-15</v>
      </c>
      <c r="J561" s="260"/>
    </row>
    <row r="562" s="217" customFormat="1" ht="14.25" spans="1:10">
      <c r="A562" s="270" t="s">
        <v>1056</v>
      </c>
      <c r="B562" s="254">
        <f t="shared" si="10"/>
        <v>7</v>
      </c>
      <c r="C562" s="275" t="s">
        <v>1057</v>
      </c>
      <c r="D562" s="272"/>
      <c r="E562" s="257"/>
      <c r="F562" s="257"/>
      <c r="G562" s="272"/>
      <c r="H562" s="260"/>
      <c r="I562" s="268"/>
      <c r="J562" s="260"/>
    </row>
    <row r="563" s="218" customFormat="1" ht="14.25" spans="1:10">
      <c r="A563" s="253" t="s">
        <v>1058</v>
      </c>
      <c r="B563" s="254">
        <f t="shared" si="10"/>
        <v>5</v>
      </c>
      <c r="C563" s="255" t="s">
        <v>1059</v>
      </c>
      <c r="D563" s="256">
        <v>178</v>
      </c>
      <c r="E563" s="257"/>
      <c r="F563" s="257"/>
      <c r="G563" s="256"/>
      <c r="H563" s="260"/>
      <c r="I563" s="268">
        <f>G563-D563</f>
        <v>-178</v>
      </c>
      <c r="J563" s="260">
        <f>I563/D563</f>
        <v>-1</v>
      </c>
    </row>
    <row r="564" s="218" customFormat="1" ht="14.25" spans="1:10">
      <c r="A564" s="253" t="s">
        <v>1060</v>
      </c>
      <c r="B564" s="254">
        <f t="shared" si="10"/>
        <v>7</v>
      </c>
      <c r="C564" s="255" t="s">
        <v>1061</v>
      </c>
      <c r="D564" s="256">
        <v>178</v>
      </c>
      <c r="E564" s="257"/>
      <c r="F564" s="257"/>
      <c r="G564" s="256"/>
      <c r="H564" s="260"/>
      <c r="I564" s="268">
        <f>G564-D564</f>
        <v>-178</v>
      </c>
      <c r="J564" s="260"/>
    </row>
    <row r="565" s="218" customFormat="1" ht="14.25" spans="1:10">
      <c r="A565" s="253" t="s">
        <v>1062</v>
      </c>
      <c r="B565" s="254">
        <f t="shared" si="10"/>
        <v>7</v>
      </c>
      <c r="C565" s="255" t="s">
        <v>1063</v>
      </c>
      <c r="D565" s="256"/>
      <c r="E565" s="257"/>
      <c r="F565" s="257"/>
      <c r="G565" s="256"/>
      <c r="H565" s="260"/>
      <c r="I565" s="268"/>
      <c r="J565" s="260"/>
    </row>
    <row r="566" s="218" customFormat="1" ht="14.25" spans="1:10">
      <c r="A566" s="253" t="s">
        <v>1064</v>
      </c>
      <c r="B566" s="254">
        <f t="shared" si="10"/>
        <v>7</v>
      </c>
      <c r="C566" s="255" t="s">
        <v>1065</v>
      </c>
      <c r="D566" s="256"/>
      <c r="E566" s="257"/>
      <c r="F566" s="257"/>
      <c r="G566" s="256"/>
      <c r="H566" s="260"/>
      <c r="I566" s="268">
        <f>G566-D566</f>
        <v>0</v>
      </c>
      <c r="J566" s="260"/>
    </row>
    <row r="567" s="218" customFormat="1" ht="14.25" spans="1:10">
      <c r="A567" s="247" t="s">
        <v>1066</v>
      </c>
      <c r="B567" s="273">
        <f t="shared" si="10"/>
        <v>3</v>
      </c>
      <c r="C567" s="249" t="s">
        <v>1067</v>
      </c>
      <c r="D567" s="250">
        <v>34268</v>
      </c>
      <c r="E567" s="251">
        <v>20524</v>
      </c>
      <c r="F567" s="251">
        <v>31106</v>
      </c>
      <c r="G567" s="250">
        <v>31617</v>
      </c>
      <c r="H567" s="252">
        <f>G567/F567</f>
        <v>1.01642769883624</v>
      </c>
      <c r="I567" s="267">
        <f>G567-D567</f>
        <v>-2651</v>
      </c>
      <c r="J567" s="252">
        <f>I567/D567</f>
        <v>-0.0773608030815922</v>
      </c>
    </row>
    <row r="568" s="218" customFormat="1" ht="14.25" spans="1:10">
      <c r="A568" s="253" t="s">
        <v>1068</v>
      </c>
      <c r="B568" s="254">
        <f t="shared" si="10"/>
        <v>5</v>
      </c>
      <c r="C568" s="255" t="s">
        <v>1069</v>
      </c>
      <c r="D568" s="256">
        <v>4569</v>
      </c>
      <c r="E568" s="261">
        <v>951</v>
      </c>
      <c r="F568" s="258">
        <v>979</v>
      </c>
      <c r="G568" s="259">
        <f>SUM(G569:G581)</f>
        <v>1168</v>
      </c>
      <c r="H568" s="260">
        <f>G568/F568</f>
        <v>1.19305413687436</v>
      </c>
      <c r="I568" s="268">
        <f>G568-D568</f>
        <v>-3401</v>
      </c>
      <c r="J568" s="260">
        <f>I568/D568</f>
        <v>-0.744364193477785</v>
      </c>
    </row>
    <row r="569" s="218" customFormat="1" ht="14.25" spans="1:10">
      <c r="A569" s="253" t="s">
        <v>1070</v>
      </c>
      <c r="B569" s="254">
        <f t="shared" si="10"/>
        <v>7</v>
      </c>
      <c r="C569" s="255" t="s">
        <v>119</v>
      </c>
      <c r="D569" s="256"/>
      <c r="E569" s="261"/>
      <c r="F569" s="258">
        <v>0</v>
      </c>
      <c r="G569" s="259">
        <v>0</v>
      </c>
      <c r="H569" s="260"/>
      <c r="I569" s="268"/>
      <c r="J569" s="260"/>
    </row>
    <row r="570" s="218" customFormat="1" ht="14.25" spans="1:10">
      <c r="A570" s="253" t="s">
        <v>1071</v>
      </c>
      <c r="B570" s="254">
        <f t="shared" si="10"/>
        <v>7</v>
      </c>
      <c r="C570" s="255" t="s">
        <v>121</v>
      </c>
      <c r="D570" s="256">
        <v>8</v>
      </c>
      <c r="E570" s="261"/>
      <c r="F570" s="258">
        <v>0</v>
      </c>
      <c r="G570" s="259">
        <v>0</v>
      </c>
      <c r="H570" s="260"/>
      <c r="I570" s="268">
        <f t="shared" ref="I570:I578" si="11">G570-D570</f>
        <v>-8</v>
      </c>
      <c r="J570" s="260"/>
    </row>
    <row r="571" s="218" customFormat="1" ht="14.25" spans="1:10">
      <c r="A571" s="253" t="s">
        <v>1072</v>
      </c>
      <c r="B571" s="254">
        <f t="shared" si="10"/>
        <v>7</v>
      </c>
      <c r="C571" s="255" t="s">
        <v>123</v>
      </c>
      <c r="D571" s="256">
        <v>5</v>
      </c>
      <c r="E571" s="261"/>
      <c r="F571" s="258">
        <v>0</v>
      </c>
      <c r="G571" s="259">
        <v>0</v>
      </c>
      <c r="H571" s="260"/>
      <c r="I571" s="268">
        <f t="shared" si="11"/>
        <v>-5</v>
      </c>
      <c r="J571" s="260"/>
    </row>
    <row r="572" s="218" customFormat="1" ht="14.25" spans="1:10">
      <c r="A572" s="253" t="s">
        <v>1073</v>
      </c>
      <c r="B572" s="254">
        <f t="shared" si="10"/>
        <v>7</v>
      </c>
      <c r="C572" s="255" t="s">
        <v>1074</v>
      </c>
      <c r="D572" s="256">
        <v>803</v>
      </c>
      <c r="E572" s="261">
        <v>373</v>
      </c>
      <c r="F572" s="258">
        <v>373</v>
      </c>
      <c r="G572" s="259">
        <v>477</v>
      </c>
      <c r="H572" s="260">
        <f>G572/F572</f>
        <v>1.27882037533512</v>
      </c>
      <c r="I572" s="268">
        <f t="shared" si="11"/>
        <v>-326</v>
      </c>
      <c r="J572" s="260">
        <f>I572/D572</f>
        <v>-0.405977584059776</v>
      </c>
    </row>
    <row r="573" s="218" customFormat="1" ht="14.25" spans="1:10">
      <c r="A573" s="253" t="s">
        <v>1075</v>
      </c>
      <c r="B573" s="254">
        <f t="shared" si="10"/>
        <v>7</v>
      </c>
      <c r="C573" s="255" t="s">
        <v>1076</v>
      </c>
      <c r="D573" s="256">
        <v>348</v>
      </c>
      <c r="E573" s="261">
        <v>316</v>
      </c>
      <c r="F573" s="258">
        <v>319</v>
      </c>
      <c r="G573" s="259">
        <v>338</v>
      </c>
      <c r="H573" s="260">
        <f>G573/F573</f>
        <v>1.05956112852665</v>
      </c>
      <c r="I573" s="268">
        <f t="shared" si="11"/>
        <v>-10</v>
      </c>
      <c r="J573" s="260">
        <f>I573/D573</f>
        <v>-0.028735632183908</v>
      </c>
    </row>
    <row r="574" s="218" customFormat="1" ht="14.25" spans="1:10">
      <c r="A574" s="253" t="s">
        <v>1077</v>
      </c>
      <c r="B574" s="254">
        <f t="shared" si="10"/>
        <v>7</v>
      </c>
      <c r="C574" s="255" t="s">
        <v>1078</v>
      </c>
      <c r="D574" s="256">
        <v>8</v>
      </c>
      <c r="E574" s="261"/>
      <c r="F574" s="258">
        <v>0</v>
      </c>
      <c r="G574" s="259">
        <v>0</v>
      </c>
      <c r="H574" s="260"/>
      <c r="I574" s="268">
        <f t="shared" si="11"/>
        <v>-8</v>
      </c>
      <c r="J574" s="260"/>
    </row>
    <row r="575" s="218" customFormat="1" ht="14.25" spans="1:10">
      <c r="A575" s="253" t="s">
        <v>1079</v>
      </c>
      <c r="B575" s="254">
        <f t="shared" si="10"/>
        <v>7</v>
      </c>
      <c r="C575" s="255" t="s">
        <v>1080</v>
      </c>
      <c r="D575" s="256">
        <v>3380</v>
      </c>
      <c r="E575" s="261"/>
      <c r="F575" s="258">
        <v>0</v>
      </c>
      <c r="G575" s="259">
        <v>0</v>
      </c>
      <c r="H575" s="260"/>
      <c r="I575" s="268">
        <f t="shared" si="11"/>
        <v>-3380</v>
      </c>
      <c r="J575" s="260">
        <f>I575/D575</f>
        <v>-1</v>
      </c>
    </row>
    <row r="576" s="218" customFormat="1" ht="14.25" spans="1:10">
      <c r="A576" s="253" t="s">
        <v>1081</v>
      </c>
      <c r="B576" s="254">
        <f t="shared" si="10"/>
        <v>7</v>
      </c>
      <c r="C576" s="255" t="s">
        <v>224</v>
      </c>
      <c r="D576" s="256">
        <v>2</v>
      </c>
      <c r="E576" s="261"/>
      <c r="F576" s="258">
        <v>0</v>
      </c>
      <c r="G576" s="259">
        <v>0</v>
      </c>
      <c r="H576" s="260"/>
      <c r="I576" s="268">
        <f t="shared" si="11"/>
        <v>-2</v>
      </c>
      <c r="J576" s="260"/>
    </row>
    <row r="577" s="218" customFormat="1" ht="14.25" spans="1:10">
      <c r="A577" s="253" t="s">
        <v>1082</v>
      </c>
      <c r="B577" s="254">
        <f t="shared" si="10"/>
        <v>7</v>
      </c>
      <c r="C577" s="255" t="s">
        <v>1083</v>
      </c>
      <c r="D577" s="256">
        <v>2</v>
      </c>
      <c r="E577" s="261"/>
      <c r="F577" s="258">
        <v>2</v>
      </c>
      <c r="G577" s="259">
        <v>2</v>
      </c>
      <c r="H577" s="260">
        <f>G577/F577</f>
        <v>1</v>
      </c>
      <c r="I577" s="268">
        <f t="shared" si="11"/>
        <v>0</v>
      </c>
      <c r="J577" s="260"/>
    </row>
    <row r="578" s="218" customFormat="1" ht="14.25" spans="1:10">
      <c r="A578" s="253" t="s">
        <v>1084</v>
      </c>
      <c r="B578" s="254">
        <f t="shared" si="10"/>
        <v>7</v>
      </c>
      <c r="C578" s="255" t="s">
        <v>1085</v>
      </c>
      <c r="D578" s="256">
        <v>13</v>
      </c>
      <c r="E578" s="261"/>
      <c r="F578" s="258">
        <v>0</v>
      </c>
      <c r="G578" s="259">
        <v>7</v>
      </c>
      <c r="H578" s="260"/>
      <c r="I578" s="268">
        <f t="shared" si="11"/>
        <v>-6</v>
      </c>
      <c r="J578" s="260">
        <f>I578/D578</f>
        <v>-0.461538461538462</v>
      </c>
    </row>
    <row r="579" s="218" customFormat="1" ht="14.25" spans="1:10">
      <c r="A579" s="253" t="s">
        <v>1086</v>
      </c>
      <c r="B579" s="254">
        <f t="shared" si="10"/>
        <v>7</v>
      </c>
      <c r="C579" s="255" t="s">
        <v>1087</v>
      </c>
      <c r="D579" s="256"/>
      <c r="E579" s="261"/>
      <c r="F579" s="258">
        <v>0</v>
      </c>
      <c r="G579" s="259">
        <v>0</v>
      </c>
      <c r="H579" s="260"/>
      <c r="I579" s="268"/>
      <c r="J579" s="260"/>
    </row>
    <row r="580" s="218" customFormat="1" ht="14.25" spans="1:10">
      <c r="A580" s="253" t="s">
        <v>1088</v>
      </c>
      <c r="B580" s="254">
        <f t="shared" si="10"/>
        <v>7</v>
      </c>
      <c r="C580" s="255" t="s">
        <v>1089</v>
      </c>
      <c r="D580" s="256"/>
      <c r="E580" s="261"/>
      <c r="F580" s="258">
        <v>0</v>
      </c>
      <c r="G580" s="259">
        <v>0</v>
      </c>
      <c r="H580" s="260"/>
      <c r="I580" s="268"/>
      <c r="J580" s="260"/>
    </row>
    <row r="581" s="218" customFormat="1" ht="14.25" spans="1:10">
      <c r="A581" s="253" t="s">
        <v>1090</v>
      </c>
      <c r="B581" s="254">
        <f t="shared" si="10"/>
        <v>7</v>
      </c>
      <c r="C581" s="255" t="s">
        <v>1091</v>
      </c>
      <c r="D581" s="256"/>
      <c r="E581" s="261">
        <v>262</v>
      </c>
      <c r="F581" s="258">
        <v>285</v>
      </c>
      <c r="G581" s="259">
        <v>344</v>
      </c>
      <c r="H581" s="260"/>
      <c r="I581" s="268">
        <f>G581-D581</f>
        <v>344</v>
      </c>
      <c r="J581" s="260" t="e">
        <f>I581/D581</f>
        <v>#DIV/0!</v>
      </c>
    </row>
    <row r="582" s="218" customFormat="1" ht="14.25" spans="1:10">
      <c r="A582" s="253" t="s">
        <v>1092</v>
      </c>
      <c r="B582" s="254">
        <f t="shared" si="10"/>
        <v>5</v>
      </c>
      <c r="C582" s="255" t="s">
        <v>1093</v>
      </c>
      <c r="D582" s="256">
        <v>2908</v>
      </c>
      <c r="E582" s="261">
        <v>1820</v>
      </c>
      <c r="F582" s="258">
        <v>2444</v>
      </c>
      <c r="G582" s="259">
        <f>SUM(G583:G592)</f>
        <v>1198</v>
      </c>
      <c r="H582" s="260">
        <f>G582/F582</f>
        <v>0.490180032733224</v>
      </c>
      <c r="I582" s="268">
        <f>G582-D582</f>
        <v>-1710</v>
      </c>
      <c r="J582" s="260">
        <f>I582/D582</f>
        <v>-0.588033012379642</v>
      </c>
    </row>
    <row r="583" s="218" customFormat="1" ht="14.25" spans="1:10">
      <c r="A583" s="253" t="s">
        <v>1094</v>
      </c>
      <c r="B583" s="254">
        <f t="shared" si="10"/>
        <v>7</v>
      </c>
      <c r="C583" s="255" t="s">
        <v>119</v>
      </c>
      <c r="D583" s="256">
        <v>200</v>
      </c>
      <c r="E583" s="261">
        <v>149</v>
      </c>
      <c r="F583" s="258">
        <v>149</v>
      </c>
      <c r="G583" s="259">
        <v>223</v>
      </c>
      <c r="H583" s="260">
        <f>G583/F583</f>
        <v>1.49664429530201</v>
      </c>
      <c r="I583" s="268">
        <f>G583-D583</f>
        <v>23</v>
      </c>
      <c r="J583" s="260">
        <f>I583/D583</f>
        <v>0.115</v>
      </c>
    </row>
    <row r="584" s="218" customFormat="1" ht="14.25" spans="1:10">
      <c r="A584" s="253" t="s">
        <v>1095</v>
      </c>
      <c r="B584" s="254">
        <f t="shared" si="10"/>
        <v>7</v>
      </c>
      <c r="C584" s="255" t="s">
        <v>121</v>
      </c>
      <c r="D584" s="256">
        <v>14</v>
      </c>
      <c r="E584" s="261"/>
      <c r="F584" s="258">
        <v>0</v>
      </c>
      <c r="G584" s="259">
        <v>98</v>
      </c>
      <c r="H584" s="260"/>
      <c r="I584" s="268">
        <f>G584-D584</f>
        <v>84</v>
      </c>
      <c r="J584" s="260">
        <f>I584/D584</f>
        <v>6</v>
      </c>
    </row>
    <row r="585" s="218" customFormat="1" ht="14.25" spans="1:10">
      <c r="A585" s="253" t="s">
        <v>1096</v>
      </c>
      <c r="B585" s="254">
        <f t="shared" si="10"/>
        <v>7</v>
      </c>
      <c r="C585" s="255" t="s">
        <v>123</v>
      </c>
      <c r="D585" s="256"/>
      <c r="E585" s="261"/>
      <c r="F585" s="258">
        <v>0</v>
      </c>
      <c r="G585" s="259">
        <v>0</v>
      </c>
      <c r="H585" s="260"/>
      <c r="I585" s="268"/>
      <c r="J585" s="260"/>
    </row>
    <row r="586" s="218" customFormat="1" ht="14.25" spans="1:10">
      <c r="A586" s="253" t="s">
        <v>1097</v>
      </c>
      <c r="B586" s="254">
        <f t="shared" si="10"/>
        <v>7</v>
      </c>
      <c r="C586" s="255" t="s">
        <v>1098</v>
      </c>
      <c r="D586" s="256"/>
      <c r="E586" s="261"/>
      <c r="F586" s="258">
        <v>0</v>
      </c>
      <c r="H586" s="260"/>
      <c r="I586" s="268">
        <f>G588-D586</f>
        <v>18</v>
      </c>
      <c r="J586" s="260"/>
    </row>
    <row r="587" s="218" customFormat="1" ht="14.25" spans="1:10">
      <c r="A587" s="253" t="s">
        <v>1099</v>
      </c>
      <c r="B587" s="254">
        <f t="shared" si="10"/>
        <v>7</v>
      </c>
      <c r="C587" s="255" t="s">
        <v>1100</v>
      </c>
      <c r="D587" s="256"/>
      <c r="E587" s="261"/>
      <c r="F587" s="258">
        <v>0</v>
      </c>
      <c r="H587" s="260"/>
      <c r="I587" s="268">
        <f>G589-D587</f>
        <v>2</v>
      </c>
      <c r="J587" s="260"/>
    </row>
    <row r="588" s="218" customFormat="1" ht="14.25" spans="1:10">
      <c r="A588" s="253" t="s">
        <v>1101</v>
      </c>
      <c r="B588" s="254">
        <f t="shared" si="10"/>
        <v>7</v>
      </c>
      <c r="C588" s="255" t="s">
        <v>1102</v>
      </c>
      <c r="D588" s="256">
        <v>10</v>
      </c>
      <c r="G588" s="259">
        <v>18</v>
      </c>
      <c r="H588" s="260">
        <f>G590/F590</f>
        <v>0.335523434077968</v>
      </c>
      <c r="I588" s="268">
        <f>G590-D588</f>
        <v>756</v>
      </c>
      <c r="J588" s="260">
        <f>I588/D588</f>
        <v>75.6</v>
      </c>
    </row>
    <row r="589" s="218" customFormat="1" ht="14.25" spans="1:10">
      <c r="A589" s="253" t="s">
        <v>1103</v>
      </c>
      <c r="B589" s="254">
        <f t="shared" si="10"/>
        <v>7</v>
      </c>
      <c r="C589" s="255" t="s">
        <v>1104</v>
      </c>
      <c r="D589" s="256">
        <v>1</v>
      </c>
      <c r="G589" s="259">
        <v>2</v>
      </c>
      <c r="H589" s="260">
        <f>G592/F592</f>
        <v>7.58333333333333</v>
      </c>
      <c r="I589" s="268">
        <f>G592-D589</f>
        <v>90</v>
      </c>
      <c r="J589" s="260">
        <f>I589/D589</f>
        <v>90</v>
      </c>
    </row>
    <row r="590" s="218" customFormat="1" ht="14.25" spans="1:10">
      <c r="A590" s="253" t="s">
        <v>1105</v>
      </c>
      <c r="B590" s="254">
        <f t="shared" si="10"/>
        <v>7</v>
      </c>
      <c r="C590" s="255" t="s">
        <v>1106</v>
      </c>
      <c r="D590" s="256">
        <v>2610</v>
      </c>
      <c r="E590" s="261">
        <v>1666</v>
      </c>
      <c r="F590" s="258">
        <v>2283</v>
      </c>
      <c r="G590" s="259">
        <v>766</v>
      </c>
      <c r="H590" s="260"/>
      <c r="I590" s="268"/>
      <c r="J590" s="260"/>
    </row>
    <row r="591" s="218" customFormat="1" ht="14.25" spans="1:10">
      <c r="A591" s="253" t="s">
        <v>1107</v>
      </c>
      <c r="B591" s="254">
        <f t="shared" si="10"/>
        <v>7</v>
      </c>
      <c r="C591" s="255" t="s">
        <v>1108</v>
      </c>
      <c r="D591" s="256"/>
      <c r="E591" s="257"/>
      <c r="F591" s="257"/>
      <c r="H591" s="260"/>
      <c r="I591" s="268"/>
      <c r="J591" s="260"/>
    </row>
    <row r="592" s="218" customFormat="1" ht="14.25" spans="1:10">
      <c r="A592" s="253" t="s">
        <v>1109</v>
      </c>
      <c r="B592" s="254">
        <f t="shared" si="10"/>
        <v>7</v>
      </c>
      <c r="C592" s="255" t="s">
        <v>1110</v>
      </c>
      <c r="D592" s="256">
        <v>73</v>
      </c>
      <c r="E592" s="261">
        <v>5</v>
      </c>
      <c r="F592" s="258">
        <v>12</v>
      </c>
      <c r="G592" s="259">
        <v>91</v>
      </c>
      <c r="H592" s="260"/>
      <c r="I592" s="268"/>
      <c r="J592" s="260"/>
    </row>
    <row r="593" s="218" customFormat="1" ht="14.25" spans="1:10">
      <c r="A593" s="253" t="s">
        <v>1111</v>
      </c>
      <c r="B593" s="254">
        <f t="shared" si="10"/>
        <v>5</v>
      </c>
      <c r="C593" s="255" t="s">
        <v>1112</v>
      </c>
      <c r="D593" s="256"/>
      <c r="E593" s="257"/>
      <c r="F593" s="257"/>
      <c r="G593" s="256"/>
      <c r="H593" s="260"/>
      <c r="I593" s="268"/>
      <c r="J593" s="260"/>
    </row>
    <row r="594" s="218" customFormat="1" ht="14.25" spans="1:10">
      <c r="A594" s="253" t="s">
        <v>1113</v>
      </c>
      <c r="B594" s="254">
        <f t="shared" si="10"/>
        <v>7</v>
      </c>
      <c r="C594" s="255" t="s">
        <v>1114</v>
      </c>
      <c r="D594" s="256"/>
      <c r="E594" s="257"/>
      <c r="F594" s="257"/>
      <c r="G594" s="256"/>
      <c r="H594" s="260"/>
      <c r="I594" s="268"/>
      <c r="J594" s="260"/>
    </row>
    <row r="595" s="218" customFormat="1" ht="14.25" spans="1:10">
      <c r="A595" s="253" t="s">
        <v>1115</v>
      </c>
      <c r="B595" s="254">
        <f t="shared" si="10"/>
        <v>7</v>
      </c>
      <c r="C595" s="255" t="s">
        <v>1116</v>
      </c>
      <c r="D595" s="256"/>
      <c r="E595" s="257"/>
      <c r="F595" s="257"/>
      <c r="G595" s="256"/>
      <c r="H595" s="260"/>
      <c r="I595" s="268"/>
      <c r="J595" s="260"/>
    </row>
    <row r="596" s="218" customFormat="1" ht="14.25" spans="1:10">
      <c r="A596" s="253" t="s">
        <v>1117</v>
      </c>
      <c r="B596" s="254">
        <f t="shared" si="10"/>
        <v>7</v>
      </c>
      <c r="C596" s="255" t="s">
        <v>1118</v>
      </c>
      <c r="D596" s="256"/>
      <c r="E596" s="257"/>
      <c r="F596" s="257"/>
      <c r="G596" s="256"/>
      <c r="H596" s="260"/>
      <c r="I596" s="268"/>
      <c r="J596" s="260"/>
    </row>
    <row r="597" s="218" customFormat="1" ht="14.25" spans="1:10">
      <c r="A597" s="253" t="s">
        <v>1119</v>
      </c>
      <c r="B597" s="254">
        <f t="shared" si="10"/>
        <v>7</v>
      </c>
      <c r="C597" s="255" t="s">
        <v>1120</v>
      </c>
      <c r="D597" s="256"/>
      <c r="E597" s="257"/>
      <c r="F597" s="257"/>
      <c r="G597" s="256"/>
      <c r="H597" s="260"/>
      <c r="I597" s="268"/>
      <c r="J597" s="260"/>
    </row>
    <row r="598" s="218" customFormat="1" ht="14.25" spans="1:10">
      <c r="A598" s="253" t="s">
        <v>1121</v>
      </c>
      <c r="B598" s="254">
        <f t="shared" si="10"/>
        <v>7</v>
      </c>
      <c r="C598" s="255" t="s">
        <v>1122</v>
      </c>
      <c r="D598" s="256"/>
      <c r="E598" s="257"/>
      <c r="F598" s="257"/>
      <c r="G598" s="256"/>
      <c r="H598" s="260"/>
      <c r="I598" s="268"/>
      <c r="J598" s="260"/>
    </row>
    <row r="599" s="218" customFormat="1" ht="14.25" spans="1:10">
      <c r="A599" s="253" t="s">
        <v>1123</v>
      </c>
      <c r="B599" s="254">
        <f t="shared" si="10"/>
        <v>7</v>
      </c>
      <c r="C599" s="255" t="s">
        <v>1124</v>
      </c>
      <c r="D599" s="256"/>
      <c r="E599" s="257"/>
      <c r="F599" s="257"/>
      <c r="G599" s="256"/>
      <c r="H599" s="260"/>
      <c r="I599" s="268"/>
      <c r="J599" s="260"/>
    </row>
    <row r="600" s="218" customFormat="1" ht="14.25" spans="1:10">
      <c r="A600" s="253" t="s">
        <v>1125</v>
      </c>
      <c r="B600" s="254">
        <f t="shared" si="10"/>
        <v>7</v>
      </c>
      <c r="C600" s="255" t="s">
        <v>1126</v>
      </c>
      <c r="D600" s="256"/>
      <c r="E600" s="257"/>
      <c r="F600" s="257"/>
      <c r="G600" s="256"/>
      <c r="H600" s="260"/>
      <c r="I600" s="268"/>
      <c r="J600" s="260"/>
    </row>
    <row r="601" s="218" customFormat="1" ht="14.25" spans="1:10">
      <c r="A601" s="253" t="s">
        <v>1127</v>
      </c>
      <c r="B601" s="254">
        <f t="shared" si="10"/>
        <v>5</v>
      </c>
      <c r="C601" s="255" t="s">
        <v>1128</v>
      </c>
      <c r="D601" s="256"/>
      <c r="E601" s="257"/>
      <c r="F601" s="257"/>
      <c r="G601" s="256"/>
      <c r="H601" s="260"/>
      <c r="I601" s="268"/>
      <c r="J601" s="260"/>
    </row>
    <row r="602" s="218" customFormat="1" ht="14.25" spans="1:10">
      <c r="A602" s="253" t="s">
        <v>1129</v>
      </c>
      <c r="B602" s="254">
        <f t="shared" si="10"/>
        <v>5</v>
      </c>
      <c r="C602" s="255" t="s">
        <v>1130</v>
      </c>
      <c r="D602" s="256">
        <v>17824</v>
      </c>
      <c r="E602" s="261">
        <v>13635</v>
      </c>
      <c r="F602" s="258">
        <v>15209</v>
      </c>
      <c r="G602" s="259">
        <f>SUM(G603:G610)</f>
        <v>12563</v>
      </c>
      <c r="H602" s="260">
        <f>G602/F602</f>
        <v>0.826024064698534</v>
      </c>
      <c r="I602" s="268">
        <f>G602-D602</f>
        <v>-5261</v>
      </c>
      <c r="J602" s="260">
        <f>I602/D602</f>
        <v>-0.295163824057451</v>
      </c>
    </row>
    <row r="603" s="218" customFormat="1" ht="14.25" spans="1:10">
      <c r="A603" s="253" t="s">
        <v>1131</v>
      </c>
      <c r="B603" s="254">
        <f t="shared" si="10"/>
        <v>7</v>
      </c>
      <c r="C603" s="255" t="s">
        <v>1132</v>
      </c>
      <c r="D603" s="256">
        <v>374</v>
      </c>
      <c r="E603" s="261">
        <v>166</v>
      </c>
      <c r="F603" s="258">
        <v>166</v>
      </c>
      <c r="G603" s="259">
        <v>428</v>
      </c>
      <c r="H603" s="260">
        <f>G603/F603</f>
        <v>2.57831325301205</v>
      </c>
      <c r="I603" s="268">
        <f>G603-D603</f>
        <v>54</v>
      </c>
      <c r="J603" s="260">
        <f>I603/D603</f>
        <v>0.144385026737968</v>
      </c>
    </row>
    <row r="604" s="218" customFormat="1" ht="14.25" spans="1:10">
      <c r="A604" s="253" t="s">
        <v>1133</v>
      </c>
      <c r="B604" s="254">
        <f t="shared" si="10"/>
        <v>7</v>
      </c>
      <c r="C604" s="255" t="s">
        <v>1134</v>
      </c>
      <c r="D604" s="256">
        <v>2044</v>
      </c>
      <c r="E604" s="261">
        <v>741</v>
      </c>
      <c r="F604" s="258">
        <v>741</v>
      </c>
      <c r="G604" s="259">
        <v>2551</v>
      </c>
      <c r="H604" s="260">
        <f>G604/F604</f>
        <v>3.44264507422402</v>
      </c>
      <c r="I604" s="268">
        <f>G604-D604</f>
        <v>507</v>
      </c>
      <c r="J604" s="260">
        <f>I604/D604</f>
        <v>0.248043052837573</v>
      </c>
    </row>
    <row r="605" s="218" customFormat="1" ht="14.25" spans="1:10">
      <c r="A605" s="253" t="s">
        <v>1135</v>
      </c>
      <c r="B605" s="254">
        <f t="shared" si="10"/>
        <v>7</v>
      </c>
      <c r="C605" s="255" t="s">
        <v>1136</v>
      </c>
      <c r="D605" s="256">
        <v>183</v>
      </c>
      <c r="E605" s="261">
        <v>59</v>
      </c>
      <c r="F605" s="258">
        <v>59</v>
      </c>
      <c r="G605" s="259">
        <v>81</v>
      </c>
      <c r="H605" s="260">
        <f>G605/F605</f>
        <v>1.3728813559322</v>
      </c>
      <c r="I605" s="268">
        <f>G605-D605</f>
        <v>-102</v>
      </c>
      <c r="J605" s="260">
        <f>I605/D605</f>
        <v>-0.557377049180328</v>
      </c>
    </row>
    <row r="606" s="218" customFormat="1" ht="14.25" spans="1:10">
      <c r="A606" s="253" t="s">
        <v>1137</v>
      </c>
      <c r="B606" s="254">
        <f t="shared" si="10"/>
        <v>7</v>
      </c>
      <c r="C606" s="255" t="s">
        <v>1138</v>
      </c>
      <c r="D606" s="256"/>
      <c r="E606" s="261"/>
      <c r="F606" s="258">
        <v>0</v>
      </c>
      <c r="H606" s="260"/>
      <c r="I606" s="268"/>
      <c r="J606" s="260"/>
    </row>
    <row r="607" s="218" customFormat="1" ht="14.25" spans="1:10">
      <c r="A607" s="253" t="s">
        <v>1139</v>
      </c>
      <c r="B607" s="254">
        <f t="shared" si="10"/>
        <v>7</v>
      </c>
      <c r="C607" s="255" t="s">
        <v>1140</v>
      </c>
      <c r="D607" s="256">
        <v>7003</v>
      </c>
      <c r="E607" s="261">
        <v>7671</v>
      </c>
      <c r="F607" s="258">
        <v>7848</v>
      </c>
      <c r="G607" s="259">
        <v>4590</v>
      </c>
      <c r="H607" s="260">
        <f>G608/F607</f>
        <v>0.303389398572885</v>
      </c>
      <c r="I607" s="268">
        <f>G608-D607</f>
        <v>-4622</v>
      </c>
      <c r="J607" s="260">
        <f>I607/D607</f>
        <v>-0.660002855918892</v>
      </c>
    </row>
    <row r="608" s="218" customFormat="1" ht="14.25" spans="1:10">
      <c r="A608" s="253" t="s">
        <v>1141</v>
      </c>
      <c r="B608" s="254">
        <f t="shared" si="10"/>
        <v>7</v>
      </c>
      <c r="C608" s="255" t="s">
        <v>1142</v>
      </c>
      <c r="D608" s="256">
        <v>46</v>
      </c>
      <c r="E608" s="261">
        <v>164</v>
      </c>
      <c r="F608" s="258">
        <v>164</v>
      </c>
      <c r="G608" s="259">
        <v>2381</v>
      </c>
      <c r="H608" s="260">
        <f>G609/F608</f>
        <v>15.109756097561</v>
      </c>
      <c r="I608" s="268">
        <f>G609-D608</f>
        <v>2432</v>
      </c>
      <c r="J608" s="260">
        <f>I608/D608</f>
        <v>52.8695652173913</v>
      </c>
    </row>
    <row r="609" s="218" customFormat="1" ht="14.25" spans="1:10">
      <c r="A609" s="253" t="s">
        <v>1143</v>
      </c>
      <c r="B609" s="254">
        <f t="shared" si="10"/>
        <v>7</v>
      </c>
      <c r="C609" s="255" t="s">
        <v>1144</v>
      </c>
      <c r="D609" s="256">
        <v>8120</v>
      </c>
      <c r="E609" s="261">
        <v>4780</v>
      </c>
      <c r="F609" s="258">
        <v>6177</v>
      </c>
      <c r="G609" s="259">
        <v>2478</v>
      </c>
      <c r="H609" s="260">
        <f>G610/F609</f>
        <v>0.00874210781932977</v>
      </c>
      <c r="I609" s="268">
        <f>G610-D609</f>
        <v>-8066</v>
      </c>
      <c r="J609" s="260">
        <f>I609/D609</f>
        <v>-0.993349753694581</v>
      </c>
    </row>
    <row r="610" s="218" customFormat="1" ht="14.25" spans="1:10">
      <c r="A610" s="253" t="s">
        <v>1145</v>
      </c>
      <c r="B610" s="254">
        <f t="shared" si="10"/>
        <v>7</v>
      </c>
      <c r="C610" s="255" t="s">
        <v>1146</v>
      </c>
      <c r="D610" s="256">
        <v>54</v>
      </c>
      <c r="E610" s="261">
        <v>54</v>
      </c>
      <c r="F610" s="258">
        <v>54</v>
      </c>
      <c r="G610" s="259">
        <v>54</v>
      </c>
      <c r="H610" s="260"/>
      <c r="I610" s="268"/>
      <c r="J610" s="260"/>
    </row>
    <row r="611" s="218" customFormat="1" ht="14.25" spans="1:10">
      <c r="A611" s="253" t="s">
        <v>1147</v>
      </c>
      <c r="B611" s="254">
        <f t="shared" si="10"/>
        <v>5</v>
      </c>
      <c r="C611" s="255" t="s">
        <v>1148</v>
      </c>
      <c r="D611" s="256">
        <v>62</v>
      </c>
      <c r="E611" s="257"/>
      <c r="F611" s="257">
        <v>660</v>
      </c>
      <c r="G611" s="256">
        <v>660</v>
      </c>
      <c r="H611" s="260">
        <f>G611/F611</f>
        <v>1</v>
      </c>
      <c r="I611" s="268">
        <f>G611-D611</f>
        <v>598</v>
      </c>
      <c r="J611" s="260"/>
    </row>
    <row r="612" s="218" customFormat="1" ht="14.25" spans="1:10">
      <c r="A612" s="253" t="s">
        <v>1149</v>
      </c>
      <c r="B612" s="254">
        <f t="shared" si="10"/>
        <v>7</v>
      </c>
      <c r="C612" s="255" t="s">
        <v>1150</v>
      </c>
      <c r="D612" s="256"/>
      <c r="E612" s="257"/>
      <c r="F612" s="257"/>
      <c r="G612" s="256"/>
      <c r="H612" s="260"/>
      <c r="I612" s="268"/>
      <c r="J612" s="260"/>
    </row>
    <row r="613" s="218" customFormat="1" ht="14.25" spans="1:10">
      <c r="A613" s="253" t="s">
        <v>1151</v>
      </c>
      <c r="B613" s="254">
        <f t="shared" si="10"/>
        <v>7</v>
      </c>
      <c r="C613" s="255" t="s">
        <v>1152</v>
      </c>
      <c r="D613" s="256"/>
      <c r="E613" s="257"/>
      <c r="F613" s="257"/>
      <c r="G613" s="256"/>
      <c r="H613" s="260"/>
      <c r="I613" s="268"/>
      <c r="J613" s="260"/>
    </row>
    <row r="614" s="218" customFormat="1" ht="14.25" spans="1:10">
      <c r="A614" s="253" t="s">
        <v>1153</v>
      </c>
      <c r="B614" s="254">
        <f t="shared" si="10"/>
        <v>7</v>
      </c>
      <c r="C614" s="255" t="s">
        <v>1154</v>
      </c>
      <c r="D614" s="256">
        <v>62</v>
      </c>
      <c r="E614" s="257"/>
      <c r="F614" s="257">
        <v>660</v>
      </c>
      <c r="G614" s="256">
        <v>660</v>
      </c>
      <c r="H614" s="260">
        <f>G614/F614</f>
        <v>1</v>
      </c>
      <c r="I614" s="268">
        <f>G614-D614</f>
        <v>598</v>
      </c>
      <c r="J614" s="260"/>
    </row>
    <row r="615" s="218" customFormat="1" ht="14.25" spans="1:10">
      <c r="A615" s="253" t="s">
        <v>1155</v>
      </c>
      <c r="B615" s="254">
        <f t="shared" si="10"/>
        <v>5</v>
      </c>
      <c r="C615" s="255" t="s">
        <v>1156</v>
      </c>
      <c r="D615" s="256">
        <v>96</v>
      </c>
      <c r="E615" s="257">
        <v>111</v>
      </c>
      <c r="F615" s="258">
        <v>193</v>
      </c>
      <c r="G615" s="256">
        <v>175</v>
      </c>
      <c r="H615" s="260"/>
      <c r="I615" s="268">
        <f>G615-D615</f>
        <v>79</v>
      </c>
      <c r="J615" s="260">
        <f>I615/D615</f>
        <v>0.822916666666667</v>
      </c>
    </row>
    <row r="616" s="218" customFormat="1" ht="14.25" spans="1:10">
      <c r="A616" s="253" t="s">
        <v>1157</v>
      </c>
      <c r="B616" s="254">
        <f t="shared" si="10"/>
        <v>7</v>
      </c>
      <c r="C616" s="255" t="s">
        <v>1158</v>
      </c>
      <c r="D616" s="256"/>
      <c r="E616" s="257"/>
      <c r="F616" s="258">
        <v>0</v>
      </c>
      <c r="G616" s="256"/>
      <c r="H616" s="260"/>
      <c r="I616" s="268">
        <f>G616-D616</f>
        <v>0</v>
      </c>
      <c r="J616" s="260"/>
    </row>
    <row r="617" s="218" customFormat="1" ht="14.25" spans="1:10">
      <c r="A617" s="253" t="s">
        <v>1159</v>
      </c>
      <c r="B617" s="254">
        <f t="shared" si="10"/>
        <v>7</v>
      </c>
      <c r="C617" s="255" t="s">
        <v>1160</v>
      </c>
      <c r="D617" s="256"/>
      <c r="E617" s="257"/>
      <c r="F617" s="258">
        <v>0</v>
      </c>
      <c r="G617" s="256"/>
      <c r="H617" s="260"/>
      <c r="I617" s="268"/>
      <c r="J617" s="260"/>
    </row>
    <row r="618" s="218" customFormat="1" ht="14.25" spans="1:10">
      <c r="A618" s="253" t="s">
        <v>1161</v>
      </c>
      <c r="B618" s="254">
        <f t="shared" si="10"/>
        <v>7</v>
      </c>
      <c r="C618" s="255" t="s">
        <v>1162</v>
      </c>
      <c r="D618" s="256"/>
      <c r="E618" s="257"/>
      <c r="F618" s="258">
        <v>0</v>
      </c>
      <c r="G618" s="256"/>
      <c r="H618" s="260"/>
      <c r="I618" s="268">
        <f>G618-D618</f>
        <v>0</v>
      </c>
      <c r="J618" s="260"/>
    </row>
    <row r="619" s="218" customFormat="1" ht="14.25" spans="1:10">
      <c r="A619" s="253" t="s">
        <v>1163</v>
      </c>
      <c r="B619" s="254">
        <f t="shared" ref="B619:B682" si="12">LEN(A619)</f>
        <v>7</v>
      </c>
      <c r="C619" s="255" t="s">
        <v>1164</v>
      </c>
      <c r="D619" s="256">
        <v>96</v>
      </c>
      <c r="E619" s="257">
        <v>111</v>
      </c>
      <c r="F619" s="258">
        <v>155</v>
      </c>
      <c r="G619" s="256">
        <v>137</v>
      </c>
      <c r="H619" s="260"/>
      <c r="I619" s="268">
        <f>G619-D619</f>
        <v>41</v>
      </c>
      <c r="J619" s="260">
        <f>I619/D619</f>
        <v>0.427083333333333</v>
      </c>
    </row>
    <row r="620" s="218" customFormat="1" ht="14.25" spans="1:10">
      <c r="A620" s="253" t="s">
        <v>1165</v>
      </c>
      <c r="B620" s="254">
        <f t="shared" si="12"/>
        <v>7</v>
      </c>
      <c r="C620" s="255" t="s">
        <v>1166</v>
      </c>
      <c r="D620" s="256"/>
      <c r="E620" s="257"/>
      <c r="F620" s="258">
        <v>0</v>
      </c>
      <c r="G620" s="256"/>
      <c r="H620" s="260"/>
      <c r="I620" s="268"/>
      <c r="J620" s="260"/>
    </row>
    <row r="621" s="218" customFormat="1" ht="14.25" spans="1:10">
      <c r="A621" s="253" t="s">
        <v>1167</v>
      </c>
      <c r="B621" s="254">
        <f t="shared" si="12"/>
        <v>7</v>
      </c>
      <c r="C621" s="255" t="s">
        <v>1168</v>
      </c>
      <c r="D621" s="256"/>
      <c r="E621" s="257"/>
      <c r="F621" s="258">
        <v>0</v>
      </c>
      <c r="G621" s="256"/>
      <c r="H621" s="260"/>
      <c r="I621" s="268"/>
      <c r="J621" s="260"/>
    </row>
    <row r="622" s="218" customFormat="1" ht="14.25" spans="1:10">
      <c r="A622" s="253" t="s">
        <v>1169</v>
      </c>
      <c r="B622" s="254">
        <f t="shared" si="12"/>
        <v>7</v>
      </c>
      <c r="C622" s="255" t="s">
        <v>1170</v>
      </c>
      <c r="D622" s="256"/>
      <c r="E622" s="257"/>
      <c r="F622" s="258">
        <v>0</v>
      </c>
      <c r="G622" s="256"/>
      <c r="H622" s="260"/>
      <c r="I622" s="268"/>
      <c r="J622" s="260"/>
    </row>
    <row r="623" s="218" customFormat="1" ht="14.25" spans="1:10">
      <c r="A623" s="253" t="s">
        <v>1171</v>
      </c>
      <c r="B623" s="254">
        <f t="shared" si="12"/>
        <v>7</v>
      </c>
      <c r="C623" s="255" t="s">
        <v>1172</v>
      </c>
      <c r="D623" s="256"/>
      <c r="E623" s="257"/>
      <c r="F623" s="258">
        <v>0</v>
      </c>
      <c r="G623" s="256"/>
      <c r="H623" s="260"/>
      <c r="I623" s="268"/>
      <c r="J623" s="260"/>
    </row>
    <row r="624" s="218" customFormat="1" ht="14.25" spans="1:10">
      <c r="A624" s="253" t="s">
        <v>1173</v>
      </c>
      <c r="B624" s="254">
        <f t="shared" si="12"/>
        <v>7</v>
      </c>
      <c r="C624" s="255" t="s">
        <v>1174</v>
      </c>
      <c r="D624" s="256"/>
      <c r="E624" s="257"/>
      <c r="F624" s="258">
        <v>38</v>
      </c>
      <c r="G624" s="256">
        <v>38</v>
      </c>
      <c r="H624" s="260"/>
      <c r="I624" s="268">
        <f>G624-D624</f>
        <v>38</v>
      </c>
      <c r="J624" s="260"/>
    </row>
    <row r="625" s="218" customFormat="1" ht="14.25" spans="1:10">
      <c r="A625" s="253" t="s">
        <v>1175</v>
      </c>
      <c r="B625" s="254">
        <f t="shared" si="12"/>
        <v>5</v>
      </c>
      <c r="C625" s="255" t="s">
        <v>1176</v>
      </c>
      <c r="D625" s="256">
        <v>1627</v>
      </c>
      <c r="E625" s="261">
        <v>1134</v>
      </c>
      <c r="F625" s="258">
        <v>2566</v>
      </c>
      <c r="G625" s="259">
        <f>SUM(G626:G632)</f>
        <v>2261</v>
      </c>
      <c r="H625" s="260">
        <f>G625/F625</f>
        <v>0.881137957911146</v>
      </c>
      <c r="I625" s="268">
        <f>G625-D625</f>
        <v>634</v>
      </c>
      <c r="J625" s="260">
        <f>I625/D625</f>
        <v>0.389674247080516</v>
      </c>
    </row>
    <row r="626" s="218" customFormat="1" ht="14.25" spans="1:10">
      <c r="A626" s="253" t="s">
        <v>1177</v>
      </c>
      <c r="B626" s="254">
        <f t="shared" si="12"/>
        <v>7</v>
      </c>
      <c r="C626" s="255" t="s">
        <v>1178</v>
      </c>
      <c r="D626" s="256">
        <v>554</v>
      </c>
      <c r="E626" s="261">
        <v>516</v>
      </c>
      <c r="F626" s="258">
        <v>898</v>
      </c>
      <c r="G626" s="259">
        <v>644</v>
      </c>
      <c r="H626" s="260">
        <f>G626/F626</f>
        <v>0.717149220489978</v>
      </c>
      <c r="I626" s="268">
        <f>G626-D626</f>
        <v>90</v>
      </c>
      <c r="J626" s="260">
        <f>I626/D626</f>
        <v>0.162454873646209</v>
      </c>
    </row>
    <row r="627" s="218" customFormat="1" ht="14.25" spans="1:10">
      <c r="A627" s="253" t="s">
        <v>1179</v>
      </c>
      <c r="B627" s="254">
        <f t="shared" si="12"/>
        <v>7</v>
      </c>
      <c r="C627" s="255" t="s">
        <v>1180</v>
      </c>
      <c r="D627" s="256">
        <v>6</v>
      </c>
      <c r="E627" s="261">
        <v>24</v>
      </c>
      <c r="F627" s="258">
        <v>24</v>
      </c>
      <c r="G627" s="259">
        <v>10</v>
      </c>
      <c r="H627" s="260">
        <f>G627/F627</f>
        <v>0.416666666666667</v>
      </c>
      <c r="I627" s="268">
        <f>G627-D627</f>
        <v>4</v>
      </c>
      <c r="J627" s="260">
        <f>I627/D627</f>
        <v>0.666666666666667</v>
      </c>
    </row>
    <row r="628" s="218" customFormat="1" ht="14.25" spans="1:10">
      <c r="A628" s="253" t="s">
        <v>1181</v>
      </c>
      <c r="B628" s="254">
        <f t="shared" si="12"/>
        <v>7</v>
      </c>
      <c r="C628" s="255" t="s">
        <v>1182</v>
      </c>
      <c r="D628" s="256">
        <v>304</v>
      </c>
      <c r="E628" s="261">
        <v>3</v>
      </c>
      <c r="F628" s="258">
        <v>600</v>
      </c>
      <c r="G628" s="259">
        <v>598</v>
      </c>
      <c r="H628" s="260"/>
      <c r="I628" s="268">
        <f>G628-D628</f>
        <v>294</v>
      </c>
      <c r="J628" s="260"/>
    </row>
    <row r="629" s="218" customFormat="1" ht="14.25" spans="1:10">
      <c r="A629" s="253" t="s">
        <v>1183</v>
      </c>
      <c r="B629" s="254">
        <f t="shared" si="12"/>
        <v>7</v>
      </c>
      <c r="C629" s="255" t="s">
        <v>1184</v>
      </c>
      <c r="D629" s="256"/>
      <c r="E629" s="261"/>
      <c r="F629" s="258">
        <v>0</v>
      </c>
      <c r="G629" s="259">
        <v>0</v>
      </c>
      <c r="H629" s="260"/>
      <c r="I629" s="268"/>
      <c r="J629" s="260"/>
    </row>
    <row r="630" s="218" customFormat="1" ht="14.25" spans="1:10">
      <c r="A630" s="253" t="s">
        <v>1185</v>
      </c>
      <c r="B630" s="254">
        <f t="shared" si="12"/>
        <v>7</v>
      </c>
      <c r="C630" s="255" t="s">
        <v>1186</v>
      </c>
      <c r="D630" s="256">
        <v>400</v>
      </c>
      <c r="E630" s="261">
        <v>485</v>
      </c>
      <c r="F630" s="258">
        <v>485</v>
      </c>
      <c r="G630" s="259">
        <v>481</v>
      </c>
      <c r="H630" s="260">
        <f>G630/F630</f>
        <v>0.991752577319588</v>
      </c>
      <c r="I630" s="268">
        <f>G630-D630</f>
        <v>81</v>
      </c>
      <c r="J630" s="260">
        <f>I630/D630</f>
        <v>0.2025</v>
      </c>
    </row>
    <row r="631" s="218" customFormat="1" ht="14.25" spans="1:10">
      <c r="A631" s="253" t="s">
        <v>1187</v>
      </c>
      <c r="B631" s="254">
        <f t="shared" si="12"/>
        <v>7</v>
      </c>
      <c r="C631" s="255" t="s">
        <v>1188</v>
      </c>
      <c r="D631" s="256"/>
      <c r="E631" s="261"/>
      <c r="F631" s="258">
        <v>0</v>
      </c>
      <c r="G631" s="259">
        <v>0</v>
      </c>
      <c r="H631" s="260"/>
      <c r="I631" s="268"/>
      <c r="J631" s="260"/>
    </row>
    <row r="632" s="218" customFormat="1" ht="14.25" spans="1:10">
      <c r="A632" s="253" t="s">
        <v>1189</v>
      </c>
      <c r="B632" s="254">
        <f t="shared" si="12"/>
        <v>7</v>
      </c>
      <c r="C632" s="255" t="s">
        <v>1190</v>
      </c>
      <c r="D632" s="256">
        <v>363</v>
      </c>
      <c r="E632" s="261">
        <v>106</v>
      </c>
      <c r="F632" s="258">
        <v>559</v>
      </c>
      <c r="G632" s="259">
        <v>528</v>
      </c>
      <c r="H632" s="260">
        <f>G632/F632</f>
        <v>0.944543828264758</v>
      </c>
      <c r="I632" s="268">
        <f>G632-D632</f>
        <v>165</v>
      </c>
      <c r="J632" s="260">
        <f>I632/D632</f>
        <v>0.454545454545455</v>
      </c>
    </row>
    <row r="633" s="218" customFormat="1" ht="14.25" spans="1:10">
      <c r="A633" s="253" t="s">
        <v>1191</v>
      </c>
      <c r="B633" s="254">
        <f t="shared" si="12"/>
        <v>5</v>
      </c>
      <c r="C633" s="255" t="s">
        <v>1192</v>
      </c>
      <c r="D633" s="256">
        <v>20</v>
      </c>
      <c r="E633" s="257"/>
      <c r="F633" s="257">
        <v>13</v>
      </c>
      <c r="G633" s="256">
        <v>25</v>
      </c>
      <c r="H633" s="260"/>
      <c r="I633" s="268">
        <f>G633-D633</f>
        <v>5</v>
      </c>
      <c r="J633" s="260">
        <f>I633/D633</f>
        <v>0.25</v>
      </c>
    </row>
    <row r="634" s="218" customFormat="1" ht="14.25" spans="1:10">
      <c r="A634" s="253" t="s">
        <v>1193</v>
      </c>
      <c r="B634" s="254">
        <f t="shared" si="12"/>
        <v>7</v>
      </c>
      <c r="C634" s="255" t="s">
        <v>1194</v>
      </c>
      <c r="D634" s="256">
        <v>20</v>
      </c>
      <c r="E634" s="257"/>
      <c r="F634" s="257"/>
      <c r="G634" s="256"/>
      <c r="H634" s="260"/>
      <c r="I634" s="268">
        <f>G634-D634</f>
        <v>-20</v>
      </c>
      <c r="J634" s="260">
        <f>I634/D634</f>
        <v>-1</v>
      </c>
    </row>
    <row r="635" s="218" customFormat="1" ht="14.25" spans="1:10">
      <c r="A635" s="253" t="s">
        <v>1195</v>
      </c>
      <c r="B635" s="254">
        <f t="shared" si="12"/>
        <v>7</v>
      </c>
      <c r="C635" s="255" t="s">
        <v>1196</v>
      </c>
      <c r="D635" s="256"/>
      <c r="E635" s="257"/>
      <c r="F635" s="257"/>
      <c r="G635" s="256"/>
      <c r="H635" s="260"/>
      <c r="I635" s="268"/>
      <c r="J635" s="260"/>
    </row>
    <row r="636" s="218" customFormat="1" ht="14.25" spans="1:10">
      <c r="A636" s="253" t="s">
        <v>1197</v>
      </c>
      <c r="B636" s="254">
        <f t="shared" si="12"/>
        <v>7</v>
      </c>
      <c r="C636" s="255" t="s">
        <v>1198</v>
      </c>
      <c r="D636" s="256"/>
      <c r="E636" s="257"/>
      <c r="F636" s="257"/>
      <c r="G636" s="256"/>
      <c r="H636" s="260"/>
      <c r="I636" s="268"/>
      <c r="J636" s="260"/>
    </row>
    <row r="637" s="218" customFormat="1" ht="14.25" spans="1:10">
      <c r="A637" s="253" t="s">
        <v>1199</v>
      </c>
      <c r="B637" s="254">
        <f t="shared" si="12"/>
        <v>7</v>
      </c>
      <c r="C637" s="255" t="s">
        <v>1200</v>
      </c>
      <c r="D637" s="256"/>
      <c r="E637" s="257"/>
      <c r="F637" s="257">
        <v>13</v>
      </c>
      <c r="G637" s="256">
        <v>8</v>
      </c>
      <c r="H637" s="260"/>
      <c r="I637" s="268">
        <f>G637-D637</f>
        <v>8</v>
      </c>
      <c r="J637" s="260"/>
    </row>
    <row r="638" s="218" customFormat="1" ht="14.25" spans="1:10">
      <c r="A638" s="253" t="s">
        <v>1201</v>
      </c>
      <c r="B638" s="254">
        <f t="shared" si="12"/>
        <v>7</v>
      </c>
      <c r="C638" s="255" t="s">
        <v>1202</v>
      </c>
      <c r="D638" s="256"/>
      <c r="E638" s="257"/>
      <c r="F638" s="257"/>
      <c r="G638" s="256">
        <v>17</v>
      </c>
      <c r="H638" s="260"/>
      <c r="I638" s="268"/>
      <c r="J638" s="260"/>
    </row>
    <row r="639" s="218" customFormat="1" ht="14.25" spans="1:10">
      <c r="A639" s="253" t="s">
        <v>1203</v>
      </c>
      <c r="B639" s="254">
        <f t="shared" si="12"/>
        <v>5</v>
      </c>
      <c r="C639" s="255" t="s">
        <v>1204</v>
      </c>
      <c r="D639" s="256">
        <v>422</v>
      </c>
      <c r="E639" s="261">
        <v>241</v>
      </c>
      <c r="F639" s="258">
        <v>740</v>
      </c>
      <c r="G639" s="259">
        <f>SUM(G640:G645)</f>
        <v>747</v>
      </c>
      <c r="H639" s="260">
        <f>G639/F639</f>
        <v>1.00945945945946</v>
      </c>
      <c r="I639" s="268">
        <f>G639-D639</f>
        <v>325</v>
      </c>
      <c r="J639" s="260">
        <f>I639/D639</f>
        <v>0.770142180094787</v>
      </c>
    </row>
    <row r="640" s="218" customFormat="1" ht="14.25" spans="1:10">
      <c r="A640" s="253" t="s">
        <v>1205</v>
      </c>
      <c r="B640" s="254">
        <f t="shared" si="12"/>
        <v>7</v>
      </c>
      <c r="C640" s="255" t="s">
        <v>1206</v>
      </c>
      <c r="D640" s="256"/>
      <c r="E640" s="261"/>
      <c r="F640" s="258">
        <v>0</v>
      </c>
      <c r="G640" s="259">
        <v>0</v>
      </c>
      <c r="H640" s="260"/>
      <c r="I640" s="268">
        <f>G640-D640</f>
        <v>0</v>
      </c>
      <c r="J640" s="260"/>
    </row>
    <row r="641" s="218" customFormat="1" ht="14.25" spans="1:10">
      <c r="A641" s="253" t="s">
        <v>1207</v>
      </c>
      <c r="B641" s="254">
        <f t="shared" si="12"/>
        <v>7</v>
      </c>
      <c r="C641" s="255" t="s">
        <v>1208</v>
      </c>
      <c r="D641" s="256">
        <v>335</v>
      </c>
      <c r="E641" s="261">
        <v>160</v>
      </c>
      <c r="F641" s="258">
        <v>432</v>
      </c>
      <c r="G641" s="259">
        <v>308</v>
      </c>
      <c r="H641" s="260">
        <f>G641/F641</f>
        <v>0.712962962962963</v>
      </c>
      <c r="I641" s="268">
        <f>G641-D641</f>
        <v>-27</v>
      </c>
      <c r="J641" s="260"/>
    </row>
    <row r="642" s="218" customFormat="1" ht="14.25" spans="1:10">
      <c r="A642" s="253" t="s">
        <v>1209</v>
      </c>
      <c r="B642" s="254">
        <f t="shared" si="12"/>
        <v>7</v>
      </c>
      <c r="C642" s="255" t="s">
        <v>1210</v>
      </c>
      <c r="D642" s="256"/>
      <c r="E642" s="261"/>
      <c r="F642" s="258">
        <v>0</v>
      </c>
      <c r="G642" s="259">
        <v>0</v>
      </c>
      <c r="H642" s="260"/>
      <c r="I642" s="268"/>
      <c r="J642" s="260"/>
    </row>
    <row r="643" s="218" customFormat="1" ht="14.25" spans="1:10">
      <c r="A643" s="253" t="s">
        <v>1211</v>
      </c>
      <c r="B643" s="254">
        <f t="shared" si="12"/>
        <v>7</v>
      </c>
      <c r="C643" s="255" t="s">
        <v>1212</v>
      </c>
      <c r="D643" s="256"/>
      <c r="E643" s="261"/>
      <c r="F643" s="258">
        <v>0</v>
      </c>
      <c r="G643" s="259">
        <v>0</v>
      </c>
      <c r="H643" s="260"/>
      <c r="I643" s="268"/>
      <c r="J643" s="260"/>
    </row>
    <row r="644" s="218" customFormat="1" ht="14.25" spans="1:10">
      <c r="A644" s="253" t="s">
        <v>1213</v>
      </c>
      <c r="B644" s="254">
        <f t="shared" si="12"/>
        <v>7</v>
      </c>
      <c r="C644" s="255" t="s">
        <v>1214</v>
      </c>
      <c r="D644" s="256">
        <v>87</v>
      </c>
      <c r="E644" s="261"/>
      <c r="F644" s="258">
        <v>227</v>
      </c>
      <c r="G644" s="259">
        <v>358</v>
      </c>
      <c r="H644" s="260"/>
      <c r="I644" s="268"/>
      <c r="J644" s="260"/>
    </row>
    <row r="645" s="218" customFormat="1" ht="14.25" spans="1:10">
      <c r="A645" s="253" t="s">
        <v>1215</v>
      </c>
      <c r="B645" s="254">
        <f t="shared" si="12"/>
        <v>7</v>
      </c>
      <c r="C645" s="255" t="s">
        <v>1216</v>
      </c>
      <c r="D645" s="256"/>
      <c r="E645" s="261">
        <v>81</v>
      </c>
      <c r="F645" s="258">
        <v>81</v>
      </c>
      <c r="G645" s="259">
        <v>81</v>
      </c>
      <c r="H645" s="260"/>
      <c r="I645" s="268">
        <f>G644-D645</f>
        <v>358</v>
      </c>
      <c r="J645" s="260"/>
    </row>
    <row r="646" s="218" customFormat="1" ht="14.25" spans="1:10">
      <c r="A646" s="253" t="s">
        <v>1217</v>
      </c>
      <c r="B646" s="254">
        <f t="shared" si="12"/>
        <v>5</v>
      </c>
      <c r="C646" s="255" t="s">
        <v>1218</v>
      </c>
      <c r="D646" s="256">
        <v>2234</v>
      </c>
      <c r="E646" s="261">
        <v>331</v>
      </c>
      <c r="F646" s="258">
        <v>1539</v>
      </c>
      <c r="G646" s="259">
        <f>SUM(G647:G654)</f>
        <v>1693</v>
      </c>
      <c r="H646" s="260">
        <f>G645/F645</f>
        <v>1</v>
      </c>
      <c r="I646" s="268">
        <f>G645-D646</f>
        <v>-2153</v>
      </c>
      <c r="J646" s="260">
        <f>I646/D646</f>
        <v>-0.963742166517457</v>
      </c>
    </row>
    <row r="647" s="218" customFormat="1" ht="14.25" spans="1:10">
      <c r="A647" s="253" t="s">
        <v>1219</v>
      </c>
      <c r="B647" s="254">
        <f t="shared" si="12"/>
        <v>7</v>
      </c>
      <c r="C647" s="255" t="s">
        <v>119</v>
      </c>
      <c r="D647" s="256">
        <v>41</v>
      </c>
      <c r="E647" s="261">
        <v>47</v>
      </c>
      <c r="F647" s="258">
        <v>47</v>
      </c>
      <c r="G647" s="259">
        <v>79</v>
      </c>
      <c r="H647" s="260">
        <f>G647/F647</f>
        <v>1.68085106382979</v>
      </c>
      <c r="I647" s="268">
        <f>G647-D647</f>
        <v>38</v>
      </c>
      <c r="J647" s="260">
        <f>I647/D647</f>
        <v>0.926829268292683</v>
      </c>
    </row>
    <row r="648" s="218" customFormat="1" ht="14.25" spans="1:10">
      <c r="A648" s="253" t="s">
        <v>1220</v>
      </c>
      <c r="B648" s="254">
        <f t="shared" si="12"/>
        <v>7</v>
      </c>
      <c r="C648" s="255" t="s">
        <v>121</v>
      </c>
      <c r="D648" s="256">
        <v>51</v>
      </c>
      <c r="E648" s="261"/>
      <c r="F648" s="258">
        <v>33</v>
      </c>
      <c r="G648" s="259">
        <v>33</v>
      </c>
      <c r="H648" s="260">
        <f>G648/F648</f>
        <v>1</v>
      </c>
      <c r="I648" s="268">
        <f>G648-D648</f>
        <v>-18</v>
      </c>
      <c r="J648" s="260">
        <f>I648/D648</f>
        <v>-0.352941176470588</v>
      </c>
    </row>
    <row r="649" s="218" customFormat="1" ht="14.25" spans="1:10">
      <c r="A649" s="253" t="s">
        <v>1221</v>
      </c>
      <c r="B649" s="254">
        <f t="shared" si="12"/>
        <v>7</v>
      </c>
      <c r="C649" s="255" t="s">
        <v>123</v>
      </c>
      <c r="D649" s="256"/>
      <c r="E649" s="261"/>
      <c r="F649" s="258">
        <v>0</v>
      </c>
      <c r="G649" s="259">
        <v>0</v>
      </c>
      <c r="H649" s="260"/>
      <c r="I649" s="268"/>
      <c r="J649" s="260"/>
    </row>
    <row r="650" s="218" customFormat="1" ht="14.25" spans="1:10">
      <c r="A650" s="253" t="s">
        <v>1222</v>
      </c>
      <c r="B650" s="254">
        <f t="shared" si="12"/>
        <v>7</v>
      </c>
      <c r="C650" s="255" t="s">
        <v>1223</v>
      </c>
      <c r="D650" s="256">
        <v>28</v>
      </c>
      <c r="E650" s="261">
        <v>31</v>
      </c>
      <c r="F650" s="258">
        <v>88</v>
      </c>
      <c r="G650" s="259">
        <v>65</v>
      </c>
      <c r="H650" s="260">
        <f>G650/F650</f>
        <v>0.738636363636364</v>
      </c>
      <c r="I650" s="268">
        <f t="shared" ref="I650:I655" si="13">G650-D650</f>
        <v>37</v>
      </c>
      <c r="J650" s="260">
        <f t="shared" ref="J650:J654" si="14">I650/D650</f>
        <v>1.32142857142857</v>
      </c>
    </row>
    <row r="651" s="218" customFormat="1" ht="14.25" spans="1:10">
      <c r="A651" s="253" t="s">
        <v>1224</v>
      </c>
      <c r="B651" s="254">
        <f t="shared" si="12"/>
        <v>7</v>
      </c>
      <c r="C651" s="255" t="s">
        <v>1225</v>
      </c>
      <c r="D651" s="256">
        <v>78</v>
      </c>
      <c r="E651" s="261">
        <v>14</v>
      </c>
      <c r="F651" s="258">
        <v>81</v>
      </c>
      <c r="G651" s="259">
        <v>101</v>
      </c>
      <c r="H651" s="260">
        <f>G651/F651</f>
        <v>1.24691358024691</v>
      </c>
      <c r="I651" s="268">
        <f t="shared" si="13"/>
        <v>23</v>
      </c>
      <c r="J651" s="260">
        <f t="shared" si="14"/>
        <v>0.294871794871795</v>
      </c>
    </row>
    <row r="652" s="218" customFormat="1" ht="14.25" spans="1:10">
      <c r="A652" s="253" t="s">
        <v>1226</v>
      </c>
      <c r="B652" s="254">
        <f t="shared" si="12"/>
        <v>7</v>
      </c>
      <c r="C652" s="255" t="s">
        <v>1227</v>
      </c>
      <c r="D652" s="256"/>
      <c r="E652" s="261"/>
      <c r="F652" s="258">
        <v>0</v>
      </c>
      <c r="G652" s="259">
        <v>0</v>
      </c>
      <c r="H652" s="260"/>
      <c r="I652" s="268">
        <f t="shared" si="13"/>
        <v>0</v>
      </c>
      <c r="J652" s="260"/>
    </row>
    <row r="653" s="218" customFormat="1" ht="14.25" spans="1:10">
      <c r="A653" s="253" t="s">
        <v>1228</v>
      </c>
      <c r="B653" s="254">
        <f t="shared" si="12"/>
        <v>7</v>
      </c>
      <c r="C653" s="255" t="s">
        <v>1229</v>
      </c>
      <c r="D653" s="256">
        <v>1194</v>
      </c>
      <c r="E653" s="261"/>
      <c r="F653" s="258">
        <v>531</v>
      </c>
      <c r="G653" s="259">
        <v>573</v>
      </c>
      <c r="H653" s="260">
        <f>G653/F653</f>
        <v>1.07909604519774</v>
      </c>
      <c r="I653" s="268">
        <f t="shared" si="13"/>
        <v>-621</v>
      </c>
      <c r="J653" s="260">
        <f t="shared" si="14"/>
        <v>-0.520100502512563</v>
      </c>
    </row>
    <row r="654" s="218" customFormat="1" ht="14.25" spans="1:10">
      <c r="A654" s="253" t="s">
        <v>1230</v>
      </c>
      <c r="B654" s="254">
        <f t="shared" si="12"/>
        <v>7</v>
      </c>
      <c r="C654" s="255" t="s">
        <v>1231</v>
      </c>
      <c r="D654" s="256">
        <v>842</v>
      </c>
      <c r="E654" s="261">
        <v>239</v>
      </c>
      <c r="F654" s="258">
        <v>759</v>
      </c>
      <c r="G654" s="259">
        <v>842</v>
      </c>
      <c r="H654" s="260"/>
      <c r="I654" s="268">
        <f t="shared" si="13"/>
        <v>0</v>
      </c>
      <c r="J654" s="260">
        <f t="shared" si="14"/>
        <v>0</v>
      </c>
    </row>
    <row r="655" s="218" customFormat="1" ht="14.25" spans="1:10">
      <c r="A655" s="253" t="s">
        <v>1232</v>
      </c>
      <c r="B655" s="254">
        <f t="shared" si="12"/>
        <v>5</v>
      </c>
      <c r="C655" s="255" t="s">
        <v>1233</v>
      </c>
      <c r="D655" s="256"/>
      <c r="E655" s="257"/>
      <c r="F655" s="257"/>
      <c r="G655" s="256"/>
      <c r="H655" s="260"/>
      <c r="I655" s="268">
        <f t="shared" si="13"/>
        <v>0</v>
      </c>
      <c r="J655" s="260"/>
    </row>
    <row r="656" s="218" customFormat="1" ht="14.25" spans="1:10">
      <c r="A656" s="253" t="s">
        <v>1234</v>
      </c>
      <c r="B656" s="254">
        <f t="shared" si="12"/>
        <v>7</v>
      </c>
      <c r="C656" s="255" t="s">
        <v>1235</v>
      </c>
      <c r="D656" s="256"/>
      <c r="E656" s="257"/>
      <c r="F656" s="257"/>
      <c r="G656" s="256"/>
      <c r="H656" s="260"/>
      <c r="I656" s="268"/>
      <c r="J656" s="260"/>
    </row>
    <row r="657" s="218" customFormat="1" ht="14.25" spans="1:10">
      <c r="A657" s="253" t="s">
        <v>1236</v>
      </c>
      <c r="B657" s="254">
        <f t="shared" si="12"/>
        <v>7</v>
      </c>
      <c r="C657" s="255" t="s">
        <v>1237</v>
      </c>
      <c r="D657" s="256"/>
      <c r="E657" s="257"/>
      <c r="F657" s="257"/>
      <c r="G657" s="256"/>
      <c r="H657" s="260"/>
      <c r="I657" s="268"/>
      <c r="J657" s="260"/>
    </row>
    <row r="658" s="218" customFormat="1" ht="14.25" spans="1:10">
      <c r="A658" s="253" t="s">
        <v>1238</v>
      </c>
      <c r="B658" s="254">
        <f t="shared" si="12"/>
        <v>7</v>
      </c>
      <c r="C658" s="255" t="s">
        <v>1239</v>
      </c>
      <c r="D658" s="256"/>
      <c r="E658" s="257"/>
      <c r="F658" s="257"/>
      <c r="G658" s="256"/>
      <c r="H658" s="260"/>
      <c r="I658" s="268"/>
      <c r="J658" s="260"/>
    </row>
    <row r="659" s="218" customFormat="1" ht="14.25" spans="1:10">
      <c r="A659" s="253" t="s">
        <v>1240</v>
      </c>
      <c r="B659" s="254">
        <f t="shared" si="12"/>
        <v>7</v>
      </c>
      <c r="C659" s="255" t="s">
        <v>1241</v>
      </c>
      <c r="D659" s="256"/>
      <c r="E659" s="257"/>
      <c r="F659" s="257"/>
      <c r="G659" s="256"/>
      <c r="H659" s="260"/>
      <c r="I659" s="268">
        <f>G659-D659</f>
        <v>0</v>
      </c>
      <c r="J659" s="260"/>
    </row>
    <row r="660" s="218" customFormat="1" ht="14.25" spans="1:10">
      <c r="A660" s="253" t="s">
        <v>1242</v>
      </c>
      <c r="B660" s="254">
        <f t="shared" si="12"/>
        <v>5</v>
      </c>
      <c r="C660" s="255" t="s">
        <v>1243</v>
      </c>
      <c r="D660" s="256">
        <v>2</v>
      </c>
      <c r="E660" s="257"/>
      <c r="F660" s="257"/>
      <c r="G660" s="256">
        <v>1</v>
      </c>
      <c r="H660" s="260"/>
      <c r="I660" s="268">
        <f>G660-D660</f>
        <v>-1</v>
      </c>
      <c r="J660" s="260">
        <f>I660/D660</f>
        <v>-0.5</v>
      </c>
    </row>
    <row r="661" s="218" customFormat="1" ht="14.25" spans="1:10">
      <c r="A661" s="253" t="s">
        <v>1244</v>
      </c>
      <c r="B661" s="254">
        <f t="shared" si="12"/>
        <v>7</v>
      </c>
      <c r="C661" s="255" t="s">
        <v>119</v>
      </c>
      <c r="D661" s="256"/>
      <c r="E661" s="257"/>
      <c r="F661" s="257"/>
      <c r="G661" s="256"/>
      <c r="H661" s="260"/>
      <c r="I661" s="268"/>
      <c r="J661" s="260"/>
    </row>
    <row r="662" s="218" customFormat="1" ht="14.25" spans="1:10">
      <c r="A662" s="253" t="s">
        <v>1245</v>
      </c>
      <c r="B662" s="254">
        <f t="shared" si="12"/>
        <v>7</v>
      </c>
      <c r="C662" s="255" t="s">
        <v>121</v>
      </c>
      <c r="D662" s="256">
        <v>2</v>
      </c>
      <c r="E662" s="257"/>
      <c r="F662" s="257"/>
      <c r="G662" s="256">
        <v>1</v>
      </c>
      <c r="H662" s="260"/>
      <c r="I662" s="268">
        <f>G662-D662</f>
        <v>-1</v>
      </c>
      <c r="J662" s="260"/>
    </row>
    <row r="663" s="218" customFormat="1" ht="14.25" spans="1:10">
      <c r="A663" s="253" t="s">
        <v>1246</v>
      </c>
      <c r="B663" s="254">
        <f t="shared" si="12"/>
        <v>7</v>
      </c>
      <c r="C663" s="255" t="s">
        <v>123</v>
      </c>
      <c r="D663" s="256"/>
      <c r="E663" s="257"/>
      <c r="F663" s="257"/>
      <c r="G663" s="256"/>
      <c r="H663" s="260"/>
      <c r="I663" s="268">
        <f>G663-D663</f>
        <v>0</v>
      </c>
      <c r="J663" s="260"/>
    </row>
    <row r="664" s="218" customFormat="1" ht="14.25" spans="1:10">
      <c r="A664" s="253" t="s">
        <v>1247</v>
      </c>
      <c r="B664" s="254">
        <f t="shared" si="12"/>
        <v>7</v>
      </c>
      <c r="C664" s="255" t="s">
        <v>1248</v>
      </c>
      <c r="D664" s="256"/>
      <c r="E664" s="257"/>
      <c r="F664" s="257"/>
      <c r="G664" s="256"/>
      <c r="H664" s="260"/>
      <c r="I664" s="268"/>
      <c r="J664" s="260"/>
    </row>
    <row r="665" s="218" customFormat="1" ht="14.25" spans="1:10">
      <c r="A665" s="253" t="s">
        <v>1249</v>
      </c>
      <c r="B665" s="254">
        <f t="shared" si="12"/>
        <v>5</v>
      </c>
      <c r="C665" s="255" t="s">
        <v>1250</v>
      </c>
      <c r="D665" s="256">
        <v>2061</v>
      </c>
      <c r="E665" s="257">
        <v>100</v>
      </c>
      <c r="F665" s="257">
        <v>3334</v>
      </c>
      <c r="G665" s="256">
        <v>3908</v>
      </c>
      <c r="H665" s="260">
        <f>G665/F665</f>
        <v>1.17216556688662</v>
      </c>
      <c r="I665" s="268">
        <f>G665-D665</f>
        <v>1847</v>
      </c>
      <c r="J665" s="260">
        <f>I665/D665</f>
        <v>0.896166909267346</v>
      </c>
    </row>
    <row r="666" s="218" customFormat="1" ht="14.25" spans="1:10">
      <c r="A666" s="253" t="s">
        <v>1251</v>
      </c>
      <c r="B666" s="254">
        <f t="shared" si="12"/>
        <v>7</v>
      </c>
      <c r="C666" s="255" t="s">
        <v>1252</v>
      </c>
      <c r="D666" s="256">
        <v>2061</v>
      </c>
      <c r="E666" s="257">
        <v>100</v>
      </c>
      <c r="F666" s="257">
        <v>3334</v>
      </c>
      <c r="G666" s="256">
        <v>3908</v>
      </c>
      <c r="H666" s="260">
        <f>G666/F666</f>
        <v>1.17216556688662</v>
      </c>
      <c r="I666" s="268">
        <f>G666-D666</f>
        <v>1847</v>
      </c>
      <c r="J666" s="260">
        <f>I666/D666</f>
        <v>0.896166909267346</v>
      </c>
    </row>
    <row r="667" s="218" customFormat="1" ht="14.25" spans="1:10">
      <c r="A667" s="253" t="s">
        <v>1253</v>
      </c>
      <c r="B667" s="254">
        <f t="shared" si="12"/>
        <v>7</v>
      </c>
      <c r="C667" s="255" t="s">
        <v>1254</v>
      </c>
      <c r="D667" s="256"/>
      <c r="E667" s="257"/>
      <c r="F667" s="257"/>
      <c r="G667" s="256"/>
      <c r="H667" s="260"/>
      <c r="I667" s="268"/>
      <c r="J667" s="260"/>
    </row>
    <row r="668" s="218" customFormat="1" ht="14.25" spans="1:10">
      <c r="A668" s="253" t="s">
        <v>1255</v>
      </c>
      <c r="B668" s="254">
        <f t="shared" si="12"/>
        <v>5</v>
      </c>
      <c r="C668" s="255" t="s">
        <v>1256</v>
      </c>
      <c r="D668" s="256">
        <v>137</v>
      </c>
      <c r="E668" s="257">
        <v>10</v>
      </c>
      <c r="F668" s="257"/>
      <c r="G668" s="256"/>
      <c r="H668" s="260"/>
      <c r="I668" s="268">
        <f>G668-D668</f>
        <v>-137</v>
      </c>
      <c r="J668" s="260">
        <f>I668/D668</f>
        <v>-1</v>
      </c>
    </row>
    <row r="669" s="218" customFormat="1" ht="14.25" spans="1:10">
      <c r="A669" s="253" t="s">
        <v>1257</v>
      </c>
      <c r="B669" s="254">
        <f t="shared" si="12"/>
        <v>7</v>
      </c>
      <c r="C669" s="255" t="s">
        <v>1258</v>
      </c>
      <c r="D669" s="256">
        <v>137</v>
      </c>
      <c r="E669" s="257">
        <v>10</v>
      </c>
      <c r="F669" s="257"/>
      <c r="G669" s="256"/>
      <c r="H669" s="260"/>
      <c r="I669" s="268">
        <f>G669-D669</f>
        <v>-137</v>
      </c>
      <c r="J669" s="260">
        <f>I669/D669</f>
        <v>-1</v>
      </c>
    </row>
    <row r="670" s="218" customFormat="1" ht="14.25" spans="1:10">
      <c r="A670" s="253" t="s">
        <v>1259</v>
      </c>
      <c r="B670" s="254">
        <f t="shared" si="12"/>
        <v>7</v>
      </c>
      <c r="C670" s="255" t="s">
        <v>1260</v>
      </c>
      <c r="D670" s="256"/>
      <c r="E670" s="257"/>
      <c r="F670" s="257"/>
      <c r="G670" s="256"/>
      <c r="H670" s="260"/>
      <c r="I670" s="268"/>
      <c r="J670" s="260"/>
    </row>
    <row r="671" s="218" customFormat="1" ht="14.25" spans="1:10">
      <c r="A671" s="253" t="s">
        <v>1261</v>
      </c>
      <c r="B671" s="254">
        <f t="shared" si="12"/>
        <v>5</v>
      </c>
      <c r="C671" s="255" t="s">
        <v>1262</v>
      </c>
      <c r="D671" s="256">
        <v>363</v>
      </c>
      <c r="E671" s="257">
        <v>100</v>
      </c>
      <c r="F671" s="257">
        <v>100</v>
      </c>
      <c r="G671" s="256">
        <v>141</v>
      </c>
      <c r="H671" s="260">
        <f>G671/F671</f>
        <v>1.41</v>
      </c>
      <c r="I671" s="268">
        <f>G671-D671</f>
        <v>-222</v>
      </c>
      <c r="J671" s="260">
        <f>I671/D671</f>
        <v>-0.611570247933884</v>
      </c>
    </row>
    <row r="672" s="218" customFormat="1" ht="14.25" spans="1:10">
      <c r="A672" s="253" t="s">
        <v>1263</v>
      </c>
      <c r="B672" s="254">
        <f t="shared" si="12"/>
        <v>7</v>
      </c>
      <c r="C672" s="255" t="s">
        <v>1264</v>
      </c>
      <c r="D672" s="256">
        <v>363</v>
      </c>
      <c r="E672" s="257">
        <v>100</v>
      </c>
      <c r="F672" s="257">
        <v>100</v>
      </c>
      <c r="G672" s="256">
        <v>141</v>
      </c>
      <c r="H672" s="260">
        <f>G672/F672</f>
        <v>1.41</v>
      </c>
      <c r="I672" s="268">
        <f>G672-D672</f>
        <v>-222</v>
      </c>
      <c r="J672" s="260">
        <f>I672/D672</f>
        <v>-0.611570247933884</v>
      </c>
    </row>
    <row r="673" s="217" customFormat="1" ht="14.25" spans="1:10">
      <c r="A673" s="253" t="s">
        <v>1265</v>
      </c>
      <c r="B673" s="254">
        <f t="shared" si="12"/>
        <v>7</v>
      </c>
      <c r="C673" s="255" t="s">
        <v>1266</v>
      </c>
      <c r="D673" s="256"/>
      <c r="E673" s="257"/>
      <c r="F673" s="257"/>
      <c r="G673" s="256"/>
      <c r="H673" s="260"/>
      <c r="I673" s="268"/>
      <c r="J673" s="260"/>
    </row>
    <row r="674" s="218" customFormat="1" ht="14.25" spans="1:10">
      <c r="A674" s="253" t="s">
        <v>1267</v>
      </c>
      <c r="B674" s="254">
        <f t="shared" si="12"/>
        <v>5</v>
      </c>
      <c r="C674" s="255" t="s">
        <v>1268</v>
      </c>
      <c r="D674" s="256"/>
      <c r="E674" s="257"/>
      <c r="F674" s="257"/>
      <c r="G674" s="256"/>
      <c r="H674" s="260"/>
      <c r="I674" s="268"/>
      <c r="J674" s="260"/>
    </row>
    <row r="675" s="218" customFormat="1" ht="14.25" spans="1:10">
      <c r="A675" s="253" t="s">
        <v>1269</v>
      </c>
      <c r="B675" s="254">
        <f t="shared" si="12"/>
        <v>7</v>
      </c>
      <c r="C675" s="255" t="s">
        <v>1270</v>
      </c>
      <c r="D675" s="256"/>
      <c r="E675" s="257"/>
      <c r="F675" s="257"/>
      <c r="G675" s="256"/>
      <c r="H675" s="260"/>
      <c r="I675" s="268"/>
      <c r="J675" s="260"/>
    </row>
    <row r="676" s="218" customFormat="1" ht="14.25" spans="1:10">
      <c r="A676" s="253" t="s">
        <v>1271</v>
      </c>
      <c r="B676" s="254">
        <f t="shared" si="12"/>
        <v>7</v>
      </c>
      <c r="C676" s="255" t="s">
        <v>1272</v>
      </c>
      <c r="D676" s="256"/>
      <c r="E676" s="257"/>
      <c r="F676" s="257"/>
      <c r="G676" s="256"/>
      <c r="H676" s="260"/>
      <c r="I676" s="268"/>
      <c r="J676" s="260"/>
    </row>
    <row r="677" s="218" customFormat="1" ht="14.25" spans="1:10">
      <c r="A677" s="253" t="s">
        <v>1273</v>
      </c>
      <c r="B677" s="254">
        <f t="shared" si="12"/>
        <v>5</v>
      </c>
      <c r="C677" s="255" t="s">
        <v>1274</v>
      </c>
      <c r="D677" s="256">
        <v>8</v>
      </c>
      <c r="E677" s="257">
        <v>30</v>
      </c>
      <c r="F677" s="257">
        <v>69</v>
      </c>
      <c r="G677" s="256">
        <v>49</v>
      </c>
      <c r="H677" s="260">
        <f>G677/F677</f>
        <v>0.710144927536232</v>
      </c>
      <c r="I677" s="268">
        <f>G677-D677</f>
        <v>41</v>
      </c>
      <c r="J677" s="260">
        <f>I677/D677</f>
        <v>5.125</v>
      </c>
    </row>
    <row r="678" s="218" customFormat="1" ht="14.25" spans="1:10">
      <c r="A678" s="253" t="s">
        <v>1275</v>
      </c>
      <c r="B678" s="254">
        <f t="shared" si="12"/>
        <v>7</v>
      </c>
      <c r="C678" s="255" t="s">
        <v>1276</v>
      </c>
      <c r="D678" s="256">
        <v>8</v>
      </c>
      <c r="E678" s="257">
        <v>30</v>
      </c>
      <c r="F678" s="257">
        <v>69</v>
      </c>
      <c r="G678" s="256">
        <v>49</v>
      </c>
      <c r="H678" s="260">
        <f>G678/F678</f>
        <v>0.710144927536232</v>
      </c>
      <c r="I678" s="268">
        <f>G678-D678</f>
        <v>41</v>
      </c>
      <c r="J678" s="260">
        <f>I678/D678</f>
        <v>5.125</v>
      </c>
    </row>
    <row r="679" s="218" customFormat="1" ht="14.25" spans="1:10">
      <c r="A679" s="253" t="s">
        <v>1277</v>
      </c>
      <c r="B679" s="254">
        <f t="shared" si="12"/>
        <v>7</v>
      </c>
      <c r="C679" s="255" t="s">
        <v>1278</v>
      </c>
      <c r="D679" s="256"/>
      <c r="E679" s="257"/>
      <c r="F679" s="257"/>
      <c r="G679" s="256"/>
      <c r="H679" s="260"/>
      <c r="I679" s="268"/>
      <c r="J679" s="260"/>
    </row>
    <row r="680" s="218" customFormat="1" ht="14.25" spans="1:10">
      <c r="A680" s="253" t="s">
        <v>1279</v>
      </c>
      <c r="B680" s="254">
        <f t="shared" si="12"/>
        <v>5</v>
      </c>
      <c r="C680" s="255" t="s">
        <v>1280</v>
      </c>
      <c r="D680" s="256">
        <v>1647</v>
      </c>
      <c r="E680" s="257">
        <v>1990</v>
      </c>
      <c r="F680" s="257">
        <v>2626</v>
      </c>
      <c r="G680" s="256">
        <v>6126</v>
      </c>
      <c r="H680" s="260">
        <f>G680/F680</f>
        <v>2.33282559025133</v>
      </c>
      <c r="I680" s="268">
        <f>G680-D680</f>
        <v>4479</v>
      </c>
      <c r="J680" s="260">
        <f>I680/D680</f>
        <v>2.71948998178506</v>
      </c>
    </row>
    <row r="681" s="218" customFormat="1" ht="14.25" spans="1:10">
      <c r="A681" s="253" t="s">
        <v>1281</v>
      </c>
      <c r="B681" s="254">
        <f t="shared" si="12"/>
        <v>7</v>
      </c>
      <c r="C681" s="255" t="s">
        <v>1282</v>
      </c>
      <c r="D681" s="256"/>
      <c r="E681" s="257"/>
      <c r="F681" s="257"/>
      <c r="G681" s="256"/>
      <c r="H681" s="260"/>
      <c r="I681" s="268"/>
      <c r="J681" s="260"/>
    </row>
    <row r="682" s="218" customFormat="1" ht="14.25" spans="1:10">
      <c r="A682" s="253" t="s">
        <v>1283</v>
      </c>
      <c r="B682" s="254">
        <f t="shared" si="12"/>
        <v>7</v>
      </c>
      <c r="C682" s="255" t="s">
        <v>1284</v>
      </c>
      <c r="D682" s="256">
        <v>1647</v>
      </c>
      <c r="E682" s="257">
        <v>1990</v>
      </c>
      <c r="F682" s="257">
        <v>2626</v>
      </c>
      <c r="G682" s="256">
        <v>6126</v>
      </c>
      <c r="H682" s="260">
        <f>G682/F682</f>
        <v>2.33282559025133</v>
      </c>
      <c r="I682" s="268">
        <f>G682-D682</f>
        <v>4479</v>
      </c>
      <c r="J682" s="260">
        <f>I682/D682</f>
        <v>2.71948998178506</v>
      </c>
    </row>
    <row r="683" s="218" customFormat="1" ht="14.25" spans="1:10">
      <c r="A683" s="253" t="s">
        <v>1285</v>
      </c>
      <c r="B683" s="254">
        <f t="shared" ref="B683:B747" si="15">LEN(A683)</f>
        <v>7</v>
      </c>
      <c r="C683" s="255" t="s">
        <v>1286</v>
      </c>
      <c r="D683" s="256"/>
      <c r="E683" s="257"/>
      <c r="F683" s="257"/>
      <c r="G683" s="256"/>
      <c r="H683" s="260"/>
      <c r="I683" s="268"/>
      <c r="J683" s="260"/>
    </row>
    <row r="684" s="218" customFormat="1" ht="14.25" spans="1:10">
      <c r="A684" s="253" t="s">
        <v>1287</v>
      </c>
      <c r="B684" s="254">
        <v>5</v>
      </c>
      <c r="C684" s="255" t="s">
        <v>1288</v>
      </c>
      <c r="D684" s="256"/>
      <c r="E684" s="261">
        <v>71</v>
      </c>
      <c r="F684" s="257">
        <v>138</v>
      </c>
      <c r="G684" s="259">
        <f>SUM(G685:G691)</f>
        <v>342</v>
      </c>
      <c r="H684" s="260"/>
      <c r="I684" s="268"/>
      <c r="J684" s="260"/>
    </row>
    <row r="685" s="218" customFormat="1" ht="14.25" spans="1:10">
      <c r="A685" s="276" t="s">
        <v>1289</v>
      </c>
      <c r="B685" s="276">
        <f t="shared" si="15"/>
        <v>7</v>
      </c>
      <c r="C685" s="277" t="s">
        <v>1290</v>
      </c>
      <c r="D685" s="256"/>
      <c r="E685" s="261">
        <v>66</v>
      </c>
      <c r="F685" s="278">
        <v>66</v>
      </c>
      <c r="G685" s="259">
        <v>107</v>
      </c>
      <c r="H685" s="260"/>
      <c r="I685" s="268"/>
      <c r="J685" s="260"/>
    </row>
    <row r="686" s="218" customFormat="1" ht="14.25" spans="1:10">
      <c r="A686" s="276" t="s">
        <v>1291</v>
      </c>
      <c r="B686" s="276">
        <f t="shared" si="15"/>
        <v>7</v>
      </c>
      <c r="C686" s="277" t="s">
        <v>1292</v>
      </c>
      <c r="D686" s="256"/>
      <c r="E686" s="261"/>
      <c r="F686" s="278"/>
      <c r="G686" s="259">
        <v>3</v>
      </c>
      <c r="H686" s="260"/>
      <c r="I686" s="268"/>
      <c r="J686" s="260"/>
    </row>
    <row r="687" s="218" customFormat="1" ht="14.25" spans="1:10">
      <c r="A687" s="276" t="s">
        <v>1293</v>
      </c>
      <c r="B687" s="276">
        <f t="shared" si="15"/>
        <v>7</v>
      </c>
      <c r="C687" s="277" t="s">
        <v>1294</v>
      </c>
      <c r="D687" s="256"/>
      <c r="E687" s="261"/>
      <c r="F687" s="278"/>
      <c r="G687" s="259">
        <v>0</v>
      </c>
      <c r="H687" s="260"/>
      <c r="I687" s="268"/>
      <c r="J687" s="260"/>
    </row>
    <row r="688" s="218" customFormat="1" ht="14.25" spans="1:10">
      <c r="A688" s="276" t="s">
        <v>1295</v>
      </c>
      <c r="B688" s="276">
        <f t="shared" si="15"/>
        <v>7</v>
      </c>
      <c r="C688" s="277" t="s">
        <v>1296</v>
      </c>
      <c r="D688" s="256"/>
      <c r="E688" s="261"/>
      <c r="F688" s="278"/>
      <c r="G688" s="259">
        <v>82</v>
      </c>
      <c r="H688" s="260"/>
      <c r="I688" s="268"/>
      <c r="J688" s="260"/>
    </row>
    <row r="689" s="218" customFormat="1" ht="14.25" spans="1:10">
      <c r="A689" s="276" t="s">
        <v>1297</v>
      </c>
      <c r="B689" s="276">
        <f t="shared" si="15"/>
        <v>7</v>
      </c>
      <c r="C689" s="277" t="s">
        <v>1298</v>
      </c>
      <c r="D689" s="256"/>
      <c r="E689" s="261"/>
      <c r="F689" s="278"/>
      <c r="G689" s="259">
        <v>0</v>
      </c>
      <c r="H689" s="260"/>
      <c r="I689" s="268"/>
      <c r="J689" s="260"/>
    </row>
    <row r="690" s="218" customFormat="1" ht="14.25" spans="1:10">
      <c r="A690" s="276" t="s">
        <v>1299</v>
      </c>
      <c r="B690" s="276">
        <f t="shared" si="15"/>
        <v>7</v>
      </c>
      <c r="C690" s="277" t="s">
        <v>1300</v>
      </c>
      <c r="D690" s="256"/>
      <c r="E690" s="261">
        <v>5</v>
      </c>
      <c r="F690" s="278">
        <v>5</v>
      </c>
      <c r="G690" s="259">
        <v>0</v>
      </c>
      <c r="H690" s="260"/>
      <c r="I690" s="268"/>
      <c r="J690" s="260"/>
    </row>
    <row r="691" s="218" customFormat="1" ht="14.25" spans="1:10">
      <c r="A691" s="276" t="s">
        <v>1301</v>
      </c>
      <c r="B691" s="276">
        <f t="shared" si="15"/>
        <v>7</v>
      </c>
      <c r="C691" s="277" t="s">
        <v>1302</v>
      </c>
      <c r="D691" s="256"/>
      <c r="E691" s="278"/>
      <c r="F691" s="279">
        <v>67</v>
      </c>
      <c r="G691" s="259">
        <v>150</v>
      </c>
      <c r="H691" s="260"/>
      <c r="I691" s="268"/>
      <c r="J691" s="260"/>
    </row>
    <row r="692" s="218" customFormat="1" ht="14.25" spans="1:10">
      <c r="A692" s="253" t="s">
        <v>1303</v>
      </c>
      <c r="B692" s="254">
        <f t="shared" si="15"/>
        <v>5</v>
      </c>
      <c r="C692" s="255" t="s">
        <v>1304</v>
      </c>
      <c r="D692" s="256"/>
      <c r="E692" s="257"/>
      <c r="F692" s="257">
        <v>457</v>
      </c>
      <c r="G692" s="256">
        <v>560</v>
      </c>
      <c r="H692" s="260"/>
      <c r="I692" s="268">
        <f t="shared" ref="I692:I697" si="16">G692-D692</f>
        <v>560</v>
      </c>
      <c r="J692" s="260"/>
    </row>
    <row r="693" s="218" customFormat="1" ht="14.25" spans="1:10">
      <c r="A693" s="253" t="s">
        <v>1305</v>
      </c>
      <c r="B693" s="254">
        <f t="shared" si="15"/>
        <v>7</v>
      </c>
      <c r="C693" s="255" t="s">
        <v>1306</v>
      </c>
      <c r="D693" s="256"/>
      <c r="E693" s="257"/>
      <c r="F693" s="257">
        <v>457</v>
      </c>
      <c r="G693" s="256">
        <v>560</v>
      </c>
      <c r="H693" s="260"/>
      <c r="I693" s="268">
        <f t="shared" si="16"/>
        <v>560</v>
      </c>
      <c r="J693" s="260"/>
    </row>
    <row r="694" s="218" customFormat="1" ht="14.25" spans="1:10">
      <c r="A694" s="247" t="s">
        <v>1307</v>
      </c>
      <c r="B694" s="273">
        <f t="shared" si="15"/>
        <v>3</v>
      </c>
      <c r="C694" s="249" t="s">
        <v>1308</v>
      </c>
      <c r="D694" s="250">
        <v>17342</v>
      </c>
      <c r="E694" s="251">
        <v>12987</v>
      </c>
      <c r="F694" s="251">
        <v>22348</v>
      </c>
      <c r="G694" s="250">
        <v>23585</v>
      </c>
      <c r="H694" s="252">
        <f>G694/F694</f>
        <v>1.05535170932522</v>
      </c>
      <c r="I694" s="267">
        <f t="shared" si="16"/>
        <v>6243</v>
      </c>
      <c r="J694" s="252">
        <f t="shared" ref="J694:J697" si="17">I694/D694</f>
        <v>0.359993080382885</v>
      </c>
    </row>
    <row r="695" s="218" customFormat="1" ht="14.25" spans="1:10">
      <c r="A695" s="253" t="s">
        <v>1309</v>
      </c>
      <c r="B695" s="254">
        <f t="shared" si="15"/>
        <v>5</v>
      </c>
      <c r="C695" s="255" t="s">
        <v>1310</v>
      </c>
      <c r="D695" s="256">
        <v>221</v>
      </c>
      <c r="E695" s="257">
        <v>134</v>
      </c>
      <c r="F695" s="258">
        <v>329</v>
      </c>
      <c r="G695" s="259">
        <f>SUM(G696:G699)</f>
        <v>590</v>
      </c>
      <c r="H695" s="260">
        <f>G695/F695</f>
        <v>1.79331306990881</v>
      </c>
      <c r="I695" s="268">
        <f t="shared" si="16"/>
        <v>369</v>
      </c>
      <c r="J695" s="260">
        <f t="shared" si="17"/>
        <v>1.66968325791855</v>
      </c>
    </row>
    <row r="696" s="218" customFormat="1" ht="14.25" spans="1:10">
      <c r="A696" s="253" t="s">
        <v>1311</v>
      </c>
      <c r="B696" s="254">
        <f t="shared" si="15"/>
        <v>7</v>
      </c>
      <c r="C696" s="255" t="s">
        <v>119</v>
      </c>
      <c r="D696" s="256">
        <v>163</v>
      </c>
      <c r="E696" s="257">
        <v>134</v>
      </c>
      <c r="F696" s="258">
        <v>134</v>
      </c>
      <c r="G696" s="259">
        <v>205</v>
      </c>
      <c r="H696" s="260">
        <f>G696/F696</f>
        <v>1.52985074626866</v>
      </c>
      <c r="I696" s="268">
        <f t="shared" si="16"/>
        <v>42</v>
      </c>
      <c r="J696" s="260">
        <f t="shared" si="17"/>
        <v>0.257668711656442</v>
      </c>
    </row>
    <row r="697" s="218" customFormat="1" ht="14.25" spans="1:10">
      <c r="A697" s="253" t="s">
        <v>1312</v>
      </c>
      <c r="B697" s="254">
        <f t="shared" si="15"/>
        <v>7</v>
      </c>
      <c r="C697" s="255" t="s">
        <v>121</v>
      </c>
      <c r="D697" s="256">
        <v>58</v>
      </c>
      <c r="E697" s="257"/>
      <c r="F697" s="258">
        <v>47</v>
      </c>
      <c r="G697" s="259">
        <v>159</v>
      </c>
      <c r="H697" s="260">
        <f>G697/F697</f>
        <v>3.38297872340426</v>
      </c>
      <c r="I697" s="268">
        <f t="shared" si="16"/>
        <v>101</v>
      </c>
      <c r="J697" s="260">
        <f t="shared" si="17"/>
        <v>1.74137931034483</v>
      </c>
    </row>
    <row r="698" s="218" customFormat="1" ht="14.25" spans="1:10">
      <c r="A698" s="253" t="s">
        <v>1313</v>
      </c>
      <c r="B698" s="254">
        <f t="shared" si="15"/>
        <v>7</v>
      </c>
      <c r="C698" s="255" t="s">
        <v>123</v>
      </c>
      <c r="D698" s="256"/>
      <c r="E698" s="257"/>
      <c r="F698" s="258">
        <v>0</v>
      </c>
      <c r="G698" s="259">
        <v>0</v>
      </c>
      <c r="H698" s="260"/>
      <c r="I698" s="268"/>
      <c r="J698" s="260"/>
    </row>
    <row r="699" s="218" customFormat="1" ht="14.25" spans="1:10">
      <c r="A699" s="253" t="s">
        <v>1314</v>
      </c>
      <c r="B699" s="254">
        <f t="shared" si="15"/>
        <v>7</v>
      </c>
      <c r="C699" s="255" t="s">
        <v>1315</v>
      </c>
      <c r="D699" s="256"/>
      <c r="E699" s="257"/>
      <c r="F699" s="258">
        <v>148</v>
      </c>
      <c r="G699" s="259">
        <v>226</v>
      </c>
      <c r="H699" s="260"/>
      <c r="I699" s="268">
        <f>G699-D699</f>
        <v>226</v>
      </c>
      <c r="J699" s="260"/>
    </row>
    <row r="700" s="218" customFormat="1" ht="14.25" spans="1:10">
      <c r="A700" s="253" t="s">
        <v>1316</v>
      </c>
      <c r="B700" s="254">
        <f t="shared" si="15"/>
        <v>5</v>
      </c>
      <c r="C700" s="255" t="s">
        <v>1317</v>
      </c>
      <c r="D700" s="256"/>
      <c r="E700" s="257"/>
      <c r="F700" s="257"/>
      <c r="G700" s="256"/>
      <c r="H700" s="260"/>
      <c r="I700" s="268"/>
      <c r="J700" s="260"/>
    </row>
    <row r="701" s="218" customFormat="1" ht="14.25" spans="1:10">
      <c r="A701" s="253" t="s">
        <v>1318</v>
      </c>
      <c r="B701" s="254">
        <f t="shared" si="15"/>
        <v>7</v>
      </c>
      <c r="C701" s="255" t="s">
        <v>1319</v>
      </c>
      <c r="D701" s="256"/>
      <c r="E701" s="257"/>
      <c r="F701" s="257"/>
      <c r="G701" s="256"/>
      <c r="H701" s="260"/>
      <c r="I701" s="268"/>
      <c r="J701" s="260"/>
    </row>
    <row r="702" s="218" customFormat="1" ht="14.25" spans="1:10">
      <c r="A702" s="253" t="s">
        <v>1320</v>
      </c>
      <c r="B702" s="254">
        <f t="shared" si="15"/>
        <v>7</v>
      </c>
      <c r="C702" s="255" t="s">
        <v>1321</v>
      </c>
      <c r="D702" s="256"/>
      <c r="E702" s="257"/>
      <c r="F702" s="257"/>
      <c r="G702" s="256"/>
      <c r="H702" s="260"/>
      <c r="I702" s="268"/>
      <c r="J702" s="260"/>
    </row>
    <row r="703" s="218" customFormat="1" ht="14.25" spans="1:10">
      <c r="A703" s="253" t="s">
        <v>1322</v>
      </c>
      <c r="B703" s="254">
        <f t="shared" si="15"/>
        <v>7</v>
      </c>
      <c r="C703" s="255" t="s">
        <v>1323</v>
      </c>
      <c r="D703" s="256"/>
      <c r="E703" s="257"/>
      <c r="F703" s="257"/>
      <c r="G703" s="256"/>
      <c r="H703" s="260"/>
      <c r="I703" s="268"/>
      <c r="J703" s="260"/>
    </row>
    <row r="704" s="218" customFormat="1" ht="14.25" spans="1:10">
      <c r="A704" s="253" t="s">
        <v>1324</v>
      </c>
      <c r="B704" s="254">
        <f t="shared" si="15"/>
        <v>7</v>
      </c>
      <c r="C704" s="255" t="s">
        <v>1325</v>
      </c>
      <c r="D704" s="256"/>
      <c r="E704" s="257"/>
      <c r="F704" s="257"/>
      <c r="G704" s="256"/>
      <c r="H704" s="260"/>
      <c r="I704" s="268"/>
      <c r="J704" s="260"/>
    </row>
    <row r="705" s="218" customFormat="1" ht="14.25" spans="1:10">
      <c r="A705" s="253" t="s">
        <v>1326</v>
      </c>
      <c r="B705" s="254">
        <f t="shared" si="15"/>
        <v>7</v>
      </c>
      <c r="C705" s="255" t="s">
        <v>1327</v>
      </c>
      <c r="D705" s="256"/>
      <c r="E705" s="257"/>
      <c r="F705" s="257"/>
      <c r="G705" s="256"/>
      <c r="H705" s="260"/>
      <c r="I705" s="268"/>
      <c r="J705" s="260"/>
    </row>
    <row r="706" s="218" customFormat="1" ht="14.25" spans="1:10">
      <c r="A706" s="253" t="s">
        <v>1328</v>
      </c>
      <c r="B706" s="254">
        <f t="shared" si="15"/>
        <v>7</v>
      </c>
      <c r="C706" s="255" t="s">
        <v>1329</v>
      </c>
      <c r="D706" s="256"/>
      <c r="E706" s="257"/>
      <c r="F706" s="257"/>
      <c r="G706" s="256"/>
      <c r="H706" s="260"/>
      <c r="I706" s="268"/>
      <c r="J706" s="260"/>
    </row>
    <row r="707" s="218" customFormat="1" ht="14.25" spans="1:10">
      <c r="A707" s="253" t="s">
        <v>1330</v>
      </c>
      <c r="B707" s="254">
        <f t="shared" si="15"/>
        <v>7</v>
      </c>
      <c r="C707" s="255" t="s">
        <v>1331</v>
      </c>
      <c r="D707" s="256"/>
      <c r="E707" s="257"/>
      <c r="F707" s="257"/>
      <c r="G707" s="256"/>
      <c r="H707" s="260"/>
      <c r="I707" s="268"/>
      <c r="J707" s="260"/>
    </row>
    <row r="708" s="218" customFormat="1" ht="14.25" spans="1:10">
      <c r="A708" s="253" t="s">
        <v>1332</v>
      </c>
      <c r="B708" s="254">
        <f t="shared" si="15"/>
        <v>7</v>
      </c>
      <c r="C708" s="255" t="s">
        <v>1333</v>
      </c>
      <c r="D708" s="256"/>
      <c r="E708" s="257"/>
      <c r="F708" s="257"/>
      <c r="G708" s="256"/>
      <c r="H708" s="260"/>
      <c r="I708" s="268"/>
      <c r="J708" s="260"/>
    </row>
    <row r="709" s="218" customFormat="1" ht="14.25" spans="1:10">
      <c r="A709" s="253" t="s">
        <v>1334</v>
      </c>
      <c r="B709" s="254">
        <f t="shared" si="15"/>
        <v>7</v>
      </c>
      <c r="C709" s="255" t="s">
        <v>1335</v>
      </c>
      <c r="D709" s="256"/>
      <c r="E709" s="257"/>
      <c r="F709" s="257"/>
      <c r="G709" s="256"/>
      <c r="H709" s="260"/>
      <c r="I709" s="268"/>
      <c r="J709" s="260"/>
    </row>
    <row r="710" s="218" customFormat="1" ht="14.25" spans="1:10">
      <c r="A710" s="253" t="s">
        <v>1336</v>
      </c>
      <c r="B710" s="254">
        <f t="shared" si="15"/>
        <v>7</v>
      </c>
      <c r="C710" s="255" t="s">
        <v>1337</v>
      </c>
      <c r="D710" s="256"/>
      <c r="E710" s="257"/>
      <c r="F710" s="257"/>
      <c r="G710" s="256"/>
      <c r="H710" s="260"/>
      <c r="I710" s="268"/>
      <c r="J710" s="260"/>
    </row>
    <row r="711" s="218" customFormat="1" ht="14.25" spans="1:10">
      <c r="A711" s="253" t="s">
        <v>1338</v>
      </c>
      <c r="B711" s="254">
        <f t="shared" si="15"/>
        <v>7</v>
      </c>
      <c r="C711" s="255" t="s">
        <v>1339</v>
      </c>
      <c r="D711" s="256"/>
      <c r="E711" s="257"/>
      <c r="F711" s="257"/>
      <c r="G711" s="256"/>
      <c r="H711" s="260"/>
      <c r="I711" s="268"/>
      <c r="J711" s="260"/>
    </row>
    <row r="712" s="218" customFormat="1" ht="14.25" spans="1:10">
      <c r="A712" s="253" t="s">
        <v>1340</v>
      </c>
      <c r="B712" s="254">
        <f t="shared" si="15"/>
        <v>7</v>
      </c>
      <c r="C712" s="255" t="s">
        <v>1341</v>
      </c>
      <c r="D712" s="256"/>
      <c r="E712" s="257"/>
      <c r="F712" s="257"/>
      <c r="G712" s="256"/>
      <c r="H712" s="260"/>
      <c r="I712" s="268"/>
      <c r="J712" s="260"/>
    </row>
    <row r="713" s="218" customFormat="1" ht="14.25" spans="1:10">
      <c r="A713" s="253" t="s">
        <v>1342</v>
      </c>
      <c r="B713" s="254">
        <f t="shared" si="15"/>
        <v>5</v>
      </c>
      <c r="C713" s="255" t="s">
        <v>1343</v>
      </c>
      <c r="D713" s="256">
        <v>1745</v>
      </c>
      <c r="E713" s="261">
        <v>1589</v>
      </c>
      <c r="F713" s="258">
        <v>2873</v>
      </c>
      <c r="G713" s="259">
        <f>SUM(G714:G716)</f>
        <v>2813</v>
      </c>
      <c r="H713" s="260">
        <f>G713/F713</f>
        <v>0.979115906717717</v>
      </c>
      <c r="I713" s="268">
        <f t="shared" ref="I713:I720" si="18">G713-D713</f>
        <v>1068</v>
      </c>
      <c r="J713" s="260">
        <f t="shared" ref="J713:J718" si="19">I713/D713</f>
        <v>0.612034383954155</v>
      </c>
    </row>
    <row r="714" s="218" customFormat="1" ht="14.25" spans="1:10">
      <c r="A714" s="253" t="s">
        <v>1344</v>
      </c>
      <c r="B714" s="254">
        <f t="shared" si="15"/>
        <v>7</v>
      </c>
      <c r="C714" s="255" t="s">
        <v>1345</v>
      </c>
      <c r="D714" s="256">
        <v>447</v>
      </c>
      <c r="E714" s="261">
        <v>204</v>
      </c>
      <c r="F714" s="258">
        <v>509</v>
      </c>
      <c r="G714" s="259">
        <v>642</v>
      </c>
      <c r="H714" s="260">
        <f>G714/F714</f>
        <v>1.26129666011788</v>
      </c>
      <c r="I714" s="268">
        <f t="shared" si="18"/>
        <v>195</v>
      </c>
      <c r="J714" s="260">
        <f t="shared" si="19"/>
        <v>0.436241610738255</v>
      </c>
    </row>
    <row r="715" s="218" customFormat="1" ht="14.25" spans="1:10">
      <c r="A715" s="253" t="s">
        <v>1346</v>
      </c>
      <c r="B715" s="254">
        <f t="shared" si="15"/>
        <v>7</v>
      </c>
      <c r="C715" s="255" t="s">
        <v>1347</v>
      </c>
      <c r="D715" s="256">
        <v>1298</v>
      </c>
      <c r="E715" s="261">
        <v>1305</v>
      </c>
      <c r="F715" s="258">
        <v>1841</v>
      </c>
      <c r="G715" s="259">
        <v>1677</v>
      </c>
      <c r="H715" s="260">
        <f>G715/F715</f>
        <v>0.910917979359044</v>
      </c>
      <c r="I715" s="268">
        <f t="shared" si="18"/>
        <v>379</v>
      </c>
      <c r="J715" s="260">
        <f t="shared" si="19"/>
        <v>0.291987673343606</v>
      </c>
    </row>
    <row r="716" s="218" customFormat="1" ht="14.25" spans="1:10">
      <c r="A716" s="253" t="s">
        <v>1348</v>
      </c>
      <c r="B716" s="254">
        <f t="shared" si="15"/>
        <v>7</v>
      </c>
      <c r="C716" s="255" t="s">
        <v>1349</v>
      </c>
      <c r="D716" s="256"/>
      <c r="E716" s="261">
        <v>80</v>
      </c>
      <c r="F716" s="258">
        <v>523</v>
      </c>
      <c r="G716" s="259">
        <v>494</v>
      </c>
      <c r="H716" s="260"/>
      <c r="I716" s="268">
        <f t="shared" si="18"/>
        <v>494</v>
      </c>
      <c r="J716" s="260"/>
    </row>
    <row r="717" s="218" customFormat="1" ht="14.25" spans="1:10">
      <c r="A717" s="253" t="s">
        <v>1350</v>
      </c>
      <c r="B717" s="254">
        <f t="shared" si="15"/>
        <v>5</v>
      </c>
      <c r="C717" s="255" t="s">
        <v>1351</v>
      </c>
      <c r="D717" s="256">
        <v>4261</v>
      </c>
      <c r="E717" s="261">
        <v>614</v>
      </c>
      <c r="F717" s="258">
        <v>6025</v>
      </c>
      <c r="G717" s="259">
        <f>SUM(G718:G728)</f>
        <v>7392</v>
      </c>
      <c r="H717" s="260">
        <f>G717/F717</f>
        <v>1.22688796680498</v>
      </c>
      <c r="I717" s="268">
        <f t="shared" si="18"/>
        <v>3131</v>
      </c>
      <c r="J717" s="260">
        <f t="shared" si="19"/>
        <v>0.734804036611124</v>
      </c>
    </row>
    <row r="718" s="218" customFormat="1" ht="14.25" spans="1:10">
      <c r="A718" s="253" t="s">
        <v>1352</v>
      </c>
      <c r="B718" s="254">
        <f t="shared" si="15"/>
        <v>7</v>
      </c>
      <c r="C718" s="255" t="s">
        <v>1353</v>
      </c>
      <c r="D718" s="256">
        <v>347</v>
      </c>
      <c r="E718" s="261">
        <v>273</v>
      </c>
      <c r="F718" s="258">
        <v>529</v>
      </c>
      <c r="G718" s="259">
        <v>703</v>
      </c>
      <c r="H718" s="260">
        <f>G718/F718</f>
        <v>1.3289224952741</v>
      </c>
      <c r="I718" s="268">
        <f t="shared" si="18"/>
        <v>356</v>
      </c>
      <c r="J718" s="260">
        <f t="shared" si="19"/>
        <v>1.02593659942363</v>
      </c>
    </row>
    <row r="719" s="218" customFormat="1" ht="14.25" spans="1:10">
      <c r="A719" s="253" t="s">
        <v>1354</v>
      </c>
      <c r="B719" s="254">
        <f t="shared" si="15"/>
        <v>7</v>
      </c>
      <c r="C719" s="255" t="s">
        <v>1355</v>
      </c>
      <c r="D719" s="256">
        <v>81</v>
      </c>
      <c r="E719" s="261">
        <v>86</v>
      </c>
      <c r="F719" s="258">
        <v>86</v>
      </c>
      <c r="G719" s="259">
        <v>116</v>
      </c>
      <c r="H719" s="260">
        <f>G719/F719</f>
        <v>1.34883720930233</v>
      </c>
      <c r="I719" s="268">
        <f t="shared" si="18"/>
        <v>35</v>
      </c>
      <c r="J719" s="260"/>
    </row>
    <row r="720" s="218" customFormat="1" ht="14.25" spans="1:10">
      <c r="A720" s="253" t="s">
        <v>1356</v>
      </c>
      <c r="B720" s="254">
        <f t="shared" si="15"/>
        <v>7</v>
      </c>
      <c r="C720" s="255" t="s">
        <v>1357</v>
      </c>
      <c r="D720" s="256">
        <v>11</v>
      </c>
      <c r="E720" s="261"/>
      <c r="F720" s="258">
        <v>0</v>
      </c>
      <c r="G720" s="259">
        <v>5</v>
      </c>
      <c r="H720" s="260"/>
      <c r="I720" s="268">
        <f t="shared" si="18"/>
        <v>-6</v>
      </c>
      <c r="J720" s="260">
        <f>I720/D720</f>
        <v>-0.545454545454545</v>
      </c>
    </row>
    <row r="721" s="218" customFormat="1" ht="14.25" spans="1:10">
      <c r="A721" s="253" t="s">
        <v>1358</v>
      </c>
      <c r="B721" s="254">
        <f t="shared" si="15"/>
        <v>7</v>
      </c>
      <c r="C721" s="255" t="s">
        <v>1359</v>
      </c>
      <c r="D721" s="256"/>
      <c r="E721" s="261"/>
      <c r="F721" s="258">
        <v>0</v>
      </c>
      <c r="G721" s="259">
        <v>0</v>
      </c>
      <c r="H721" s="260"/>
      <c r="I721" s="268"/>
      <c r="J721" s="260"/>
    </row>
    <row r="722" s="218" customFormat="1" ht="14.25" spans="1:10">
      <c r="A722" s="253" t="s">
        <v>1360</v>
      </c>
      <c r="B722" s="254">
        <f t="shared" si="15"/>
        <v>7</v>
      </c>
      <c r="C722" s="255" t="s">
        <v>1361</v>
      </c>
      <c r="D722" s="256"/>
      <c r="E722" s="261"/>
      <c r="F722" s="258">
        <v>0</v>
      </c>
      <c r="G722" s="259">
        <v>0</v>
      </c>
      <c r="H722" s="260"/>
      <c r="I722" s="268"/>
      <c r="J722" s="260"/>
    </row>
    <row r="723" s="218" customFormat="1" ht="14.25" spans="1:10">
      <c r="A723" s="253" t="s">
        <v>1362</v>
      </c>
      <c r="B723" s="254">
        <f t="shared" si="15"/>
        <v>7</v>
      </c>
      <c r="C723" s="255" t="s">
        <v>1363</v>
      </c>
      <c r="D723" s="256"/>
      <c r="E723" s="261"/>
      <c r="F723" s="258">
        <v>0</v>
      </c>
      <c r="G723" s="259">
        <v>0</v>
      </c>
      <c r="H723" s="260"/>
      <c r="I723" s="268"/>
      <c r="J723" s="260"/>
    </row>
    <row r="724" s="218" customFormat="1" ht="14.25" spans="1:10">
      <c r="A724" s="253" t="s">
        <v>1364</v>
      </c>
      <c r="B724" s="254">
        <f t="shared" si="15"/>
        <v>7</v>
      </c>
      <c r="C724" s="255" t="s">
        <v>1365</v>
      </c>
      <c r="D724" s="256"/>
      <c r="E724" s="261"/>
      <c r="F724" s="258">
        <v>0</v>
      </c>
      <c r="G724" s="259">
        <v>0</v>
      </c>
      <c r="H724" s="260"/>
      <c r="I724" s="268"/>
      <c r="J724" s="260"/>
    </row>
    <row r="725" s="218" customFormat="1" ht="14.25" spans="1:10">
      <c r="A725" s="253" t="s">
        <v>1366</v>
      </c>
      <c r="B725" s="254">
        <f t="shared" si="15"/>
        <v>7</v>
      </c>
      <c r="C725" s="255" t="s">
        <v>1367</v>
      </c>
      <c r="D725" s="256">
        <v>3523</v>
      </c>
      <c r="E725" s="261">
        <v>195</v>
      </c>
      <c r="F725" s="258">
        <v>3909</v>
      </c>
      <c r="G725" s="259">
        <v>3619</v>
      </c>
      <c r="H725" s="260">
        <f>G725/F725</f>
        <v>0.925812228191353</v>
      </c>
      <c r="I725" s="268">
        <f t="shared" ref="I725:I730" si="20">G725-D725</f>
        <v>96</v>
      </c>
      <c r="J725" s="260">
        <f t="shared" ref="J725:J730" si="21">I725/D725</f>
        <v>0.0272495032642634</v>
      </c>
    </row>
    <row r="726" s="218" customFormat="1" ht="14.25" spans="1:10">
      <c r="A726" s="253" t="s">
        <v>1368</v>
      </c>
      <c r="B726" s="254">
        <f t="shared" si="15"/>
        <v>7</v>
      </c>
      <c r="C726" s="255" t="s">
        <v>1369</v>
      </c>
      <c r="D726" s="256">
        <v>223</v>
      </c>
      <c r="E726" s="261"/>
      <c r="F726" s="258">
        <v>1097</v>
      </c>
      <c r="G726" s="259">
        <v>1036</v>
      </c>
      <c r="H726" s="260">
        <f>G726/F726</f>
        <v>0.944393801276208</v>
      </c>
      <c r="I726" s="268">
        <f t="shared" si="20"/>
        <v>813</v>
      </c>
      <c r="J726" s="260">
        <f t="shared" si="21"/>
        <v>3.6457399103139</v>
      </c>
    </row>
    <row r="727" s="218" customFormat="1" ht="14.25" spans="1:10">
      <c r="A727" s="253" t="s">
        <v>1370</v>
      </c>
      <c r="B727" s="254">
        <f t="shared" si="15"/>
        <v>7</v>
      </c>
      <c r="C727" s="255" t="s">
        <v>1371</v>
      </c>
      <c r="D727" s="256"/>
      <c r="E727" s="261"/>
      <c r="F727" s="258">
        <v>311</v>
      </c>
      <c r="G727" s="259">
        <v>1701</v>
      </c>
      <c r="H727" s="260"/>
      <c r="I727" s="268">
        <f t="shared" si="20"/>
        <v>1701</v>
      </c>
      <c r="J727" s="260"/>
    </row>
    <row r="728" s="218" customFormat="1" ht="14.25" spans="1:10">
      <c r="A728" s="253" t="s">
        <v>1372</v>
      </c>
      <c r="B728" s="254">
        <f t="shared" si="15"/>
        <v>7</v>
      </c>
      <c r="C728" s="255" t="s">
        <v>1373</v>
      </c>
      <c r="D728" s="256">
        <v>76</v>
      </c>
      <c r="E728" s="261">
        <v>60</v>
      </c>
      <c r="F728" s="258">
        <v>93</v>
      </c>
      <c r="G728" s="259">
        <v>212</v>
      </c>
      <c r="H728" s="260">
        <f>G728/F728</f>
        <v>2.27956989247312</v>
      </c>
      <c r="I728" s="268">
        <f t="shared" si="20"/>
        <v>136</v>
      </c>
      <c r="J728" s="260">
        <f t="shared" si="21"/>
        <v>1.78947368421053</v>
      </c>
    </row>
    <row r="729" s="218" customFormat="1" ht="14.25" spans="1:10">
      <c r="A729" s="253" t="s">
        <v>1374</v>
      </c>
      <c r="B729" s="254">
        <f t="shared" si="15"/>
        <v>5</v>
      </c>
      <c r="C729" s="255" t="s">
        <v>1375</v>
      </c>
      <c r="D729" s="256">
        <v>24</v>
      </c>
      <c r="E729" s="257"/>
      <c r="F729" s="257">
        <v>45</v>
      </c>
      <c r="G729" s="256">
        <v>46</v>
      </c>
      <c r="H729" s="260">
        <f>G729/F729</f>
        <v>1.02222222222222</v>
      </c>
      <c r="I729" s="268">
        <f t="shared" si="20"/>
        <v>22</v>
      </c>
      <c r="J729" s="260">
        <f t="shared" si="21"/>
        <v>0.916666666666667</v>
      </c>
    </row>
    <row r="730" s="218" customFormat="1" ht="14.25" spans="1:10">
      <c r="A730" s="253" t="s">
        <v>1376</v>
      </c>
      <c r="B730" s="254">
        <f t="shared" si="15"/>
        <v>7</v>
      </c>
      <c r="C730" s="255" t="s">
        <v>1377</v>
      </c>
      <c r="D730" s="256">
        <v>24</v>
      </c>
      <c r="E730" s="257"/>
      <c r="F730" s="257">
        <v>45</v>
      </c>
      <c r="G730" s="256">
        <v>46</v>
      </c>
      <c r="H730" s="260">
        <f>G730/F730</f>
        <v>1.02222222222222</v>
      </c>
      <c r="I730" s="268">
        <f t="shared" si="20"/>
        <v>22</v>
      </c>
      <c r="J730" s="260">
        <f t="shared" si="21"/>
        <v>0.916666666666667</v>
      </c>
    </row>
    <row r="731" s="218" customFormat="1" ht="14.25" spans="1:10">
      <c r="A731" s="253" t="s">
        <v>1378</v>
      </c>
      <c r="B731" s="254">
        <f t="shared" si="15"/>
        <v>7</v>
      </c>
      <c r="C731" s="255" t="s">
        <v>1379</v>
      </c>
      <c r="D731" s="256"/>
      <c r="E731" s="257"/>
      <c r="F731" s="257"/>
      <c r="G731" s="256"/>
      <c r="H731" s="260"/>
      <c r="I731" s="268"/>
      <c r="J731" s="260"/>
    </row>
    <row r="732" s="218" customFormat="1" ht="14.25" spans="1:10">
      <c r="A732" s="253" t="s">
        <v>1380</v>
      </c>
      <c r="B732" s="254">
        <f t="shared" si="15"/>
        <v>5</v>
      </c>
      <c r="C732" s="255" t="s">
        <v>1381</v>
      </c>
      <c r="D732" s="256">
        <v>2636</v>
      </c>
      <c r="E732" s="261">
        <v>769</v>
      </c>
      <c r="F732" s="258">
        <v>2501</v>
      </c>
      <c r="G732" s="259">
        <f>SUM(G733:G735)</f>
        <v>2861</v>
      </c>
      <c r="H732" s="260">
        <f>G732/F732</f>
        <v>1.14394242303079</v>
      </c>
      <c r="I732" s="268">
        <f t="shared" ref="I732:I738" si="22">G732-D732</f>
        <v>225</v>
      </c>
      <c r="J732" s="260">
        <f t="shared" ref="J732:J734" si="23">I732/D732</f>
        <v>0.0853566009104704</v>
      </c>
    </row>
    <row r="733" s="218" customFormat="1" ht="14.25" spans="1:10">
      <c r="A733" s="253" t="s">
        <v>1382</v>
      </c>
      <c r="B733" s="254">
        <f t="shared" si="15"/>
        <v>7</v>
      </c>
      <c r="C733" s="255" t="s">
        <v>1383</v>
      </c>
      <c r="D733" s="256">
        <v>310</v>
      </c>
      <c r="E733" s="261">
        <v>276</v>
      </c>
      <c r="F733" s="258">
        <v>276</v>
      </c>
      <c r="G733" s="259">
        <v>343</v>
      </c>
      <c r="H733" s="260">
        <f>G733/F733</f>
        <v>1.24275362318841</v>
      </c>
      <c r="I733" s="268">
        <f t="shared" si="22"/>
        <v>33</v>
      </c>
      <c r="J733" s="260">
        <f t="shared" si="23"/>
        <v>0.106451612903226</v>
      </c>
    </row>
    <row r="734" s="218" customFormat="1" ht="14.25" spans="1:10">
      <c r="A734" s="253" t="s">
        <v>1384</v>
      </c>
      <c r="B734" s="254">
        <f t="shared" si="15"/>
        <v>7</v>
      </c>
      <c r="C734" s="255" t="s">
        <v>1385</v>
      </c>
      <c r="D734" s="256">
        <v>2326</v>
      </c>
      <c r="E734" s="261">
        <v>458</v>
      </c>
      <c r="F734" s="258">
        <v>1687</v>
      </c>
      <c r="G734" s="259">
        <v>1556</v>
      </c>
      <c r="H734" s="260">
        <f>G734/F734</f>
        <v>0.922347362181387</v>
      </c>
      <c r="I734" s="268">
        <f t="shared" si="22"/>
        <v>-770</v>
      </c>
      <c r="J734" s="260">
        <f t="shared" si="23"/>
        <v>-0.331040412725709</v>
      </c>
    </row>
    <row r="735" s="217" customFormat="1" ht="14.25" spans="1:10">
      <c r="A735" s="253" t="s">
        <v>1386</v>
      </c>
      <c r="B735" s="254">
        <f t="shared" si="15"/>
        <v>7</v>
      </c>
      <c r="C735" s="255" t="s">
        <v>1387</v>
      </c>
      <c r="D735" s="256"/>
      <c r="E735" s="261">
        <v>35</v>
      </c>
      <c r="F735" s="258">
        <v>538</v>
      </c>
      <c r="G735" s="259">
        <v>962</v>
      </c>
      <c r="H735" s="260"/>
      <c r="I735" s="268">
        <f t="shared" si="22"/>
        <v>962</v>
      </c>
      <c r="J735" s="260"/>
    </row>
    <row r="736" s="218" customFormat="1" ht="14.25" spans="1:10">
      <c r="A736" s="253" t="s">
        <v>1388</v>
      </c>
      <c r="B736" s="254">
        <f t="shared" si="15"/>
        <v>5</v>
      </c>
      <c r="C736" s="255" t="s">
        <v>1389</v>
      </c>
      <c r="D736" s="256"/>
      <c r="E736" s="257"/>
      <c r="F736" s="257"/>
      <c r="G736" s="256"/>
      <c r="H736" s="260"/>
      <c r="I736" s="268">
        <f t="shared" si="22"/>
        <v>0</v>
      </c>
      <c r="J736" s="260"/>
    </row>
    <row r="737" s="218" customFormat="1" ht="14.25" spans="1:10">
      <c r="A737" s="253" t="s">
        <v>1390</v>
      </c>
      <c r="B737" s="254">
        <f t="shared" si="15"/>
        <v>7</v>
      </c>
      <c r="C737" s="255" t="s">
        <v>119</v>
      </c>
      <c r="D737" s="256"/>
      <c r="E737" s="257"/>
      <c r="F737" s="257"/>
      <c r="G737" s="256"/>
      <c r="H737" s="260"/>
      <c r="I737" s="268">
        <f t="shared" si="22"/>
        <v>0</v>
      </c>
      <c r="J737" s="260"/>
    </row>
    <row r="738" s="218" customFormat="1" ht="14.25" spans="1:10">
      <c r="A738" s="253" t="s">
        <v>1391</v>
      </c>
      <c r="B738" s="254">
        <f t="shared" si="15"/>
        <v>7</v>
      </c>
      <c r="C738" s="255" t="s">
        <v>121</v>
      </c>
      <c r="D738" s="256"/>
      <c r="E738" s="257"/>
      <c r="F738" s="257"/>
      <c r="G738" s="256"/>
      <c r="H738" s="260"/>
      <c r="I738" s="268">
        <f t="shared" si="22"/>
        <v>0</v>
      </c>
      <c r="J738" s="260"/>
    </row>
    <row r="739" s="218" customFormat="1" ht="14.25" spans="1:10">
      <c r="A739" s="253" t="s">
        <v>1392</v>
      </c>
      <c r="B739" s="254">
        <f t="shared" si="15"/>
        <v>7</v>
      </c>
      <c r="C739" s="255" t="s">
        <v>123</v>
      </c>
      <c r="D739" s="256"/>
      <c r="E739" s="257"/>
      <c r="F739" s="257"/>
      <c r="G739" s="256"/>
      <c r="H739" s="260"/>
      <c r="I739" s="268"/>
      <c r="J739" s="260"/>
    </row>
    <row r="740" s="218" customFormat="1" ht="14.25" spans="1:10">
      <c r="A740" s="253" t="s">
        <v>1393</v>
      </c>
      <c r="B740" s="254">
        <f t="shared" si="15"/>
        <v>7</v>
      </c>
      <c r="C740" s="255" t="s">
        <v>1394</v>
      </c>
      <c r="D740" s="256"/>
      <c r="E740" s="257"/>
      <c r="F740" s="257"/>
      <c r="G740" s="256"/>
      <c r="H740" s="260"/>
      <c r="I740" s="268">
        <f t="shared" ref="I740:I749" si="24">G740-D740</f>
        <v>0</v>
      </c>
      <c r="J740" s="260"/>
    </row>
    <row r="741" s="218" customFormat="1" ht="14.25" spans="1:10">
      <c r="A741" s="253" t="s">
        <v>1395</v>
      </c>
      <c r="B741" s="254">
        <f t="shared" si="15"/>
        <v>7</v>
      </c>
      <c r="C741" s="255" t="s">
        <v>1396</v>
      </c>
      <c r="D741" s="256"/>
      <c r="E741" s="257"/>
      <c r="F741" s="257"/>
      <c r="G741" s="256"/>
      <c r="H741" s="260"/>
      <c r="I741" s="268">
        <f t="shared" si="24"/>
        <v>0</v>
      </c>
      <c r="J741" s="260"/>
    </row>
    <row r="742" s="218" customFormat="1" ht="14.25" spans="1:10">
      <c r="A742" s="253" t="s">
        <v>1397</v>
      </c>
      <c r="B742" s="254">
        <f t="shared" si="15"/>
        <v>7</v>
      </c>
      <c r="C742" s="255" t="s">
        <v>1398</v>
      </c>
      <c r="D742" s="256"/>
      <c r="E742" s="257"/>
      <c r="F742" s="257"/>
      <c r="G742" s="256"/>
      <c r="H742" s="260"/>
      <c r="I742" s="268">
        <f t="shared" si="24"/>
        <v>0</v>
      </c>
      <c r="J742" s="260"/>
    </row>
    <row r="743" s="218" customFormat="1" ht="14.25" spans="1:10">
      <c r="A743" s="253" t="s">
        <v>1399</v>
      </c>
      <c r="B743" s="254">
        <f t="shared" si="15"/>
        <v>7</v>
      </c>
      <c r="C743" s="255" t="s">
        <v>1400</v>
      </c>
      <c r="D743" s="256"/>
      <c r="E743" s="257"/>
      <c r="F743" s="257"/>
      <c r="G743" s="256"/>
      <c r="H743" s="260"/>
      <c r="I743" s="268">
        <f t="shared" si="24"/>
        <v>0</v>
      </c>
      <c r="J743" s="260"/>
    </row>
    <row r="744" s="218" customFormat="1" ht="14.25" spans="1:10">
      <c r="A744" s="253" t="s">
        <v>1401</v>
      </c>
      <c r="B744" s="254">
        <f t="shared" si="15"/>
        <v>7</v>
      </c>
      <c r="C744" s="255" t="s">
        <v>137</v>
      </c>
      <c r="D744" s="256"/>
      <c r="E744" s="257"/>
      <c r="F744" s="257"/>
      <c r="G744" s="256"/>
      <c r="H744" s="260"/>
      <c r="I744" s="268">
        <f t="shared" si="24"/>
        <v>0</v>
      </c>
      <c r="J744" s="260"/>
    </row>
    <row r="745" s="218" customFormat="1" ht="14.25" spans="1:10">
      <c r="A745" s="253" t="s">
        <v>1402</v>
      </c>
      <c r="B745" s="254">
        <f t="shared" si="15"/>
        <v>7</v>
      </c>
      <c r="C745" s="255" t="s">
        <v>1403</v>
      </c>
      <c r="D745" s="256"/>
      <c r="E745" s="257"/>
      <c r="F745" s="257"/>
      <c r="G745" s="256"/>
      <c r="H745" s="260"/>
      <c r="I745" s="268">
        <f t="shared" si="24"/>
        <v>0</v>
      </c>
      <c r="J745" s="260"/>
    </row>
    <row r="746" s="218" customFormat="1" ht="14.25" spans="1:10">
      <c r="A746" s="253" t="s">
        <v>1404</v>
      </c>
      <c r="B746" s="254">
        <f t="shared" si="15"/>
        <v>5</v>
      </c>
      <c r="C746" s="255" t="s">
        <v>1405</v>
      </c>
      <c r="D746" s="256">
        <v>7148</v>
      </c>
      <c r="E746" s="261">
        <v>8172</v>
      </c>
      <c r="F746" s="258">
        <v>8172</v>
      </c>
      <c r="G746" s="259">
        <f>SUM(G747:G750)</f>
        <v>7424</v>
      </c>
      <c r="H746" s="260">
        <f>G746/F746</f>
        <v>0.908467939304944</v>
      </c>
      <c r="I746" s="268">
        <f t="shared" si="24"/>
        <v>276</v>
      </c>
      <c r="J746" s="260">
        <f t="shared" ref="J746:J749" si="25">I746/D746</f>
        <v>0.0386121992165641</v>
      </c>
    </row>
    <row r="747" s="218" customFormat="1" ht="14.25" spans="1:10">
      <c r="A747" s="253" t="s">
        <v>1406</v>
      </c>
      <c r="B747" s="254">
        <f t="shared" si="15"/>
        <v>7</v>
      </c>
      <c r="C747" s="255" t="s">
        <v>1407</v>
      </c>
      <c r="D747" s="256">
        <v>726</v>
      </c>
      <c r="E747" s="261">
        <v>589</v>
      </c>
      <c r="F747" s="258">
        <v>589</v>
      </c>
      <c r="G747" s="259">
        <v>870</v>
      </c>
      <c r="H747" s="260">
        <f>G747/F747</f>
        <v>1.47707979626486</v>
      </c>
      <c r="I747" s="268">
        <f t="shared" si="24"/>
        <v>144</v>
      </c>
      <c r="J747" s="260">
        <f t="shared" si="25"/>
        <v>0.198347107438017</v>
      </c>
    </row>
    <row r="748" s="218" customFormat="1" ht="14.25" spans="1:10">
      <c r="A748" s="253" t="s">
        <v>1408</v>
      </c>
      <c r="B748" s="254">
        <f t="shared" ref="B748:B811" si="26">LEN(A748)</f>
        <v>7</v>
      </c>
      <c r="C748" s="255" t="s">
        <v>1409</v>
      </c>
      <c r="D748" s="256">
        <v>2997</v>
      </c>
      <c r="E748" s="261">
        <v>3550</v>
      </c>
      <c r="F748" s="258">
        <v>3550</v>
      </c>
      <c r="G748" s="259">
        <v>5412</v>
      </c>
      <c r="H748" s="260">
        <f>G748/F748</f>
        <v>1.52450704225352</v>
      </c>
      <c r="I748" s="268">
        <f t="shared" si="24"/>
        <v>2415</v>
      </c>
      <c r="J748" s="260">
        <f t="shared" si="25"/>
        <v>0.805805805805806</v>
      </c>
    </row>
    <row r="749" s="218" customFormat="1" ht="14.25" spans="1:10">
      <c r="A749" s="253" t="s">
        <v>1410</v>
      </c>
      <c r="B749" s="254">
        <f t="shared" si="26"/>
        <v>7</v>
      </c>
      <c r="C749" s="255" t="s">
        <v>1411</v>
      </c>
      <c r="D749" s="256">
        <v>3425</v>
      </c>
      <c r="E749" s="261">
        <v>4033</v>
      </c>
      <c r="F749" s="258">
        <v>4033</v>
      </c>
      <c r="G749" s="259">
        <v>1142</v>
      </c>
      <c r="H749" s="260">
        <f>G749/F749</f>
        <v>0.283163897842797</v>
      </c>
      <c r="I749" s="268">
        <f t="shared" si="24"/>
        <v>-2283</v>
      </c>
      <c r="J749" s="260">
        <f t="shared" si="25"/>
        <v>-0.666569343065693</v>
      </c>
    </row>
    <row r="750" s="218" customFormat="1" ht="14.25" spans="1:10">
      <c r="A750" s="253" t="s">
        <v>1412</v>
      </c>
      <c r="B750" s="254">
        <f t="shared" si="26"/>
        <v>7</v>
      </c>
      <c r="C750" s="255" t="s">
        <v>1413</v>
      </c>
      <c r="D750" s="256"/>
      <c r="E750" s="257"/>
      <c r="F750" s="258">
        <v>0</v>
      </c>
      <c r="G750" s="256"/>
      <c r="H750" s="260"/>
      <c r="I750" s="268"/>
      <c r="J750" s="260"/>
    </row>
    <row r="751" s="218" customFormat="1" ht="14.25" spans="1:10">
      <c r="A751" s="253" t="s">
        <v>1414</v>
      </c>
      <c r="B751" s="254">
        <f t="shared" si="26"/>
        <v>5</v>
      </c>
      <c r="C751" s="255" t="s">
        <v>1415</v>
      </c>
      <c r="D751" s="256"/>
      <c r="E751" s="257"/>
      <c r="F751" s="258">
        <v>319</v>
      </c>
      <c r="G751" s="256"/>
      <c r="H751" s="260"/>
      <c r="I751" s="268">
        <f>G751-D751</f>
        <v>0</v>
      </c>
      <c r="J751" s="260"/>
    </row>
    <row r="752" s="218" customFormat="1" ht="14.25" spans="1:10">
      <c r="A752" s="253" t="s">
        <v>1416</v>
      </c>
      <c r="B752" s="254">
        <f t="shared" si="26"/>
        <v>7</v>
      </c>
      <c r="C752" s="255" t="s">
        <v>1417</v>
      </c>
      <c r="D752" s="256"/>
      <c r="E752" s="257"/>
      <c r="F752" s="258">
        <v>0</v>
      </c>
      <c r="G752" s="256"/>
      <c r="H752" s="260"/>
      <c r="I752" s="268"/>
      <c r="J752" s="260"/>
    </row>
    <row r="753" s="218" customFormat="1" ht="14.25" spans="1:10">
      <c r="A753" s="253" t="s">
        <v>1418</v>
      </c>
      <c r="B753" s="254">
        <f t="shared" si="26"/>
        <v>7</v>
      </c>
      <c r="C753" s="255" t="s">
        <v>1419</v>
      </c>
      <c r="D753" s="256"/>
      <c r="E753" s="257"/>
      <c r="F753" s="258">
        <v>319</v>
      </c>
      <c r="G753" s="256"/>
      <c r="H753" s="260"/>
      <c r="I753" s="268">
        <f>G753-D753</f>
        <v>0</v>
      </c>
      <c r="J753" s="260"/>
    </row>
    <row r="754" s="218" customFormat="1" ht="14.25" spans="1:10">
      <c r="A754" s="253" t="s">
        <v>1420</v>
      </c>
      <c r="B754" s="254">
        <f t="shared" si="26"/>
        <v>7</v>
      </c>
      <c r="C754" s="255" t="s">
        <v>1421</v>
      </c>
      <c r="D754" s="256"/>
      <c r="E754" s="257"/>
      <c r="F754" s="257"/>
      <c r="G754" s="256"/>
      <c r="H754" s="260"/>
      <c r="I754" s="268"/>
      <c r="J754" s="260"/>
    </row>
    <row r="755" s="218" customFormat="1" ht="14.25" spans="1:10">
      <c r="A755" s="253" t="s">
        <v>1422</v>
      </c>
      <c r="B755" s="254">
        <f t="shared" si="26"/>
        <v>7</v>
      </c>
      <c r="C755" s="255" t="s">
        <v>1423</v>
      </c>
      <c r="D755" s="256"/>
      <c r="E755" s="257"/>
      <c r="F755" s="257"/>
      <c r="G755" s="256"/>
      <c r="H755" s="260"/>
      <c r="I755" s="268"/>
      <c r="J755" s="260"/>
    </row>
    <row r="756" s="218" customFormat="1" ht="14.25" spans="1:10">
      <c r="A756" s="253" t="s">
        <v>1424</v>
      </c>
      <c r="B756" s="254">
        <f t="shared" si="26"/>
        <v>7</v>
      </c>
      <c r="C756" s="255" t="s">
        <v>1425</v>
      </c>
      <c r="D756" s="256"/>
      <c r="E756" s="257"/>
      <c r="F756" s="257"/>
      <c r="G756" s="256"/>
      <c r="H756" s="260"/>
      <c r="I756" s="268"/>
      <c r="J756" s="260"/>
    </row>
    <row r="757" s="218" customFormat="1" ht="14.25" spans="1:10">
      <c r="A757" s="253" t="s">
        <v>1426</v>
      </c>
      <c r="B757" s="254">
        <f t="shared" si="26"/>
        <v>5</v>
      </c>
      <c r="C757" s="255" t="s">
        <v>1427</v>
      </c>
      <c r="D757" s="256">
        <v>420</v>
      </c>
      <c r="E757" s="257">
        <v>1024</v>
      </c>
      <c r="F757" s="257">
        <v>1308</v>
      </c>
      <c r="G757" s="259">
        <f>SUM(G758:G760)</f>
        <v>1639</v>
      </c>
      <c r="H757" s="260">
        <f>G757/F757</f>
        <v>1.25305810397554</v>
      </c>
      <c r="I757" s="268">
        <f>G757-D757</f>
        <v>1219</v>
      </c>
      <c r="J757" s="260">
        <f>I757/D757</f>
        <v>2.90238095238095</v>
      </c>
    </row>
    <row r="758" s="218" customFormat="1" ht="14.25" spans="1:10">
      <c r="A758" s="253" t="s">
        <v>1428</v>
      </c>
      <c r="B758" s="254">
        <f t="shared" si="26"/>
        <v>7</v>
      </c>
      <c r="C758" s="255" t="s">
        <v>1429</v>
      </c>
      <c r="D758" s="256">
        <v>362</v>
      </c>
      <c r="E758" s="257">
        <v>1024</v>
      </c>
      <c r="F758" s="257">
        <v>1308</v>
      </c>
      <c r="G758" s="259">
        <v>1584</v>
      </c>
      <c r="H758" s="260">
        <f>G758/F758</f>
        <v>1.21100917431193</v>
      </c>
      <c r="I758" s="268">
        <f>G758-D758</f>
        <v>1222</v>
      </c>
      <c r="J758" s="260">
        <f>I758/D758</f>
        <v>3.37569060773481</v>
      </c>
    </row>
    <row r="759" s="218" customFormat="1" ht="14.25" spans="1:10">
      <c r="A759" s="253" t="s">
        <v>1430</v>
      </c>
      <c r="B759" s="254">
        <f t="shared" si="26"/>
        <v>7</v>
      </c>
      <c r="C759" s="255" t="s">
        <v>1431</v>
      </c>
      <c r="D759" s="256">
        <v>58</v>
      </c>
      <c r="E759" s="257"/>
      <c r="F759" s="257"/>
      <c r="G759" s="259">
        <v>0</v>
      </c>
      <c r="H759" s="260"/>
      <c r="I759" s="268">
        <f>G759-D759</f>
        <v>-58</v>
      </c>
      <c r="J759" s="260"/>
    </row>
    <row r="760" s="218" customFormat="1" ht="14.25" spans="1:10">
      <c r="A760" s="253" t="s">
        <v>1432</v>
      </c>
      <c r="B760" s="254">
        <f t="shared" si="26"/>
        <v>7</v>
      </c>
      <c r="C760" s="255" t="s">
        <v>1433</v>
      </c>
      <c r="D760" s="256"/>
      <c r="E760" s="257"/>
      <c r="F760" s="257"/>
      <c r="G760" s="259">
        <v>55</v>
      </c>
      <c r="H760" s="260"/>
      <c r="I760" s="268"/>
      <c r="J760" s="260"/>
    </row>
    <row r="761" s="218" customFormat="1" ht="14.25" spans="1:10">
      <c r="A761" s="253" t="s">
        <v>1434</v>
      </c>
      <c r="B761" s="254">
        <f t="shared" si="26"/>
        <v>5</v>
      </c>
      <c r="C761" s="255" t="s">
        <v>1435</v>
      </c>
      <c r="D761" s="256">
        <v>33</v>
      </c>
      <c r="E761" s="257">
        <v>26</v>
      </c>
      <c r="F761" s="257">
        <v>73</v>
      </c>
      <c r="G761" s="256">
        <v>59</v>
      </c>
      <c r="H761" s="260"/>
      <c r="I761" s="268">
        <f>G761-D761</f>
        <v>26</v>
      </c>
      <c r="J761" s="260">
        <f>I761/D761</f>
        <v>0.787878787878788</v>
      </c>
    </row>
    <row r="762" s="218" customFormat="1" ht="14.25" spans="1:10">
      <c r="A762" s="253" t="s">
        <v>1436</v>
      </c>
      <c r="B762" s="254">
        <f t="shared" si="26"/>
        <v>7</v>
      </c>
      <c r="C762" s="255" t="s">
        <v>1437</v>
      </c>
      <c r="D762" s="256">
        <v>33</v>
      </c>
      <c r="E762" s="257">
        <v>26</v>
      </c>
      <c r="F762" s="257">
        <v>73</v>
      </c>
      <c r="G762" s="256">
        <v>59</v>
      </c>
      <c r="H762" s="260"/>
      <c r="I762" s="268">
        <f>G762-D762</f>
        <v>26</v>
      </c>
      <c r="J762" s="260">
        <f>I762/D762</f>
        <v>0.787878787878788</v>
      </c>
    </row>
    <row r="763" s="218" customFormat="1" ht="14.25" spans="1:10">
      <c r="A763" s="253" t="s">
        <v>1438</v>
      </c>
      <c r="B763" s="254">
        <f t="shared" si="26"/>
        <v>7</v>
      </c>
      <c r="C763" s="255" t="s">
        <v>1439</v>
      </c>
      <c r="D763" s="256"/>
      <c r="E763" s="257"/>
      <c r="F763" s="257"/>
      <c r="G763" s="256"/>
      <c r="H763" s="260"/>
      <c r="I763" s="268"/>
      <c r="J763" s="260"/>
    </row>
    <row r="764" s="218" customFormat="1" ht="14.25" spans="1:10">
      <c r="A764" s="276" t="s">
        <v>1440</v>
      </c>
      <c r="B764" s="276">
        <f t="shared" si="26"/>
        <v>5</v>
      </c>
      <c r="C764" s="277" t="s">
        <v>1441</v>
      </c>
      <c r="D764" s="256"/>
      <c r="E764" s="280">
        <v>585</v>
      </c>
      <c r="F764" s="279">
        <v>585</v>
      </c>
      <c r="G764" s="256">
        <v>543</v>
      </c>
      <c r="H764" s="260"/>
      <c r="I764" s="268"/>
      <c r="J764" s="260"/>
    </row>
    <row r="765" s="218" customFormat="1" ht="14.25" spans="1:10">
      <c r="A765" s="276" t="s">
        <v>1442</v>
      </c>
      <c r="B765" s="276">
        <f t="shared" si="26"/>
        <v>7</v>
      </c>
      <c r="C765" s="277" t="s">
        <v>1443</v>
      </c>
      <c r="D765" s="256"/>
      <c r="E765" s="280">
        <v>585</v>
      </c>
      <c r="F765" s="279">
        <v>585</v>
      </c>
      <c r="G765" s="256">
        <v>543</v>
      </c>
      <c r="H765" s="260"/>
      <c r="I765" s="268"/>
      <c r="J765" s="260"/>
    </row>
    <row r="766" s="218" customFormat="1" ht="14.25" spans="1:10">
      <c r="A766" s="253" t="s">
        <v>1444</v>
      </c>
      <c r="B766" s="254">
        <f t="shared" si="26"/>
        <v>5</v>
      </c>
      <c r="C766" s="255" t="s">
        <v>1445</v>
      </c>
      <c r="D766" s="256">
        <v>75</v>
      </c>
      <c r="E766" s="257">
        <v>74</v>
      </c>
      <c r="F766" s="257">
        <v>41</v>
      </c>
      <c r="G766" s="256">
        <v>218</v>
      </c>
      <c r="H766" s="260">
        <f t="shared" ref="H766:H770" si="27">G766/F766</f>
        <v>5.31707317073171</v>
      </c>
      <c r="I766" s="268">
        <f t="shared" ref="I766:I771" si="28">G766-D766</f>
        <v>143</v>
      </c>
      <c r="J766" s="260">
        <f t="shared" ref="J766:J771" si="29">I766/D766</f>
        <v>1.90666666666667</v>
      </c>
    </row>
    <row r="767" s="218" customFormat="1" ht="14.25" spans="1:10">
      <c r="A767" s="253" t="s">
        <v>1446</v>
      </c>
      <c r="B767" s="254">
        <f t="shared" si="26"/>
        <v>7</v>
      </c>
      <c r="C767" s="255" t="s">
        <v>1447</v>
      </c>
      <c r="D767" s="256">
        <v>75</v>
      </c>
      <c r="E767" s="257">
        <v>74</v>
      </c>
      <c r="F767" s="257">
        <v>41</v>
      </c>
      <c r="G767" s="256">
        <v>218</v>
      </c>
      <c r="H767" s="260">
        <f t="shared" si="27"/>
        <v>5.31707317073171</v>
      </c>
      <c r="I767" s="268">
        <f t="shared" si="28"/>
        <v>143</v>
      </c>
      <c r="J767" s="260">
        <f t="shared" si="29"/>
        <v>1.90666666666667</v>
      </c>
    </row>
    <row r="768" s="218" customFormat="1" ht="14.25" spans="1:10">
      <c r="A768" s="247" t="s">
        <v>1448</v>
      </c>
      <c r="B768" s="273">
        <f t="shared" si="26"/>
        <v>3</v>
      </c>
      <c r="C768" s="249" t="s">
        <v>1449</v>
      </c>
      <c r="D768" s="250">
        <v>352</v>
      </c>
      <c r="E768" s="251"/>
      <c r="F768" s="251">
        <v>2</v>
      </c>
      <c r="G768" s="250">
        <v>82</v>
      </c>
      <c r="H768" s="252">
        <f t="shared" si="27"/>
        <v>41</v>
      </c>
      <c r="I768" s="267">
        <f t="shared" si="28"/>
        <v>-270</v>
      </c>
      <c r="J768" s="252">
        <f t="shared" si="29"/>
        <v>-0.767045454545455</v>
      </c>
    </row>
    <row r="769" s="218" customFormat="1" ht="14.25" spans="1:10">
      <c r="A769" s="253" t="s">
        <v>1450</v>
      </c>
      <c r="B769" s="254">
        <f t="shared" si="26"/>
        <v>5</v>
      </c>
      <c r="C769" s="255" t="s">
        <v>1451</v>
      </c>
      <c r="D769" s="256">
        <v>109</v>
      </c>
      <c r="E769" s="257"/>
      <c r="F769" s="257">
        <v>2</v>
      </c>
      <c r="G769" s="256">
        <v>82</v>
      </c>
      <c r="H769" s="260">
        <f t="shared" si="27"/>
        <v>41</v>
      </c>
      <c r="I769" s="268">
        <f t="shared" si="28"/>
        <v>-27</v>
      </c>
      <c r="J769" s="260">
        <f t="shared" si="29"/>
        <v>-0.247706422018349</v>
      </c>
    </row>
    <row r="770" s="218" customFormat="1" ht="14.25" spans="1:10">
      <c r="A770" s="253" t="s">
        <v>1452</v>
      </c>
      <c r="B770" s="254">
        <f t="shared" si="26"/>
        <v>7</v>
      </c>
      <c r="C770" s="255" t="s">
        <v>119</v>
      </c>
      <c r="D770" s="256">
        <v>86</v>
      </c>
      <c r="E770" s="257"/>
      <c r="F770" s="257">
        <v>2</v>
      </c>
      <c r="G770" s="259">
        <v>51</v>
      </c>
      <c r="H770" s="260">
        <f t="shared" si="27"/>
        <v>25.5</v>
      </c>
      <c r="I770" s="268">
        <f t="shared" si="28"/>
        <v>-35</v>
      </c>
      <c r="J770" s="260">
        <f t="shared" si="29"/>
        <v>-0.406976744186047</v>
      </c>
    </row>
    <row r="771" s="218" customFormat="1" ht="14.25" spans="1:10">
      <c r="A771" s="253" t="s">
        <v>1453</v>
      </c>
      <c r="B771" s="254">
        <f t="shared" si="26"/>
        <v>7</v>
      </c>
      <c r="C771" s="255" t="s">
        <v>121</v>
      </c>
      <c r="D771" s="256">
        <v>13</v>
      </c>
      <c r="E771" s="257"/>
      <c r="F771" s="257"/>
      <c r="G771" s="259">
        <v>26</v>
      </c>
      <c r="H771" s="260"/>
      <c r="I771" s="268">
        <f t="shared" si="28"/>
        <v>13</v>
      </c>
      <c r="J771" s="260">
        <f t="shared" si="29"/>
        <v>1</v>
      </c>
    </row>
    <row r="772" s="218" customFormat="1" ht="14.25" spans="1:10">
      <c r="A772" s="253" t="s">
        <v>1454</v>
      </c>
      <c r="B772" s="254">
        <f t="shared" si="26"/>
        <v>7</v>
      </c>
      <c r="C772" s="255" t="s">
        <v>123</v>
      </c>
      <c r="D772" s="256"/>
      <c r="E772" s="257"/>
      <c r="F772" s="257"/>
      <c r="G772" s="259">
        <v>0</v>
      </c>
      <c r="H772" s="260"/>
      <c r="I772" s="268"/>
      <c r="J772" s="260"/>
    </row>
    <row r="773" s="218" customFormat="1" ht="14.25" spans="1:10">
      <c r="A773" s="253" t="s">
        <v>1455</v>
      </c>
      <c r="B773" s="254">
        <f t="shared" si="26"/>
        <v>7</v>
      </c>
      <c r="C773" s="255" t="s">
        <v>1456</v>
      </c>
      <c r="D773" s="256">
        <v>3</v>
      </c>
      <c r="E773" s="257"/>
      <c r="F773" s="257"/>
      <c r="G773" s="259">
        <v>0</v>
      </c>
      <c r="H773" s="260"/>
      <c r="I773" s="268">
        <f>G773-D773</f>
        <v>-3</v>
      </c>
      <c r="J773" s="260">
        <f>I773/D773</f>
        <v>-1</v>
      </c>
    </row>
    <row r="774" s="218" customFormat="1" ht="14.25" spans="1:10">
      <c r="A774" s="253" t="s">
        <v>1457</v>
      </c>
      <c r="B774" s="254">
        <f t="shared" si="26"/>
        <v>7</v>
      </c>
      <c r="C774" s="255" t="s">
        <v>1458</v>
      </c>
      <c r="D774" s="256"/>
      <c r="E774" s="257"/>
      <c r="F774" s="257"/>
      <c r="G774" s="259">
        <v>5</v>
      </c>
      <c r="H774" s="260"/>
      <c r="I774" s="268"/>
      <c r="J774" s="260"/>
    </row>
    <row r="775" s="218" customFormat="1" ht="14.25" spans="1:10">
      <c r="A775" s="253" t="s">
        <v>1459</v>
      </c>
      <c r="B775" s="254">
        <f t="shared" si="26"/>
        <v>7</v>
      </c>
      <c r="C775" s="255" t="s">
        <v>1460</v>
      </c>
      <c r="D775" s="256"/>
      <c r="E775" s="257"/>
      <c r="F775" s="257"/>
      <c r="G775" s="256"/>
      <c r="H775" s="260"/>
      <c r="I775" s="268"/>
      <c r="J775" s="260"/>
    </row>
    <row r="776" s="218" customFormat="1" ht="14.25" spans="1:10">
      <c r="A776" s="253" t="s">
        <v>1461</v>
      </c>
      <c r="B776" s="254">
        <f t="shared" si="26"/>
        <v>7</v>
      </c>
      <c r="C776" s="255" t="s">
        <v>1462</v>
      </c>
      <c r="D776" s="256"/>
      <c r="E776" s="257"/>
      <c r="F776" s="257"/>
      <c r="G776" s="256"/>
      <c r="H776" s="260"/>
      <c r="I776" s="268"/>
      <c r="J776" s="260"/>
    </row>
    <row r="777" s="218" customFormat="1" ht="14.25" spans="1:10">
      <c r="A777" s="253" t="s">
        <v>1463</v>
      </c>
      <c r="B777" s="254">
        <f t="shared" si="26"/>
        <v>7</v>
      </c>
      <c r="C777" s="255" t="s">
        <v>1464</v>
      </c>
      <c r="D777" s="256">
        <v>7</v>
      </c>
      <c r="E777" s="257"/>
      <c r="F777" s="257"/>
      <c r="G777" s="256"/>
      <c r="H777" s="260"/>
      <c r="I777" s="268">
        <f>G777-D777</f>
        <v>-7</v>
      </c>
      <c r="J777" s="260">
        <f>I777/D777</f>
        <v>-1</v>
      </c>
    </row>
    <row r="778" s="218" customFormat="1" ht="14.25" spans="1:10">
      <c r="A778" s="253" t="s">
        <v>1465</v>
      </c>
      <c r="B778" s="254">
        <f t="shared" si="26"/>
        <v>5</v>
      </c>
      <c r="C778" s="255" t="s">
        <v>1466</v>
      </c>
      <c r="D778" s="256">
        <v>10</v>
      </c>
      <c r="E778" s="257"/>
      <c r="F778" s="257"/>
      <c r="G778" s="256"/>
      <c r="H778" s="260"/>
      <c r="I778" s="268">
        <f>G778-D778</f>
        <v>-10</v>
      </c>
      <c r="J778" s="260">
        <f>I778/D778</f>
        <v>-1</v>
      </c>
    </row>
    <row r="779" s="218" customFormat="1" ht="14.25" spans="1:10">
      <c r="A779" s="253" t="s">
        <v>1467</v>
      </c>
      <c r="B779" s="254">
        <f t="shared" si="26"/>
        <v>7</v>
      </c>
      <c r="C779" s="255" t="s">
        <v>1468</v>
      </c>
      <c r="D779" s="256"/>
      <c r="E779" s="257"/>
      <c r="F779" s="257"/>
      <c r="G779" s="256"/>
      <c r="H779" s="260"/>
      <c r="I779" s="268">
        <f>G779-D779</f>
        <v>0</v>
      </c>
      <c r="J779" s="260"/>
    </row>
    <row r="780" s="218" customFormat="1" ht="14.25" spans="1:10">
      <c r="A780" s="253" t="s">
        <v>1469</v>
      </c>
      <c r="B780" s="254">
        <f t="shared" si="26"/>
        <v>7</v>
      </c>
      <c r="C780" s="255" t="s">
        <v>1470</v>
      </c>
      <c r="D780" s="256"/>
      <c r="E780" s="257"/>
      <c r="F780" s="257"/>
      <c r="G780" s="256"/>
      <c r="H780" s="260"/>
      <c r="I780" s="268"/>
      <c r="J780" s="260"/>
    </row>
    <row r="781" s="218" customFormat="1" ht="14.25" spans="1:10">
      <c r="A781" s="253" t="s">
        <v>1471</v>
      </c>
      <c r="B781" s="254">
        <f t="shared" si="26"/>
        <v>7</v>
      </c>
      <c r="C781" s="255" t="s">
        <v>1472</v>
      </c>
      <c r="D781" s="256">
        <v>10</v>
      </c>
      <c r="E781" s="257"/>
      <c r="F781" s="257"/>
      <c r="G781" s="256"/>
      <c r="H781" s="260"/>
      <c r="I781" s="268">
        <f>G781-D781</f>
        <v>-10</v>
      </c>
      <c r="J781" s="260"/>
    </row>
    <row r="782" s="218" customFormat="1" ht="14.25" spans="1:10">
      <c r="A782" s="253" t="s">
        <v>1473</v>
      </c>
      <c r="B782" s="254">
        <f t="shared" si="26"/>
        <v>5</v>
      </c>
      <c r="C782" s="255" t="s">
        <v>1474</v>
      </c>
      <c r="D782" s="256"/>
      <c r="E782" s="257"/>
      <c r="F782" s="257"/>
      <c r="G782" s="256"/>
      <c r="H782" s="260"/>
      <c r="I782" s="268"/>
      <c r="J782" s="260"/>
    </row>
    <row r="783" s="218" customFormat="1" ht="14.25" spans="1:10">
      <c r="A783" s="253" t="s">
        <v>1475</v>
      </c>
      <c r="B783" s="254">
        <f t="shared" si="26"/>
        <v>7</v>
      </c>
      <c r="C783" s="255" t="s">
        <v>1476</v>
      </c>
      <c r="D783" s="256"/>
      <c r="E783" s="257"/>
      <c r="F783" s="257"/>
      <c r="G783" s="256"/>
      <c r="H783" s="260"/>
      <c r="I783" s="268"/>
      <c r="J783" s="260"/>
    </row>
    <row r="784" s="218" customFormat="1" ht="14.25" spans="1:10">
      <c r="A784" s="253" t="s">
        <v>1477</v>
      </c>
      <c r="B784" s="254">
        <f t="shared" si="26"/>
        <v>7</v>
      </c>
      <c r="C784" s="255" t="s">
        <v>1478</v>
      </c>
      <c r="D784" s="256"/>
      <c r="E784" s="257"/>
      <c r="F784" s="257"/>
      <c r="G784" s="256"/>
      <c r="H784" s="260"/>
      <c r="I784" s="268"/>
      <c r="J784" s="260"/>
    </row>
    <row r="785" s="218" customFormat="1" ht="14.25" spans="1:10">
      <c r="A785" s="253" t="s">
        <v>1479</v>
      </c>
      <c r="B785" s="254">
        <f t="shared" si="26"/>
        <v>7</v>
      </c>
      <c r="C785" s="255" t="s">
        <v>1480</v>
      </c>
      <c r="D785" s="256"/>
      <c r="E785" s="257"/>
      <c r="F785" s="257"/>
      <c r="G785" s="256"/>
      <c r="H785" s="260"/>
      <c r="I785" s="268"/>
      <c r="J785" s="260"/>
    </row>
    <row r="786" s="218" customFormat="1" ht="14.25" spans="1:10">
      <c r="A786" s="253" t="s">
        <v>1481</v>
      </c>
      <c r="B786" s="254">
        <f t="shared" si="26"/>
        <v>7</v>
      </c>
      <c r="C786" s="255" t="s">
        <v>1482</v>
      </c>
      <c r="D786" s="256"/>
      <c r="E786" s="257"/>
      <c r="F786" s="257"/>
      <c r="G786" s="256"/>
      <c r="H786" s="260"/>
      <c r="I786" s="268"/>
      <c r="J786" s="260"/>
    </row>
    <row r="787" s="218" customFormat="1" ht="14.25" spans="1:10">
      <c r="A787" s="253" t="s">
        <v>1483</v>
      </c>
      <c r="B787" s="254">
        <f t="shared" si="26"/>
        <v>7</v>
      </c>
      <c r="C787" s="255" t="s">
        <v>1484</v>
      </c>
      <c r="D787" s="256"/>
      <c r="E787" s="257"/>
      <c r="F787" s="257"/>
      <c r="G787" s="256"/>
      <c r="H787" s="260"/>
      <c r="I787" s="268"/>
      <c r="J787" s="260"/>
    </row>
    <row r="788" s="218" customFormat="1" ht="14.25" spans="1:10">
      <c r="A788" s="253" t="s">
        <v>1485</v>
      </c>
      <c r="B788" s="254">
        <f t="shared" si="26"/>
        <v>7</v>
      </c>
      <c r="C788" s="255" t="s">
        <v>1486</v>
      </c>
      <c r="D788" s="256"/>
      <c r="E788" s="257"/>
      <c r="F788" s="257"/>
      <c r="G788" s="256"/>
      <c r="H788" s="260"/>
      <c r="I788" s="268"/>
      <c r="J788" s="260"/>
    </row>
    <row r="789" s="218" customFormat="1" ht="14.25" spans="1:10">
      <c r="A789" s="253" t="s">
        <v>1487</v>
      </c>
      <c r="B789" s="254">
        <f t="shared" si="26"/>
        <v>7</v>
      </c>
      <c r="C789" s="255" t="s">
        <v>1488</v>
      </c>
      <c r="D789" s="256"/>
      <c r="E789" s="257"/>
      <c r="F789" s="257"/>
      <c r="G789" s="256"/>
      <c r="H789" s="260"/>
      <c r="I789" s="268"/>
      <c r="J789" s="260"/>
    </row>
    <row r="790" s="218" customFormat="1" ht="14.25" spans="1:10">
      <c r="A790" s="253" t="s">
        <v>1489</v>
      </c>
      <c r="B790" s="254">
        <f t="shared" si="26"/>
        <v>5</v>
      </c>
      <c r="C790" s="255" t="s">
        <v>1490</v>
      </c>
      <c r="D790" s="256">
        <v>155</v>
      </c>
      <c r="E790" s="257"/>
      <c r="F790" s="257"/>
      <c r="G790" s="256"/>
      <c r="H790" s="260"/>
      <c r="I790" s="268">
        <f>G790-D790</f>
        <v>-155</v>
      </c>
      <c r="J790" s="260">
        <f>I790/D790</f>
        <v>-1</v>
      </c>
    </row>
    <row r="791" s="218" customFormat="1" ht="14.25" spans="1:10">
      <c r="A791" s="253" t="s">
        <v>1491</v>
      </c>
      <c r="B791" s="254">
        <f t="shared" si="26"/>
        <v>7</v>
      </c>
      <c r="C791" s="255" t="s">
        <v>1492</v>
      </c>
      <c r="D791" s="256"/>
      <c r="E791" s="257"/>
      <c r="F791" s="257"/>
      <c r="G791" s="256"/>
      <c r="H791" s="260"/>
      <c r="I791" s="268"/>
      <c r="J791" s="260"/>
    </row>
    <row r="792" s="218" customFormat="1" ht="14.25" spans="1:10">
      <c r="A792" s="253" t="s">
        <v>1493</v>
      </c>
      <c r="B792" s="254">
        <f t="shared" si="26"/>
        <v>7</v>
      </c>
      <c r="C792" s="255" t="s">
        <v>1494</v>
      </c>
      <c r="D792" s="256">
        <v>155</v>
      </c>
      <c r="E792" s="257"/>
      <c r="F792" s="257"/>
      <c r="G792" s="256"/>
      <c r="H792" s="260"/>
      <c r="I792" s="268">
        <f>G792-D792</f>
        <v>-155</v>
      </c>
      <c r="J792" s="260">
        <f>I792/D792</f>
        <v>-1</v>
      </c>
    </row>
    <row r="793" s="218" customFormat="1" ht="14.25" spans="1:10">
      <c r="A793" s="253" t="s">
        <v>1495</v>
      </c>
      <c r="B793" s="254">
        <f t="shared" si="26"/>
        <v>7</v>
      </c>
      <c r="C793" s="255" t="s">
        <v>1496</v>
      </c>
      <c r="D793" s="256"/>
      <c r="E793" s="257"/>
      <c r="F793" s="257"/>
      <c r="G793" s="256"/>
      <c r="H793" s="260"/>
      <c r="I793" s="268"/>
      <c r="J793" s="260"/>
    </row>
    <row r="794" s="218" customFormat="1" ht="14.25" spans="1:10">
      <c r="A794" s="253" t="s">
        <v>1497</v>
      </c>
      <c r="B794" s="254">
        <f t="shared" si="26"/>
        <v>7</v>
      </c>
      <c r="C794" s="255" t="s">
        <v>1498</v>
      </c>
      <c r="D794" s="256"/>
      <c r="E794" s="257"/>
      <c r="F794" s="257"/>
      <c r="G794" s="256"/>
      <c r="H794" s="260"/>
      <c r="I794" s="268"/>
      <c r="J794" s="260"/>
    </row>
    <row r="795" s="218" customFormat="1" ht="14.25" spans="1:10">
      <c r="A795" s="253" t="s">
        <v>1499</v>
      </c>
      <c r="B795" s="254">
        <f t="shared" si="26"/>
        <v>7</v>
      </c>
      <c r="C795" s="255" t="s">
        <v>1500</v>
      </c>
      <c r="D795" s="256"/>
      <c r="E795" s="257"/>
      <c r="F795" s="257"/>
      <c r="G795" s="256"/>
      <c r="H795" s="260"/>
      <c r="I795" s="268"/>
      <c r="J795" s="260"/>
    </row>
    <row r="796" s="218" customFormat="1" ht="14.25" spans="1:10">
      <c r="A796" s="253" t="s">
        <v>1501</v>
      </c>
      <c r="B796" s="254">
        <f t="shared" si="26"/>
        <v>5</v>
      </c>
      <c r="C796" s="255" t="s">
        <v>1502</v>
      </c>
      <c r="D796" s="256"/>
      <c r="E796" s="257"/>
      <c r="F796" s="257"/>
      <c r="G796" s="256"/>
      <c r="H796" s="260"/>
      <c r="I796" s="268">
        <f>G796-D796</f>
        <v>0</v>
      </c>
      <c r="J796" s="260"/>
    </row>
    <row r="797" s="218" customFormat="1" ht="14.25" spans="1:10">
      <c r="A797" s="253" t="s">
        <v>1503</v>
      </c>
      <c r="B797" s="254">
        <f t="shared" si="26"/>
        <v>7</v>
      </c>
      <c r="C797" s="255" t="s">
        <v>1504</v>
      </c>
      <c r="D797" s="256"/>
      <c r="E797" s="257"/>
      <c r="F797" s="257"/>
      <c r="G797" s="256"/>
      <c r="H797" s="260"/>
      <c r="I797" s="268"/>
      <c r="J797" s="260"/>
    </row>
    <row r="798" s="218" customFormat="1" ht="14.25" spans="1:10">
      <c r="A798" s="253" t="s">
        <v>1505</v>
      </c>
      <c r="B798" s="254">
        <f t="shared" si="26"/>
        <v>7</v>
      </c>
      <c r="C798" s="255" t="s">
        <v>1506</v>
      </c>
      <c r="D798" s="256"/>
      <c r="E798" s="257"/>
      <c r="F798" s="257"/>
      <c r="G798" s="256"/>
      <c r="H798" s="260"/>
      <c r="I798" s="268"/>
      <c r="J798" s="260"/>
    </row>
    <row r="799" s="218" customFormat="1" ht="14.25" spans="1:10">
      <c r="A799" s="253" t="s">
        <v>1507</v>
      </c>
      <c r="B799" s="254">
        <f t="shared" si="26"/>
        <v>7</v>
      </c>
      <c r="C799" s="255" t="s">
        <v>1508</v>
      </c>
      <c r="D799" s="256"/>
      <c r="E799" s="257"/>
      <c r="F799" s="257"/>
      <c r="G799" s="256"/>
      <c r="H799" s="260"/>
      <c r="I799" s="268"/>
      <c r="J799" s="260"/>
    </row>
    <row r="800" s="218" customFormat="1" ht="14.25" spans="1:10">
      <c r="A800" s="253" t="s">
        <v>1509</v>
      </c>
      <c r="B800" s="254">
        <f t="shared" si="26"/>
        <v>7</v>
      </c>
      <c r="C800" s="255" t="s">
        <v>1510</v>
      </c>
      <c r="D800" s="256"/>
      <c r="E800" s="257"/>
      <c r="F800" s="257"/>
      <c r="G800" s="256"/>
      <c r="H800" s="260"/>
      <c r="I800" s="268"/>
      <c r="J800" s="260"/>
    </row>
    <row r="801" s="218" customFormat="1" ht="14.25" spans="1:10">
      <c r="A801" s="253" t="s">
        <v>1511</v>
      </c>
      <c r="B801" s="254">
        <f t="shared" si="26"/>
        <v>7</v>
      </c>
      <c r="C801" s="255" t="s">
        <v>1512</v>
      </c>
      <c r="D801" s="256"/>
      <c r="E801" s="257"/>
      <c r="F801" s="257"/>
      <c r="G801" s="256"/>
      <c r="H801" s="260"/>
      <c r="I801" s="268">
        <f>G801-D801</f>
        <v>0</v>
      </c>
      <c r="J801" s="260"/>
    </row>
    <row r="802" s="218" customFormat="1" ht="14.25" spans="1:10">
      <c r="A802" s="253" t="s">
        <v>1513</v>
      </c>
      <c r="B802" s="254">
        <f t="shared" si="26"/>
        <v>5</v>
      </c>
      <c r="C802" s="255" t="s">
        <v>1514</v>
      </c>
      <c r="D802" s="256"/>
      <c r="E802" s="257"/>
      <c r="F802" s="257"/>
      <c r="G802" s="256"/>
      <c r="H802" s="260"/>
      <c r="I802" s="268"/>
      <c r="J802" s="260"/>
    </row>
    <row r="803" s="218" customFormat="1" ht="14.25" spans="1:10">
      <c r="A803" s="253" t="s">
        <v>1515</v>
      </c>
      <c r="B803" s="254">
        <f t="shared" si="26"/>
        <v>7</v>
      </c>
      <c r="C803" s="255" t="s">
        <v>1516</v>
      </c>
      <c r="D803" s="256"/>
      <c r="E803" s="257"/>
      <c r="F803" s="257"/>
      <c r="G803" s="256"/>
      <c r="H803" s="260"/>
      <c r="I803" s="268"/>
      <c r="J803" s="260"/>
    </row>
    <row r="804" s="218" customFormat="1" ht="14.25" spans="1:10">
      <c r="A804" s="253" t="s">
        <v>1517</v>
      </c>
      <c r="B804" s="254">
        <f t="shared" si="26"/>
        <v>7</v>
      </c>
      <c r="C804" s="255" t="s">
        <v>1518</v>
      </c>
      <c r="D804" s="256"/>
      <c r="E804" s="257"/>
      <c r="F804" s="257"/>
      <c r="G804" s="256"/>
      <c r="H804" s="260"/>
      <c r="I804" s="268"/>
      <c r="J804" s="260"/>
    </row>
    <row r="805" s="218" customFormat="1" ht="14.25" spans="1:10">
      <c r="A805" s="253" t="s">
        <v>1519</v>
      </c>
      <c r="B805" s="254">
        <f t="shared" si="26"/>
        <v>7</v>
      </c>
      <c r="C805" s="255" t="s">
        <v>1520</v>
      </c>
      <c r="D805" s="256"/>
      <c r="E805" s="257"/>
      <c r="F805" s="257"/>
      <c r="G805" s="256"/>
      <c r="H805" s="260"/>
      <c r="I805" s="268"/>
      <c r="J805" s="260"/>
    </row>
    <row r="806" s="218" customFormat="1" ht="14.25" spans="1:10">
      <c r="A806" s="253" t="s">
        <v>1521</v>
      </c>
      <c r="B806" s="254">
        <f t="shared" si="26"/>
        <v>7</v>
      </c>
      <c r="C806" s="255" t="s">
        <v>1522</v>
      </c>
      <c r="D806" s="256"/>
      <c r="E806" s="257"/>
      <c r="F806" s="257"/>
      <c r="G806" s="256"/>
      <c r="H806" s="260"/>
      <c r="I806" s="268"/>
      <c r="J806" s="260"/>
    </row>
    <row r="807" s="218" customFormat="1" ht="14.25" spans="1:10">
      <c r="A807" s="253" t="s">
        <v>1523</v>
      </c>
      <c r="B807" s="254">
        <f t="shared" si="26"/>
        <v>7</v>
      </c>
      <c r="C807" s="255" t="s">
        <v>1524</v>
      </c>
      <c r="D807" s="256"/>
      <c r="E807" s="257"/>
      <c r="F807" s="257"/>
      <c r="G807" s="256"/>
      <c r="H807" s="260"/>
      <c r="I807" s="268"/>
      <c r="J807" s="260"/>
    </row>
    <row r="808" s="218" customFormat="1" ht="14.25" spans="1:10">
      <c r="A808" s="253" t="s">
        <v>1525</v>
      </c>
      <c r="B808" s="254">
        <f t="shared" si="26"/>
        <v>5</v>
      </c>
      <c r="C808" s="255" t="s">
        <v>1526</v>
      </c>
      <c r="D808" s="256"/>
      <c r="E808" s="257"/>
      <c r="F808" s="257"/>
      <c r="G808" s="256"/>
      <c r="H808" s="260"/>
      <c r="I808" s="268"/>
      <c r="J808" s="260"/>
    </row>
    <row r="809" s="218" customFormat="1" ht="14.25" spans="1:10">
      <c r="A809" s="253" t="s">
        <v>1527</v>
      </c>
      <c r="B809" s="254">
        <f t="shared" si="26"/>
        <v>7</v>
      </c>
      <c r="C809" s="255" t="s">
        <v>1528</v>
      </c>
      <c r="D809" s="256"/>
      <c r="E809" s="257"/>
      <c r="F809" s="257"/>
      <c r="G809" s="256"/>
      <c r="H809" s="260"/>
      <c r="I809" s="268"/>
      <c r="J809" s="260"/>
    </row>
    <row r="810" s="217" customFormat="1" ht="14.25" spans="1:10">
      <c r="A810" s="253" t="s">
        <v>1529</v>
      </c>
      <c r="B810" s="254">
        <f t="shared" si="26"/>
        <v>7</v>
      </c>
      <c r="C810" s="255" t="s">
        <v>1530</v>
      </c>
      <c r="D810" s="256"/>
      <c r="E810" s="257"/>
      <c r="F810" s="257"/>
      <c r="G810" s="256"/>
      <c r="H810" s="260"/>
      <c r="I810" s="268"/>
      <c r="J810" s="260"/>
    </row>
    <row r="811" s="218" customFormat="1" ht="14.25" spans="1:10">
      <c r="A811" s="253" t="s">
        <v>1531</v>
      </c>
      <c r="B811" s="254">
        <f t="shared" si="26"/>
        <v>5</v>
      </c>
      <c r="C811" s="255" t="s">
        <v>1532</v>
      </c>
      <c r="D811" s="256"/>
      <c r="E811" s="257"/>
      <c r="F811" s="257"/>
      <c r="G811" s="256"/>
      <c r="H811" s="260"/>
      <c r="I811" s="268"/>
      <c r="J811" s="260"/>
    </row>
    <row r="812" s="218" customFormat="1" ht="14.25" spans="1:10">
      <c r="A812" s="253" t="s">
        <v>1533</v>
      </c>
      <c r="B812" s="254">
        <f t="shared" ref="B812:B875" si="30">LEN(A812)</f>
        <v>7</v>
      </c>
      <c r="C812" s="255" t="s">
        <v>1534</v>
      </c>
      <c r="D812" s="256"/>
      <c r="E812" s="257"/>
      <c r="F812" s="257"/>
      <c r="G812" s="256"/>
      <c r="H812" s="260"/>
      <c r="I812" s="268"/>
      <c r="J812" s="260"/>
    </row>
    <row r="813" s="218" customFormat="1" ht="14.25" spans="1:10">
      <c r="A813" s="253" t="s">
        <v>1535</v>
      </c>
      <c r="B813" s="254">
        <f t="shared" si="30"/>
        <v>7</v>
      </c>
      <c r="C813" s="255" t="s">
        <v>1536</v>
      </c>
      <c r="D813" s="256"/>
      <c r="E813" s="257"/>
      <c r="F813" s="257"/>
      <c r="G813" s="256"/>
      <c r="H813" s="260"/>
      <c r="I813" s="268"/>
      <c r="J813" s="260"/>
    </row>
    <row r="814" s="218" customFormat="1" ht="14.25" spans="1:10">
      <c r="A814" s="253" t="s">
        <v>1537</v>
      </c>
      <c r="B814" s="254">
        <f t="shared" si="30"/>
        <v>5</v>
      </c>
      <c r="C814" s="255" t="s">
        <v>1538</v>
      </c>
      <c r="D814" s="256"/>
      <c r="E814" s="257"/>
      <c r="F814" s="257"/>
      <c r="G814" s="256"/>
      <c r="H814" s="260"/>
      <c r="I814" s="268"/>
      <c r="J814" s="260"/>
    </row>
    <row r="815" s="218" customFormat="1" ht="14.25" spans="1:10">
      <c r="A815" s="253" t="s">
        <v>1539</v>
      </c>
      <c r="B815" s="254">
        <f t="shared" si="30"/>
        <v>7</v>
      </c>
      <c r="C815" s="255" t="s">
        <v>1540</v>
      </c>
      <c r="D815" s="256"/>
      <c r="E815" s="257"/>
      <c r="F815" s="257"/>
      <c r="G815" s="256"/>
      <c r="H815" s="260"/>
      <c r="I815" s="268"/>
      <c r="J815" s="260"/>
    </row>
    <row r="816" s="218" customFormat="1" ht="14.25" spans="1:10">
      <c r="A816" s="253" t="s">
        <v>1541</v>
      </c>
      <c r="B816" s="254">
        <f t="shared" si="30"/>
        <v>5</v>
      </c>
      <c r="C816" s="255" t="s">
        <v>1542</v>
      </c>
      <c r="D816" s="256"/>
      <c r="E816" s="257"/>
      <c r="F816" s="257"/>
      <c r="G816" s="256"/>
      <c r="H816" s="260"/>
      <c r="I816" s="268"/>
      <c r="J816" s="260"/>
    </row>
    <row r="817" s="218" customFormat="1" ht="14.25" spans="1:10">
      <c r="A817" s="253" t="s">
        <v>1543</v>
      </c>
      <c r="B817" s="254">
        <f t="shared" si="30"/>
        <v>7</v>
      </c>
      <c r="C817" s="255" t="s">
        <v>1544</v>
      </c>
      <c r="D817" s="256"/>
      <c r="E817" s="257"/>
      <c r="F817" s="257"/>
      <c r="G817" s="256"/>
      <c r="H817" s="260"/>
      <c r="I817" s="268"/>
      <c r="J817" s="260"/>
    </row>
    <row r="818" s="218" customFormat="1" ht="14.25" spans="1:10">
      <c r="A818" s="253" t="s">
        <v>1545</v>
      </c>
      <c r="B818" s="254">
        <f t="shared" si="30"/>
        <v>5</v>
      </c>
      <c r="C818" s="255" t="s">
        <v>1546</v>
      </c>
      <c r="D818" s="256">
        <v>78</v>
      </c>
      <c r="E818" s="257"/>
      <c r="F818" s="257"/>
      <c r="G818" s="256"/>
      <c r="H818" s="260"/>
      <c r="I818" s="268">
        <f>G818-D818</f>
        <v>-78</v>
      </c>
      <c r="J818" s="260"/>
    </row>
    <row r="819" s="218" customFormat="1" ht="14.25" spans="1:10">
      <c r="A819" s="253" t="s">
        <v>1547</v>
      </c>
      <c r="B819" s="254">
        <f t="shared" si="30"/>
        <v>7</v>
      </c>
      <c r="C819" s="255" t="s">
        <v>1548</v>
      </c>
      <c r="D819" s="256">
        <v>68</v>
      </c>
      <c r="E819" s="257"/>
      <c r="F819" s="257"/>
      <c r="G819" s="256"/>
      <c r="H819" s="260"/>
      <c r="I819" s="268">
        <f>G819-D819</f>
        <v>-68</v>
      </c>
      <c r="J819" s="260"/>
    </row>
    <row r="820" s="218" customFormat="1" ht="14.25" spans="1:10">
      <c r="A820" s="253" t="s">
        <v>1549</v>
      </c>
      <c r="B820" s="254">
        <f t="shared" si="30"/>
        <v>7</v>
      </c>
      <c r="C820" s="255" t="s">
        <v>1550</v>
      </c>
      <c r="D820" s="256">
        <v>10</v>
      </c>
      <c r="E820" s="257"/>
      <c r="F820" s="257"/>
      <c r="G820" s="256"/>
      <c r="H820" s="260"/>
      <c r="I820" s="268">
        <f>G820-D820</f>
        <v>-10</v>
      </c>
      <c r="J820" s="260"/>
    </row>
    <row r="821" s="218" customFormat="1" ht="14.25" spans="1:10">
      <c r="A821" s="253" t="s">
        <v>1551</v>
      </c>
      <c r="B821" s="254">
        <f t="shared" si="30"/>
        <v>7</v>
      </c>
      <c r="C821" s="255" t="s">
        <v>1552</v>
      </c>
      <c r="D821" s="256"/>
      <c r="E821" s="257"/>
      <c r="F821" s="257"/>
      <c r="G821" s="256"/>
      <c r="H821" s="260"/>
      <c r="I821" s="268"/>
      <c r="J821" s="260"/>
    </row>
    <row r="822" s="218" customFormat="1" ht="14.25" spans="1:10">
      <c r="A822" s="253" t="s">
        <v>1553</v>
      </c>
      <c r="B822" s="254">
        <f t="shared" si="30"/>
        <v>7</v>
      </c>
      <c r="C822" s="255" t="s">
        <v>1554</v>
      </c>
      <c r="D822" s="256"/>
      <c r="E822" s="257"/>
      <c r="F822" s="257"/>
      <c r="G822" s="256"/>
      <c r="H822" s="260"/>
      <c r="I822" s="268"/>
      <c r="J822" s="260"/>
    </row>
    <row r="823" s="218" customFormat="1" ht="14.25" spans="1:10">
      <c r="A823" s="253" t="s">
        <v>1555</v>
      </c>
      <c r="B823" s="254">
        <f t="shared" si="30"/>
        <v>7</v>
      </c>
      <c r="C823" s="255" t="s">
        <v>1556</v>
      </c>
      <c r="D823" s="256"/>
      <c r="E823" s="257"/>
      <c r="F823" s="257"/>
      <c r="G823" s="256"/>
      <c r="H823" s="260"/>
      <c r="I823" s="268"/>
      <c r="J823" s="260"/>
    </row>
    <row r="824" s="218" customFormat="1" ht="14.25" spans="1:10">
      <c r="A824" s="253" t="s">
        <v>1557</v>
      </c>
      <c r="B824" s="254">
        <f t="shared" si="30"/>
        <v>5</v>
      </c>
      <c r="C824" s="255" t="s">
        <v>1558</v>
      </c>
      <c r="D824" s="256"/>
      <c r="E824" s="257"/>
      <c r="F824" s="257"/>
      <c r="G824" s="256"/>
      <c r="H824" s="260"/>
      <c r="I824" s="268"/>
      <c r="J824" s="260"/>
    </row>
    <row r="825" s="218" customFormat="1" ht="14.25" spans="1:10">
      <c r="A825" s="253" t="s">
        <v>1559</v>
      </c>
      <c r="B825" s="254">
        <f t="shared" si="30"/>
        <v>7</v>
      </c>
      <c r="C825" s="255" t="s">
        <v>1560</v>
      </c>
      <c r="D825" s="256"/>
      <c r="E825" s="257"/>
      <c r="F825" s="257"/>
      <c r="G825" s="256"/>
      <c r="H825" s="260"/>
      <c r="I825" s="268"/>
      <c r="J825" s="260"/>
    </row>
    <row r="826" s="218" customFormat="1" ht="14.25" spans="1:10">
      <c r="A826" s="253" t="s">
        <v>1561</v>
      </c>
      <c r="B826" s="254">
        <f t="shared" si="30"/>
        <v>5</v>
      </c>
      <c r="C826" s="255" t="s">
        <v>1562</v>
      </c>
      <c r="D826" s="256"/>
      <c r="E826" s="257"/>
      <c r="F826" s="257"/>
      <c r="G826" s="256"/>
      <c r="H826" s="260"/>
      <c r="I826" s="268"/>
      <c r="J826" s="260"/>
    </row>
    <row r="827" s="218" customFormat="1" ht="14.25" spans="1:10">
      <c r="A827" s="253" t="s">
        <v>1563</v>
      </c>
      <c r="B827" s="254">
        <f t="shared" si="30"/>
        <v>7</v>
      </c>
      <c r="C827" s="255" t="s">
        <v>1564</v>
      </c>
      <c r="D827" s="256"/>
      <c r="E827" s="257"/>
      <c r="F827" s="257"/>
      <c r="G827" s="256"/>
      <c r="H827" s="260"/>
      <c r="I827" s="268"/>
      <c r="J827" s="260"/>
    </row>
    <row r="828" s="218" customFormat="1" ht="14.25" spans="1:10">
      <c r="A828" s="253" t="s">
        <v>1565</v>
      </c>
      <c r="B828" s="254">
        <f t="shared" si="30"/>
        <v>5</v>
      </c>
      <c r="C828" s="255" t="s">
        <v>1566</v>
      </c>
      <c r="D828" s="256"/>
      <c r="E828" s="257"/>
      <c r="F828" s="257"/>
      <c r="G828" s="256"/>
      <c r="H828" s="260"/>
      <c r="I828" s="268"/>
      <c r="J828" s="260"/>
    </row>
    <row r="829" s="218" customFormat="1" ht="14.25" spans="1:10">
      <c r="A829" s="253" t="s">
        <v>1567</v>
      </c>
      <c r="B829" s="254">
        <f t="shared" si="30"/>
        <v>7</v>
      </c>
      <c r="C829" s="255" t="s">
        <v>119</v>
      </c>
      <c r="D829" s="256"/>
      <c r="E829" s="257"/>
      <c r="F829" s="257"/>
      <c r="G829" s="256"/>
      <c r="H829" s="260"/>
      <c r="I829" s="268"/>
      <c r="J829" s="260"/>
    </row>
    <row r="830" s="218" customFormat="1" ht="14.25" spans="1:10">
      <c r="A830" s="253" t="s">
        <v>1568</v>
      </c>
      <c r="B830" s="254">
        <f t="shared" si="30"/>
        <v>7</v>
      </c>
      <c r="C830" s="255" t="s">
        <v>121</v>
      </c>
      <c r="D830" s="256"/>
      <c r="E830" s="257"/>
      <c r="F830" s="257"/>
      <c r="G830" s="256"/>
      <c r="H830" s="260"/>
      <c r="I830" s="268"/>
      <c r="J830" s="260"/>
    </row>
    <row r="831" s="218" customFormat="1" ht="14.25" spans="1:10">
      <c r="A831" s="253" t="s">
        <v>1569</v>
      </c>
      <c r="B831" s="254">
        <f t="shared" si="30"/>
        <v>7</v>
      </c>
      <c r="C831" s="255" t="s">
        <v>123</v>
      </c>
      <c r="D831" s="256"/>
      <c r="E831" s="257"/>
      <c r="F831" s="257"/>
      <c r="G831" s="256"/>
      <c r="H831" s="260"/>
      <c r="I831" s="268"/>
      <c r="J831" s="260"/>
    </row>
    <row r="832" s="218" customFormat="1" ht="14.25" spans="1:10">
      <c r="A832" s="253" t="s">
        <v>1570</v>
      </c>
      <c r="B832" s="254">
        <f t="shared" si="30"/>
        <v>7</v>
      </c>
      <c r="C832" s="255" t="s">
        <v>1571</v>
      </c>
      <c r="D832" s="256"/>
      <c r="E832" s="257"/>
      <c r="F832" s="257"/>
      <c r="G832" s="256"/>
      <c r="H832" s="260"/>
      <c r="I832" s="268"/>
      <c r="J832" s="260"/>
    </row>
    <row r="833" s="217" customFormat="1" ht="14.25" spans="1:10">
      <c r="A833" s="253" t="s">
        <v>1572</v>
      </c>
      <c r="B833" s="254">
        <f t="shared" si="30"/>
        <v>7</v>
      </c>
      <c r="C833" s="255" t="s">
        <v>1573</v>
      </c>
      <c r="D833" s="256"/>
      <c r="E833" s="257"/>
      <c r="F833" s="257"/>
      <c r="G833" s="256"/>
      <c r="H833" s="260"/>
      <c r="I833" s="268"/>
      <c r="J833" s="260"/>
    </row>
    <row r="834" s="218" customFormat="1" ht="14.25" spans="1:10">
      <c r="A834" s="253" t="s">
        <v>1574</v>
      </c>
      <c r="B834" s="254">
        <f t="shared" si="30"/>
        <v>7</v>
      </c>
      <c r="C834" s="255" t="s">
        <v>1575</v>
      </c>
      <c r="D834" s="256"/>
      <c r="E834" s="257"/>
      <c r="F834" s="257"/>
      <c r="G834" s="256"/>
      <c r="H834" s="260"/>
      <c r="I834" s="268"/>
      <c r="J834" s="260"/>
    </row>
    <row r="835" s="218" customFormat="1" ht="14.25" spans="1:10">
      <c r="A835" s="253" t="s">
        <v>1576</v>
      </c>
      <c r="B835" s="254">
        <f t="shared" si="30"/>
        <v>7</v>
      </c>
      <c r="C835" s="255" t="s">
        <v>1577</v>
      </c>
      <c r="D835" s="256"/>
      <c r="E835" s="257"/>
      <c r="F835" s="257"/>
      <c r="G835" s="256"/>
      <c r="H835" s="260"/>
      <c r="I835" s="268"/>
      <c r="J835" s="260"/>
    </row>
    <row r="836" s="218" customFormat="1" ht="14.25" spans="1:10">
      <c r="A836" s="253" t="s">
        <v>1578</v>
      </c>
      <c r="B836" s="254">
        <f t="shared" si="30"/>
        <v>7</v>
      </c>
      <c r="C836" s="255" t="s">
        <v>1579</v>
      </c>
      <c r="D836" s="256"/>
      <c r="E836" s="257"/>
      <c r="F836" s="257"/>
      <c r="G836" s="256"/>
      <c r="H836" s="260"/>
      <c r="I836" s="268"/>
      <c r="J836" s="260"/>
    </row>
    <row r="837" s="218" customFormat="1" ht="14.25" spans="1:10">
      <c r="A837" s="253" t="s">
        <v>1580</v>
      </c>
      <c r="B837" s="254">
        <f t="shared" si="30"/>
        <v>7</v>
      </c>
      <c r="C837" s="255" t="s">
        <v>1581</v>
      </c>
      <c r="D837" s="256"/>
      <c r="E837" s="257"/>
      <c r="F837" s="257"/>
      <c r="G837" s="256"/>
      <c r="H837" s="260"/>
      <c r="I837" s="268"/>
      <c r="J837" s="260"/>
    </row>
    <row r="838" s="218" customFormat="1" ht="14.25" spans="1:10">
      <c r="A838" s="253" t="s">
        <v>1582</v>
      </c>
      <c r="B838" s="254">
        <f t="shared" si="30"/>
        <v>7</v>
      </c>
      <c r="C838" s="255" t="s">
        <v>1583</v>
      </c>
      <c r="D838" s="256"/>
      <c r="E838" s="257"/>
      <c r="F838" s="257"/>
      <c r="G838" s="256"/>
      <c r="H838" s="260"/>
      <c r="I838" s="268"/>
      <c r="J838" s="260"/>
    </row>
    <row r="839" s="218" customFormat="1" ht="14.25" spans="1:10">
      <c r="A839" s="253" t="s">
        <v>1584</v>
      </c>
      <c r="B839" s="254">
        <f t="shared" si="30"/>
        <v>7</v>
      </c>
      <c r="C839" s="255" t="s">
        <v>224</v>
      </c>
      <c r="D839" s="256"/>
      <c r="E839" s="257"/>
      <c r="F839" s="257"/>
      <c r="G839" s="256"/>
      <c r="H839" s="260"/>
      <c r="I839" s="268"/>
      <c r="J839" s="260"/>
    </row>
    <row r="840" s="218" customFormat="1" ht="14.25" spans="1:10">
      <c r="A840" s="253" t="s">
        <v>1585</v>
      </c>
      <c r="B840" s="254">
        <f t="shared" si="30"/>
        <v>7</v>
      </c>
      <c r="C840" s="255" t="s">
        <v>1586</v>
      </c>
      <c r="D840" s="256"/>
      <c r="E840" s="257"/>
      <c r="F840" s="257"/>
      <c r="G840" s="256"/>
      <c r="H840" s="260"/>
      <c r="I840" s="268"/>
      <c r="J840" s="260"/>
    </row>
    <row r="841" s="218" customFormat="1" ht="14.25" spans="1:10">
      <c r="A841" s="253" t="s">
        <v>1587</v>
      </c>
      <c r="B841" s="254">
        <f t="shared" si="30"/>
        <v>7</v>
      </c>
      <c r="C841" s="255" t="s">
        <v>137</v>
      </c>
      <c r="D841" s="256"/>
      <c r="E841" s="257"/>
      <c r="F841" s="257"/>
      <c r="G841" s="256"/>
      <c r="H841" s="260"/>
      <c r="I841" s="268"/>
      <c r="J841" s="260"/>
    </row>
    <row r="842" s="218" customFormat="1" ht="14.25" spans="1:10">
      <c r="A842" s="253" t="s">
        <v>1588</v>
      </c>
      <c r="B842" s="254">
        <f t="shared" si="30"/>
        <v>7</v>
      </c>
      <c r="C842" s="255" t="s">
        <v>1589</v>
      </c>
      <c r="D842" s="256"/>
      <c r="E842" s="257"/>
      <c r="F842" s="257"/>
      <c r="G842" s="256"/>
      <c r="H842" s="260"/>
      <c r="I842" s="268"/>
      <c r="J842" s="260"/>
    </row>
    <row r="843" s="218" customFormat="1" ht="14.25" spans="1:10">
      <c r="A843" s="253" t="s">
        <v>1590</v>
      </c>
      <c r="B843" s="254">
        <f t="shared" si="30"/>
        <v>5</v>
      </c>
      <c r="C843" s="255" t="s">
        <v>1591</v>
      </c>
      <c r="D843" s="256"/>
      <c r="E843" s="257"/>
      <c r="F843" s="257"/>
      <c r="G843" s="256"/>
      <c r="H843" s="260"/>
      <c r="I843" s="268"/>
      <c r="J843" s="260"/>
    </row>
    <row r="844" s="218" customFormat="1" ht="14.25" spans="1:10">
      <c r="A844" s="247" t="s">
        <v>1592</v>
      </c>
      <c r="B844" s="273">
        <f t="shared" si="30"/>
        <v>3</v>
      </c>
      <c r="C844" s="249" t="s">
        <v>1593</v>
      </c>
      <c r="D844" s="250">
        <v>22544</v>
      </c>
      <c r="E844" s="251">
        <v>15723</v>
      </c>
      <c r="F844" s="251">
        <v>20450</v>
      </c>
      <c r="G844" s="250">
        <v>16068</v>
      </c>
      <c r="H844" s="252">
        <f>G844/F844</f>
        <v>0.785721271393643</v>
      </c>
      <c r="I844" s="267">
        <f>G844-D844</f>
        <v>-6476</v>
      </c>
      <c r="J844" s="252">
        <f>I844/D844</f>
        <v>-0.287260468417317</v>
      </c>
    </row>
    <row r="845" s="218" customFormat="1" ht="14.25" spans="1:10">
      <c r="A845" s="253" t="s">
        <v>1594</v>
      </c>
      <c r="B845" s="254">
        <f t="shared" si="30"/>
        <v>5</v>
      </c>
      <c r="C845" s="255" t="s">
        <v>1595</v>
      </c>
      <c r="D845" s="256">
        <v>9086</v>
      </c>
      <c r="E845" s="261">
        <v>8219</v>
      </c>
      <c r="F845" s="258">
        <v>11977</v>
      </c>
      <c r="G845" s="259">
        <f>SUM(G846:G856)</f>
        <v>6847</v>
      </c>
      <c r="H845" s="260">
        <f>G845/F845</f>
        <v>0.571679051515405</v>
      </c>
      <c r="I845" s="268">
        <f>G845-D845</f>
        <v>-2239</v>
      </c>
      <c r="J845" s="260">
        <f>I845/D845</f>
        <v>-0.246423068456967</v>
      </c>
    </row>
    <row r="846" s="218" customFormat="1" ht="14.25" spans="1:10">
      <c r="A846" s="253" t="s">
        <v>1596</v>
      </c>
      <c r="B846" s="254">
        <f t="shared" si="30"/>
        <v>7</v>
      </c>
      <c r="C846" s="255" t="s">
        <v>119</v>
      </c>
      <c r="D846" s="256">
        <v>181</v>
      </c>
      <c r="E846" s="261">
        <v>148</v>
      </c>
      <c r="F846" s="258">
        <v>148</v>
      </c>
      <c r="G846" s="259">
        <v>185</v>
      </c>
      <c r="H846" s="260">
        <f>G846/F846</f>
        <v>1.25</v>
      </c>
      <c r="I846" s="268">
        <f>G846-D846</f>
        <v>4</v>
      </c>
      <c r="J846" s="260">
        <f>I846/D846</f>
        <v>0.0220994475138122</v>
      </c>
    </row>
    <row r="847" s="218" customFormat="1" ht="14.25" spans="1:10">
      <c r="A847" s="253" t="s">
        <v>1597</v>
      </c>
      <c r="B847" s="254">
        <f t="shared" si="30"/>
        <v>7</v>
      </c>
      <c r="C847" s="255" t="s">
        <v>121</v>
      </c>
      <c r="D847" s="256">
        <v>5040</v>
      </c>
      <c r="E847" s="261"/>
      <c r="F847" s="258">
        <v>0</v>
      </c>
      <c r="G847" s="259">
        <v>11</v>
      </c>
      <c r="H847" s="260"/>
      <c r="I847" s="268">
        <f>G847-D847</f>
        <v>-5029</v>
      </c>
      <c r="J847" s="260">
        <f>I847/D847</f>
        <v>-0.99781746031746</v>
      </c>
    </row>
    <row r="848" s="218" customFormat="1" ht="14.25" spans="1:10">
      <c r="A848" s="253" t="s">
        <v>1598</v>
      </c>
      <c r="B848" s="254">
        <f t="shared" si="30"/>
        <v>7</v>
      </c>
      <c r="C848" s="255" t="s">
        <v>123</v>
      </c>
      <c r="D848" s="256"/>
      <c r="E848" s="261"/>
      <c r="F848" s="258">
        <v>0</v>
      </c>
      <c r="G848" s="259">
        <v>0</v>
      </c>
      <c r="H848" s="260"/>
      <c r="I848" s="268"/>
      <c r="J848" s="260"/>
    </row>
    <row r="849" s="218" customFormat="1" ht="14.25" spans="1:10">
      <c r="A849" s="253" t="s">
        <v>1599</v>
      </c>
      <c r="B849" s="254">
        <f t="shared" si="30"/>
        <v>7</v>
      </c>
      <c r="C849" s="255" t="s">
        <v>1600</v>
      </c>
      <c r="D849" s="256">
        <v>3543</v>
      </c>
      <c r="E849" s="261">
        <v>2968</v>
      </c>
      <c r="F849" s="258">
        <v>3043</v>
      </c>
      <c r="G849" s="259">
        <v>3621</v>
      </c>
      <c r="H849" s="260">
        <f>G849/F849</f>
        <v>1.18994413407821</v>
      </c>
      <c r="I849" s="268">
        <f>G849-D849</f>
        <v>78</v>
      </c>
      <c r="J849" s="260">
        <f>I849/D849</f>
        <v>0.0220152413209145</v>
      </c>
    </row>
    <row r="850" s="218" customFormat="1" ht="14.25" spans="1:10">
      <c r="A850" s="253" t="s">
        <v>1601</v>
      </c>
      <c r="B850" s="254">
        <f t="shared" si="30"/>
        <v>7</v>
      </c>
      <c r="C850" s="255" t="s">
        <v>1602</v>
      </c>
      <c r="D850" s="256"/>
      <c r="E850" s="261"/>
      <c r="F850" s="258">
        <v>0</v>
      </c>
      <c r="G850" s="259">
        <v>0</v>
      </c>
      <c r="H850" s="260"/>
      <c r="I850" s="268"/>
      <c r="J850" s="260"/>
    </row>
    <row r="851" s="218" customFormat="1" ht="14.25" spans="1:10">
      <c r="A851" s="253" t="s">
        <v>1603</v>
      </c>
      <c r="B851" s="254">
        <f t="shared" si="30"/>
        <v>7</v>
      </c>
      <c r="C851" s="255" t="s">
        <v>1604</v>
      </c>
      <c r="D851" s="256">
        <v>322</v>
      </c>
      <c r="E851" s="261"/>
      <c r="F851" s="258">
        <v>0</v>
      </c>
      <c r="G851" s="259">
        <v>277</v>
      </c>
      <c r="H851" s="260"/>
      <c r="I851" s="268">
        <f>G851-D851</f>
        <v>-45</v>
      </c>
      <c r="J851" s="260">
        <f>I851/D851</f>
        <v>-0.139751552795031</v>
      </c>
    </row>
    <row r="852" s="218" customFormat="1" ht="14.25" spans="1:10">
      <c r="A852" s="253" t="s">
        <v>1605</v>
      </c>
      <c r="B852" s="254">
        <f t="shared" si="30"/>
        <v>7</v>
      </c>
      <c r="C852" s="255" t="s">
        <v>1606</v>
      </c>
      <c r="D852" s="256"/>
      <c r="E852" s="261"/>
      <c r="F852" s="258">
        <v>0</v>
      </c>
      <c r="G852" s="259">
        <v>0</v>
      </c>
      <c r="H852" s="260"/>
      <c r="I852" s="268"/>
      <c r="J852" s="260"/>
    </row>
    <row r="853" s="218" customFormat="1" ht="14.25" spans="1:10">
      <c r="A853" s="253" t="s">
        <v>1607</v>
      </c>
      <c r="B853" s="254">
        <f t="shared" si="30"/>
        <v>7</v>
      </c>
      <c r="C853" s="255" t="s">
        <v>1608</v>
      </c>
      <c r="D853" s="256"/>
      <c r="E853" s="261"/>
      <c r="F853" s="258">
        <v>0</v>
      </c>
      <c r="G853" s="259">
        <v>0</v>
      </c>
      <c r="H853" s="260"/>
      <c r="I853" s="268"/>
      <c r="J853" s="260"/>
    </row>
    <row r="854" s="218" customFormat="1" ht="14.25" spans="1:10">
      <c r="A854" s="253" t="s">
        <v>1609</v>
      </c>
      <c r="B854" s="254">
        <f t="shared" si="30"/>
        <v>7</v>
      </c>
      <c r="C854" s="255" t="s">
        <v>1610</v>
      </c>
      <c r="D854" s="256"/>
      <c r="E854" s="261"/>
      <c r="F854" s="258">
        <v>0</v>
      </c>
      <c r="G854" s="259">
        <v>0</v>
      </c>
      <c r="H854" s="260"/>
      <c r="I854" s="268"/>
      <c r="J854" s="260"/>
    </row>
    <row r="855" s="218" customFormat="1" ht="14.25" spans="1:10">
      <c r="A855" s="253" t="s">
        <v>1611</v>
      </c>
      <c r="B855" s="254">
        <f t="shared" si="30"/>
        <v>7</v>
      </c>
      <c r="C855" s="255" t="s">
        <v>1612</v>
      </c>
      <c r="D855" s="256"/>
      <c r="H855" s="260"/>
      <c r="I855" s="268"/>
      <c r="J855" s="260"/>
    </row>
    <row r="856" s="218" customFormat="1" ht="14.25" spans="1:10">
      <c r="A856" s="253" t="s">
        <v>1613</v>
      </c>
      <c r="B856" s="254">
        <f t="shared" si="30"/>
        <v>7</v>
      </c>
      <c r="C856" s="255" t="s">
        <v>1614</v>
      </c>
      <c r="D856" s="256"/>
      <c r="E856" s="261">
        <v>5103</v>
      </c>
      <c r="F856" s="258">
        <v>8786</v>
      </c>
      <c r="G856" s="259">
        <v>2753</v>
      </c>
      <c r="H856" s="260"/>
      <c r="I856" s="268"/>
      <c r="J856" s="260"/>
    </row>
    <row r="857" s="218" customFormat="1" ht="14.25" spans="1:10">
      <c r="A857" s="253" t="s">
        <v>1615</v>
      </c>
      <c r="B857" s="254">
        <f t="shared" si="30"/>
        <v>5</v>
      </c>
      <c r="C857" s="255" t="s">
        <v>1616</v>
      </c>
      <c r="D857" s="256">
        <v>524</v>
      </c>
      <c r="E857" s="257"/>
      <c r="F857" s="257"/>
      <c r="G857" s="256"/>
      <c r="H857" s="260"/>
      <c r="I857" s="268">
        <f t="shared" ref="I857:I871" si="31">G857-D857</f>
        <v>-524</v>
      </c>
      <c r="J857" s="260"/>
    </row>
    <row r="858" s="218" customFormat="1" ht="14.25" spans="1:10">
      <c r="A858" s="253" t="s">
        <v>1617</v>
      </c>
      <c r="B858" s="254">
        <f t="shared" si="30"/>
        <v>7</v>
      </c>
      <c r="C858" s="255" t="s">
        <v>1618</v>
      </c>
      <c r="D858" s="256">
        <v>524</v>
      </c>
      <c r="E858" s="257"/>
      <c r="F858" s="257"/>
      <c r="G858" s="256"/>
      <c r="H858" s="260"/>
      <c r="I858" s="268">
        <f t="shared" si="31"/>
        <v>-524</v>
      </c>
      <c r="J858" s="260"/>
    </row>
    <row r="859" s="218" customFormat="1" ht="14.25" spans="1:10">
      <c r="A859" s="253" t="s">
        <v>1619</v>
      </c>
      <c r="B859" s="254">
        <f t="shared" si="30"/>
        <v>5</v>
      </c>
      <c r="C859" s="255" t="s">
        <v>1620</v>
      </c>
      <c r="D859" s="256">
        <v>3237</v>
      </c>
      <c r="E859" s="257">
        <v>10</v>
      </c>
      <c r="F859" s="257">
        <v>20</v>
      </c>
      <c r="G859" s="256">
        <v>127</v>
      </c>
      <c r="H859" s="260">
        <f>G859/F859</f>
        <v>6.35</v>
      </c>
      <c r="I859" s="268">
        <f t="shared" si="31"/>
        <v>-3110</v>
      </c>
      <c r="J859" s="260">
        <f>I859/D859</f>
        <v>-0.960766141489033</v>
      </c>
    </row>
    <row r="860" s="218" customFormat="1" ht="14.25" spans="1:10">
      <c r="A860" s="253" t="s">
        <v>1621</v>
      </c>
      <c r="B860" s="254">
        <f t="shared" si="30"/>
        <v>7</v>
      </c>
      <c r="C860" s="255" t="s">
        <v>1622</v>
      </c>
      <c r="D860" s="256">
        <v>2135</v>
      </c>
      <c r="E860" s="257"/>
      <c r="F860" s="257"/>
      <c r="G860" s="256"/>
      <c r="H860" s="260"/>
      <c r="I860" s="268">
        <f t="shared" si="31"/>
        <v>-2135</v>
      </c>
      <c r="J860" s="260"/>
    </row>
    <row r="861" s="218" customFormat="1" ht="14.25" spans="1:10">
      <c r="A861" s="253" t="s">
        <v>1623</v>
      </c>
      <c r="B861" s="254">
        <f t="shared" si="30"/>
        <v>7</v>
      </c>
      <c r="C861" s="255" t="s">
        <v>1624</v>
      </c>
      <c r="D861" s="256">
        <v>1102</v>
      </c>
      <c r="E861" s="257">
        <v>10</v>
      </c>
      <c r="F861" s="257">
        <v>20</v>
      </c>
      <c r="G861" s="256">
        <v>127</v>
      </c>
      <c r="H861" s="260">
        <f>G861/F861</f>
        <v>6.35</v>
      </c>
      <c r="I861" s="268">
        <f t="shared" si="31"/>
        <v>-975</v>
      </c>
      <c r="J861" s="260">
        <f>I861/D861</f>
        <v>-0.88475499092559</v>
      </c>
    </row>
    <row r="862" s="218" customFormat="1" ht="14.25" spans="1:10">
      <c r="A862" s="253" t="s">
        <v>1625</v>
      </c>
      <c r="B862" s="254">
        <f t="shared" si="30"/>
        <v>5</v>
      </c>
      <c r="C862" s="255" t="s">
        <v>1626</v>
      </c>
      <c r="D862" s="256">
        <v>9021</v>
      </c>
      <c r="E862" s="257">
        <v>7494</v>
      </c>
      <c r="F862" s="257">
        <v>8252</v>
      </c>
      <c r="G862" s="256">
        <v>8893</v>
      </c>
      <c r="H862" s="260">
        <f>G862/F862</f>
        <v>1.07767813863306</v>
      </c>
      <c r="I862" s="268">
        <f t="shared" si="31"/>
        <v>-128</v>
      </c>
      <c r="J862" s="260">
        <f>I862/D862</f>
        <v>-0.0141891142888815</v>
      </c>
    </row>
    <row r="863" s="218" customFormat="1" ht="14.25" spans="1:10">
      <c r="A863" s="253" t="s">
        <v>1627</v>
      </c>
      <c r="B863" s="254">
        <f t="shared" si="30"/>
        <v>7</v>
      </c>
      <c r="C863" s="255" t="s">
        <v>1628</v>
      </c>
      <c r="D863" s="256">
        <v>9021</v>
      </c>
      <c r="E863" s="257">
        <v>7494</v>
      </c>
      <c r="F863" s="257">
        <v>8252</v>
      </c>
      <c r="G863" s="256">
        <v>8893</v>
      </c>
      <c r="H863" s="260"/>
      <c r="I863" s="268">
        <f t="shared" si="31"/>
        <v>-128</v>
      </c>
      <c r="J863" s="260">
        <f>I863/D863</f>
        <v>-0.0141891142888815</v>
      </c>
    </row>
    <row r="864" s="218" customFormat="1" ht="14.25" spans="1:10">
      <c r="A864" s="253" t="s">
        <v>1629</v>
      </c>
      <c r="B864" s="254">
        <f t="shared" si="30"/>
        <v>5</v>
      </c>
      <c r="C864" s="255" t="s">
        <v>1630</v>
      </c>
      <c r="D864" s="256">
        <v>676</v>
      </c>
      <c r="E864" s="257"/>
      <c r="F864" s="257"/>
      <c r="G864" s="256"/>
      <c r="H864" s="260"/>
      <c r="I864" s="268">
        <f t="shared" si="31"/>
        <v>-676</v>
      </c>
      <c r="J864" s="260"/>
    </row>
    <row r="865" s="218" customFormat="1" ht="14.25" spans="1:10">
      <c r="A865" s="253" t="s">
        <v>1631</v>
      </c>
      <c r="B865" s="254">
        <f t="shared" si="30"/>
        <v>7</v>
      </c>
      <c r="C865" s="255" t="s">
        <v>1632</v>
      </c>
      <c r="D865" s="256">
        <v>676</v>
      </c>
      <c r="E865" s="257"/>
      <c r="F865" s="257"/>
      <c r="G865" s="256"/>
      <c r="H865" s="260"/>
      <c r="I865" s="268">
        <f t="shared" si="31"/>
        <v>-676</v>
      </c>
      <c r="J865" s="260"/>
    </row>
    <row r="866" s="218" customFormat="1" ht="14.25" spans="1:10">
      <c r="A866" s="253" t="s">
        <v>1633</v>
      </c>
      <c r="B866" s="254">
        <f t="shared" si="30"/>
        <v>5</v>
      </c>
      <c r="C866" s="255" t="s">
        <v>1634</v>
      </c>
      <c r="D866" s="256"/>
      <c r="E866" s="257"/>
      <c r="F866" s="257">
        <v>201</v>
      </c>
      <c r="G866" s="256">
        <v>201</v>
      </c>
      <c r="H866" s="260"/>
      <c r="I866" s="268">
        <f t="shared" si="31"/>
        <v>201</v>
      </c>
      <c r="J866" s="260"/>
    </row>
    <row r="867" s="218" customFormat="1" ht="14.25" spans="1:10">
      <c r="A867" s="253" t="s">
        <v>1635</v>
      </c>
      <c r="B867" s="254">
        <f t="shared" si="30"/>
        <v>7</v>
      </c>
      <c r="C867" s="255" t="s">
        <v>1636</v>
      </c>
      <c r="D867" s="256"/>
      <c r="E867" s="257"/>
      <c r="F867" s="257">
        <v>201</v>
      </c>
      <c r="G867" s="256">
        <v>201</v>
      </c>
      <c r="H867" s="260"/>
      <c r="I867" s="268">
        <f t="shared" si="31"/>
        <v>201</v>
      </c>
      <c r="J867" s="260"/>
    </row>
    <row r="868" s="218" customFormat="1" ht="14.25" spans="1:10">
      <c r="A868" s="247" t="s">
        <v>1637</v>
      </c>
      <c r="B868" s="273">
        <f t="shared" si="30"/>
        <v>3</v>
      </c>
      <c r="C868" s="249" t="s">
        <v>1638</v>
      </c>
      <c r="D868" s="250">
        <v>10635</v>
      </c>
      <c r="E868" s="251">
        <v>4611</v>
      </c>
      <c r="F868" s="251">
        <v>18544</v>
      </c>
      <c r="G868" s="250">
        <v>13738</v>
      </c>
      <c r="H868" s="252">
        <f>G868/F868</f>
        <v>0.740832614322692</v>
      </c>
      <c r="I868" s="267">
        <f t="shared" si="31"/>
        <v>3103</v>
      </c>
      <c r="J868" s="252">
        <f t="shared" ref="J868:J871" si="32">I868/D868</f>
        <v>0.291772449459332</v>
      </c>
    </row>
    <row r="869" s="218" customFormat="1" ht="14.25" spans="1:10">
      <c r="A869" s="253" t="s">
        <v>1639</v>
      </c>
      <c r="B869" s="254">
        <f t="shared" si="30"/>
        <v>5</v>
      </c>
      <c r="C869" s="255" t="s">
        <v>1640</v>
      </c>
      <c r="D869" s="256">
        <v>3610</v>
      </c>
      <c r="E869" s="261">
        <v>1093</v>
      </c>
      <c r="F869" s="258">
        <v>10515</v>
      </c>
      <c r="G869" s="259">
        <f>SUM(G870:G894)</f>
        <v>5902</v>
      </c>
      <c r="H869" s="260">
        <f>G869/F869</f>
        <v>0.561293390394674</v>
      </c>
      <c r="I869" s="268">
        <f t="shared" si="31"/>
        <v>2292</v>
      </c>
      <c r="J869" s="260">
        <f t="shared" si="32"/>
        <v>0.634903047091413</v>
      </c>
    </row>
    <row r="870" s="218" customFormat="1" ht="14.25" spans="1:10">
      <c r="A870" s="253" t="s">
        <v>1641</v>
      </c>
      <c r="B870" s="254">
        <f t="shared" si="30"/>
        <v>7</v>
      </c>
      <c r="C870" s="255" t="s">
        <v>119</v>
      </c>
      <c r="D870" s="256">
        <v>224</v>
      </c>
      <c r="E870" s="261">
        <v>182</v>
      </c>
      <c r="F870" s="258">
        <v>182</v>
      </c>
      <c r="G870" s="259">
        <v>297</v>
      </c>
      <c r="H870" s="260">
        <f>G870/F870</f>
        <v>1.63186813186813</v>
      </c>
      <c r="I870" s="268">
        <f t="shared" si="31"/>
        <v>73</v>
      </c>
      <c r="J870" s="260">
        <f t="shared" si="32"/>
        <v>0.325892857142857</v>
      </c>
    </row>
    <row r="871" s="218" customFormat="1" ht="14.25" spans="1:10">
      <c r="A871" s="253" t="s">
        <v>1642</v>
      </c>
      <c r="B871" s="254">
        <f t="shared" si="30"/>
        <v>7</v>
      </c>
      <c r="C871" s="255" t="s">
        <v>121</v>
      </c>
      <c r="D871" s="256">
        <v>186</v>
      </c>
      <c r="E871" s="261">
        <v>44</v>
      </c>
      <c r="F871" s="258">
        <v>54</v>
      </c>
      <c r="G871" s="259">
        <v>1287</v>
      </c>
      <c r="H871" s="260">
        <f>G871/F871</f>
        <v>23.8333333333333</v>
      </c>
      <c r="I871" s="268">
        <f t="shared" si="31"/>
        <v>1101</v>
      </c>
      <c r="J871" s="260">
        <f t="shared" si="32"/>
        <v>5.91935483870968</v>
      </c>
    </row>
    <row r="872" s="218" customFormat="1" ht="14.25" spans="1:10">
      <c r="A872" s="253" t="s">
        <v>1643</v>
      </c>
      <c r="B872" s="254">
        <f t="shared" si="30"/>
        <v>7</v>
      </c>
      <c r="C872" s="255" t="s">
        <v>123</v>
      </c>
      <c r="D872" s="256"/>
      <c r="E872" s="261">
        <v>2</v>
      </c>
      <c r="F872" s="258">
        <v>2</v>
      </c>
      <c r="G872" s="259">
        <v>0</v>
      </c>
      <c r="H872" s="260"/>
      <c r="I872" s="268"/>
      <c r="J872" s="260"/>
    </row>
    <row r="873" s="218" customFormat="1" ht="14.25" spans="1:10">
      <c r="A873" s="253" t="s">
        <v>1644</v>
      </c>
      <c r="B873" s="254">
        <f t="shared" si="30"/>
        <v>7</v>
      </c>
      <c r="C873" s="255" t="s">
        <v>137</v>
      </c>
      <c r="D873" s="256">
        <v>1095</v>
      </c>
      <c r="E873" s="261">
        <v>704</v>
      </c>
      <c r="F873" s="258">
        <v>704</v>
      </c>
      <c r="G873" s="259">
        <v>969</v>
      </c>
      <c r="H873" s="260">
        <f>G873/F873</f>
        <v>1.37642045454545</v>
      </c>
      <c r="I873" s="268">
        <f>G873-D873</f>
        <v>-126</v>
      </c>
      <c r="J873" s="260">
        <f>I873/D873</f>
        <v>-0.115068493150685</v>
      </c>
    </row>
    <row r="874" s="218" customFormat="1" ht="14.25" spans="1:10">
      <c r="A874" s="253" t="s">
        <v>1645</v>
      </c>
      <c r="B874" s="254">
        <f t="shared" si="30"/>
        <v>7</v>
      </c>
      <c r="C874" s="255" t="s">
        <v>1646</v>
      </c>
      <c r="D874" s="256"/>
      <c r="E874" s="261"/>
      <c r="F874" s="258">
        <v>0</v>
      </c>
      <c r="G874" s="259">
        <v>0</v>
      </c>
      <c r="H874" s="260"/>
      <c r="I874" s="268"/>
      <c r="J874" s="260"/>
    </row>
    <row r="875" s="218" customFormat="1" ht="14.25" spans="1:10">
      <c r="A875" s="253" t="s">
        <v>1647</v>
      </c>
      <c r="B875" s="254">
        <f t="shared" si="30"/>
        <v>7</v>
      </c>
      <c r="C875" s="255" t="s">
        <v>1648</v>
      </c>
      <c r="D875" s="256">
        <v>25</v>
      </c>
      <c r="E875" s="261"/>
      <c r="F875" s="258">
        <v>0</v>
      </c>
      <c r="G875" s="259">
        <v>5</v>
      </c>
      <c r="H875" s="260"/>
      <c r="I875" s="268">
        <f>G875-D875</f>
        <v>-20</v>
      </c>
      <c r="J875" s="260">
        <f>I875/D875</f>
        <v>-0.8</v>
      </c>
    </row>
    <row r="876" s="218" customFormat="1" ht="14.25" spans="1:10">
      <c r="A876" s="253" t="s">
        <v>1649</v>
      </c>
      <c r="B876" s="254">
        <f t="shared" ref="B876:B939" si="33">LEN(A876)</f>
        <v>7</v>
      </c>
      <c r="C876" s="255" t="s">
        <v>1650</v>
      </c>
      <c r="D876" s="256">
        <v>46</v>
      </c>
      <c r="E876" s="261">
        <v>4</v>
      </c>
      <c r="F876" s="258">
        <v>29</v>
      </c>
      <c r="G876" s="259">
        <v>43</v>
      </c>
      <c r="H876" s="260">
        <f>G876/F876</f>
        <v>1.48275862068966</v>
      </c>
      <c r="I876" s="268">
        <f>G876-D876</f>
        <v>-3</v>
      </c>
      <c r="J876" s="260">
        <f>I876/D876</f>
        <v>-0.0652173913043478</v>
      </c>
    </row>
    <row r="877" s="218" customFormat="1" ht="14.25" spans="1:10">
      <c r="A877" s="253" t="s">
        <v>1651</v>
      </c>
      <c r="B877" s="254">
        <f t="shared" si="33"/>
        <v>7</v>
      </c>
      <c r="C877" s="255" t="s">
        <v>1652</v>
      </c>
      <c r="D877" s="256">
        <v>16</v>
      </c>
      <c r="E877" s="261"/>
      <c r="F877" s="258">
        <v>13</v>
      </c>
      <c r="G877" s="259">
        <v>13</v>
      </c>
      <c r="H877" s="260">
        <f>G877/F877</f>
        <v>1</v>
      </c>
      <c r="I877" s="268">
        <f>G877-D877</f>
        <v>-3</v>
      </c>
      <c r="J877" s="260">
        <f>I877/D877</f>
        <v>-0.1875</v>
      </c>
    </row>
    <row r="878" s="218" customFormat="1" ht="14.25" spans="1:10">
      <c r="A878" s="253" t="s">
        <v>1653</v>
      </c>
      <c r="B878" s="254">
        <f t="shared" si="33"/>
        <v>7</v>
      </c>
      <c r="C878" s="255" t="s">
        <v>1654</v>
      </c>
      <c r="D878" s="256"/>
      <c r="E878" s="261"/>
      <c r="F878" s="258">
        <v>0</v>
      </c>
      <c r="G878" s="259">
        <v>28</v>
      </c>
      <c r="H878" s="260"/>
      <c r="I878" s="268"/>
      <c r="J878" s="260"/>
    </row>
    <row r="879" s="218" customFormat="1" ht="14.25" spans="1:10">
      <c r="A879" s="253" t="s">
        <v>1655</v>
      </c>
      <c r="B879" s="254">
        <f t="shared" si="33"/>
        <v>7</v>
      </c>
      <c r="C879" s="255" t="s">
        <v>1656</v>
      </c>
      <c r="D879" s="256"/>
      <c r="E879" s="261"/>
      <c r="F879" s="258">
        <v>0</v>
      </c>
      <c r="G879" s="259">
        <v>0</v>
      </c>
      <c r="H879" s="260"/>
      <c r="I879" s="268"/>
      <c r="J879" s="260"/>
    </row>
    <row r="880" s="218" customFormat="1" ht="14.25" spans="1:10">
      <c r="A880" s="253" t="s">
        <v>1657</v>
      </c>
      <c r="B880" s="254">
        <f t="shared" si="33"/>
        <v>7</v>
      </c>
      <c r="C880" s="255" t="s">
        <v>1658</v>
      </c>
      <c r="D880" s="256">
        <v>28</v>
      </c>
      <c r="E880" s="261"/>
      <c r="F880" s="258">
        <v>0</v>
      </c>
      <c r="G880" s="259">
        <v>0</v>
      </c>
      <c r="H880" s="260"/>
      <c r="I880" s="268">
        <f>G880-D880</f>
        <v>-28</v>
      </c>
      <c r="J880" s="260">
        <f>I880/D880</f>
        <v>-1</v>
      </c>
    </row>
    <row r="881" s="218" customFormat="1" ht="14.25" spans="1:10">
      <c r="A881" s="253" t="s">
        <v>1659</v>
      </c>
      <c r="B881" s="254">
        <f t="shared" si="33"/>
        <v>7</v>
      </c>
      <c r="C881" s="255" t="s">
        <v>1660</v>
      </c>
      <c r="D881" s="256"/>
      <c r="E881" s="261"/>
      <c r="F881" s="258">
        <v>0</v>
      </c>
      <c r="G881" s="259">
        <v>0</v>
      </c>
      <c r="H881" s="260"/>
      <c r="I881" s="268"/>
      <c r="J881" s="260"/>
    </row>
    <row r="882" s="218" customFormat="1" ht="14.25" spans="1:10">
      <c r="A882" s="253" t="s">
        <v>1661</v>
      </c>
      <c r="B882" s="254">
        <f t="shared" si="33"/>
        <v>7</v>
      </c>
      <c r="C882" s="255" t="s">
        <v>1662</v>
      </c>
      <c r="D882" s="256"/>
      <c r="E882" s="261"/>
      <c r="F882" s="258">
        <v>0</v>
      </c>
      <c r="G882" s="259">
        <v>0</v>
      </c>
      <c r="H882" s="260"/>
      <c r="I882" s="268"/>
      <c r="J882" s="260"/>
    </row>
    <row r="883" s="218" customFormat="1" ht="14.25" spans="1:10">
      <c r="A883" s="253" t="s">
        <v>1663</v>
      </c>
      <c r="B883" s="254">
        <f t="shared" si="33"/>
        <v>7</v>
      </c>
      <c r="C883" s="255" t="s">
        <v>1664</v>
      </c>
      <c r="D883" s="256"/>
      <c r="E883" s="261"/>
      <c r="F883" s="258">
        <v>0</v>
      </c>
      <c r="G883" s="259">
        <v>1</v>
      </c>
      <c r="H883" s="260"/>
      <c r="I883" s="268"/>
      <c r="J883" s="260"/>
    </row>
    <row r="884" s="218" customFormat="1" ht="14.25" spans="1:10">
      <c r="A884" s="253" t="s">
        <v>1665</v>
      </c>
      <c r="B884" s="254">
        <f t="shared" si="33"/>
        <v>7</v>
      </c>
      <c r="C884" s="255" t="s">
        <v>1666</v>
      </c>
      <c r="D884" s="256"/>
      <c r="E884" s="261"/>
      <c r="F884" s="258">
        <v>0</v>
      </c>
      <c r="G884" s="259">
        <v>0</v>
      </c>
      <c r="H884" s="260"/>
      <c r="I884" s="268"/>
      <c r="J884" s="260"/>
    </row>
    <row r="885" s="218" customFormat="1" ht="14.25" spans="1:10">
      <c r="A885" s="253" t="s">
        <v>1667</v>
      </c>
      <c r="B885" s="254">
        <f t="shared" si="33"/>
        <v>7</v>
      </c>
      <c r="C885" s="255" t="s">
        <v>1668</v>
      </c>
      <c r="D885" s="256">
        <v>29</v>
      </c>
      <c r="E885" s="261">
        <v>137</v>
      </c>
      <c r="F885" s="258">
        <v>5449</v>
      </c>
      <c r="G885" s="259">
        <v>1122</v>
      </c>
      <c r="H885" s="260">
        <f>G885/F885</f>
        <v>0.205909341163516</v>
      </c>
      <c r="I885" s="268">
        <f>G885-D885</f>
        <v>1093</v>
      </c>
      <c r="J885" s="260">
        <f>I885/D885</f>
        <v>37.6896551724138</v>
      </c>
    </row>
    <row r="886" s="218" customFormat="1" ht="14.25" spans="1:10">
      <c r="A886" s="253" t="s">
        <v>1669</v>
      </c>
      <c r="B886" s="254">
        <f t="shared" si="33"/>
        <v>7</v>
      </c>
      <c r="C886" s="255" t="s">
        <v>1670</v>
      </c>
      <c r="D886" s="256">
        <v>251</v>
      </c>
      <c r="E886" s="257"/>
      <c r="F886" s="258">
        <v>0</v>
      </c>
      <c r="G886" s="259">
        <v>0</v>
      </c>
      <c r="H886" s="260"/>
      <c r="I886" s="268">
        <f>G886-D886</f>
        <v>-251</v>
      </c>
      <c r="J886" s="260">
        <f>I886/D886</f>
        <v>-1</v>
      </c>
    </row>
    <row r="887" s="218" customFormat="1" ht="14.25" spans="1:10">
      <c r="A887" s="253" t="s">
        <v>1671</v>
      </c>
      <c r="B887" s="254">
        <f t="shared" si="33"/>
        <v>7</v>
      </c>
      <c r="C887" s="255" t="s">
        <v>1672</v>
      </c>
      <c r="D887" s="256">
        <v>61</v>
      </c>
      <c r="E887" s="257"/>
      <c r="F887" s="258">
        <v>34</v>
      </c>
      <c r="G887" s="259">
        <v>34</v>
      </c>
      <c r="H887" s="260">
        <f>G887/F887</f>
        <v>1</v>
      </c>
      <c r="I887" s="268">
        <f>G887-D887</f>
        <v>-27</v>
      </c>
      <c r="J887" s="260"/>
    </row>
    <row r="888" s="218" customFormat="1" ht="14.25" spans="1:10">
      <c r="A888" s="253" t="s">
        <v>1673</v>
      </c>
      <c r="B888" s="254">
        <f t="shared" si="33"/>
        <v>7</v>
      </c>
      <c r="C888" s="255" t="s">
        <v>1674</v>
      </c>
      <c r="D888" s="256">
        <v>1586</v>
      </c>
      <c r="E888" s="257"/>
      <c r="F888" s="258">
        <v>12</v>
      </c>
      <c r="G888" s="259">
        <v>12</v>
      </c>
      <c r="H888" s="260"/>
      <c r="I888" s="268">
        <f>G888-D888</f>
        <v>-1574</v>
      </c>
      <c r="J888" s="260"/>
    </row>
    <row r="889" s="218" customFormat="1" ht="14.25" spans="1:10">
      <c r="A889" s="253" t="s">
        <v>1675</v>
      </c>
      <c r="B889" s="254">
        <f t="shared" si="33"/>
        <v>7</v>
      </c>
      <c r="C889" s="255" t="s">
        <v>1676</v>
      </c>
      <c r="D889" s="256"/>
      <c r="E889" s="257"/>
      <c r="F889" s="258">
        <v>0</v>
      </c>
      <c r="G889" s="259">
        <v>0</v>
      </c>
      <c r="H889" s="260"/>
      <c r="I889" s="268"/>
      <c r="J889" s="260"/>
    </row>
    <row r="890" s="218" customFormat="1" ht="14.25" spans="1:10">
      <c r="A890" s="253" t="s">
        <v>1677</v>
      </c>
      <c r="B890" s="254">
        <f t="shared" si="33"/>
        <v>7</v>
      </c>
      <c r="C890" s="255" t="s">
        <v>1678</v>
      </c>
      <c r="D890" s="256">
        <v>3</v>
      </c>
      <c r="E890" s="257"/>
      <c r="F890" s="258">
        <v>0</v>
      </c>
      <c r="G890" s="259">
        <v>20</v>
      </c>
      <c r="H890" s="260"/>
      <c r="I890" s="268">
        <f>G890-D890</f>
        <v>17</v>
      </c>
      <c r="J890" s="260"/>
    </row>
    <row r="891" s="218" customFormat="1" ht="14.25" spans="1:10">
      <c r="A891" s="253" t="s">
        <v>1679</v>
      </c>
      <c r="B891" s="254">
        <f t="shared" si="33"/>
        <v>7</v>
      </c>
      <c r="C891" s="255" t="s">
        <v>1680</v>
      </c>
      <c r="D891" s="256"/>
      <c r="E891" s="257"/>
      <c r="F891" s="258">
        <v>300</v>
      </c>
      <c r="G891" s="259">
        <v>300</v>
      </c>
      <c r="H891" s="260"/>
      <c r="I891" s="268">
        <f>G891-D891</f>
        <v>300</v>
      </c>
      <c r="J891" s="260"/>
    </row>
    <row r="892" s="218" customFormat="1" ht="14.25" spans="1:10">
      <c r="A892" s="253" t="s">
        <v>1681</v>
      </c>
      <c r="B892" s="254">
        <f t="shared" si="33"/>
        <v>7</v>
      </c>
      <c r="C892" s="255" t="s">
        <v>1682</v>
      </c>
      <c r="D892" s="256"/>
      <c r="E892" s="257"/>
      <c r="F892" s="258">
        <v>3</v>
      </c>
      <c r="G892" s="259">
        <v>1</v>
      </c>
      <c r="H892" s="260"/>
      <c r="I892" s="268"/>
      <c r="J892" s="260"/>
    </row>
    <row r="893" s="218" customFormat="1" ht="14.25" spans="1:10">
      <c r="A893" s="253" t="s">
        <v>1683</v>
      </c>
      <c r="B893" s="254">
        <f t="shared" si="33"/>
        <v>7</v>
      </c>
      <c r="C893" s="255" t="s">
        <v>1684</v>
      </c>
      <c r="D893" s="256">
        <v>60</v>
      </c>
      <c r="E893" s="257"/>
      <c r="F893" s="258">
        <v>0</v>
      </c>
      <c r="G893" s="259">
        <v>0</v>
      </c>
      <c r="H893" s="260"/>
      <c r="I893" s="268">
        <f>G893-D893</f>
        <v>-60</v>
      </c>
      <c r="J893" s="260"/>
    </row>
    <row r="894" s="218" customFormat="1" ht="14.25" spans="1:10">
      <c r="A894" s="253" t="s">
        <v>1685</v>
      </c>
      <c r="B894" s="254">
        <f t="shared" si="33"/>
        <v>7</v>
      </c>
      <c r="C894" s="255" t="s">
        <v>1686</v>
      </c>
      <c r="D894" s="256"/>
      <c r="E894" s="257">
        <v>20</v>
      </c>
      <c r="F894" s="258">
        <v>3733</v>
      </c>
      <c r="G894" s="259">
        <v>1770</v>
      </c>
      <c r="H894" s="260"/>
      <c r="I894" s="268">
        <f>G894-D894</f>
        <v>1770</v>
      </c>
      <c r="J894" s="260"/>
    </row>
    <row r="895" s="218" customFormat="1" ht="14.25" spans="1:10">
      <c r="A895" s="253" t="s">
        <v>1687</v>
      </c>
      <c r="B895" s="254">
        <f t="shared" si="33"/>
        <v>5</v>
      </c>
      <c r="C895" s="255" t="s">
        <v>1688</v>
      </c>
      <c r="D895" s="256">
        <v>744</v>
      </c>
      <c r="E895" s="257">
        <v>404</v>
      </c>
      <c r="F895" s="258">
        <v>1938</v>
      </c>
      <c r="G895" s="259">
        <f>SUM(G896:G922)</f>
        <v>2013</v>
      </c>
      <c r="H895" s="260">
        <f>G895/F895</f>
        <v>1.03869969040248</v>
      </c>
      <c r="I895" s="268">
        <f>G895-D895</f>
        <v>1269</v>
      </c>
      <c r="J895" s="260">
        <f>I895/D895</f>
        <v>1.70564516129032</v>
      </c>
    </row>
    <row r="896" s="218" customFormat="1" ht="14.25" spans="1:10">
      <c r="A896" s="253" t="s">
        <v>1689</v>
      </c>
      <c r="B896" s="254">
        <f t="shared" si="33"/>
        <v>7</v>
      </c>
      <c r="C896" s="255" t="s">
        <v>119</v>
      </c>
      <c r="D896" s="256"/>
      <c r="E896" s="257"/>
      <c r="F896" s="258">
        <v>0</v>
      </c>
      <c r="G896" s="259">
        <v>0</v>
      </c>
      <c r="H896" s="260"/>
      <c r="I896" s="268"/>
      <c r="J896" s="260"/>
    </row>
    <row r="897" s="218" customFormat="1" ht="14.25" spans="1:10">
      <c r="A897" s="253" t="s">
        <v>1690</v>
      </c>
      <c r="B897" s="254">
        <f t="shared" si="33"/>
        <v>7</v>
      </c>
      <c r="C897" s="255" t="s">
        <v>121</v>
      </c>
      <c r="D897" s="256">
        <v>1</v>
      </c>
      <c r="E897" s="257"/>
      <c r="F897" s="258">
        <v>63</v>
      </c>
      <c r="G897" s="259">
        <v>65</v>
      </c>
      <c r="H897" s="260">
        <f>G897/F897</f>
        <v>1.03174603174603</v>
      </c>
      <c r="I897" s="268">
        <f>G897-D897</f>
        <v>64</v>
      </c>
      <c r="J897" s="260">
        <f>I897/D897</f>
        <v>64</v>
      </c>
    </row>
    <row r="898" s="218" customFormat="1" ht="14.25" spans="1:10">
      <c r="A898" s="253" t="s">
        <v>1691</v>
      </c>
      <c r="B898" s="254">
        <f t="shared" si="33"/>
        <v>7</v>
      </c>
      <c r="C898" s="255" t="s">
        <v>123</v>
      </c>
      <c r="D898" s="256"/>
      <c r="E898" s="257"/>
      <c r="F898" s="258">
        <v>0</v>
      </c>
      <c r="G898" s="259">
        <v>0</v>
      </c>
      <c r="H898" s="260"/>
      <c r="I898" s="268"/>
      <c r="J898" s="260"/>
    </row>
    <row r="899" s="218" customFormat="1" ht="14.25" spans="1:10">
      <c r="A899" s="253" t="s">
        <v>1692</v>
      </c>
      <c r="B899" s="254">
        <f t="shared" si="33"/>
        <v>7</v>
      </c>
      <c r="C899" s="255" t="s">
        <v>1693</v>
      </c>
      <c r="D899" s="256">
        <v>508</v>
      </c>
      <c r="E899" s="257">
        <v>404</v>
      </c>
      <c r="F899" s="258">
        <v>404</v>
      </c>
      <c r="G899" s="259">
        <v>564</v>
      </c>
      <c r="H899" s="260">
        <f>G899/F899</f>
        <v>1.3960396039604</v>
      </c>
      <c r="I899" s="268">
        <f>G899-D899</f>
        <v>56</v>
      </c>
      <c r="J899" s="260">
        <f>I899/D899</f>
        <v>0.110236220472441</v>
      </c>
    </row>
    <row r="900" s="218" customFormat="1" ht="14.25" spans="1:10">
      <c r="A900" s="253" t="s">
        <v>1694</v>
      </c>
      <c r="B900" s="254">
        <f t="shared" si="33"/>
        <v>7</v>
      </c>
      <c r="C900" s="255" t="s">
        <v>1695</v>
      </c>
      <c r="D900" s="256">
        <v>11</v>
      </c>
      <c r="E900" s="257"/>
      <c r="F900" s="258">
        <v>0</v>
      </c>
      <c r="G900" s="259">
        <v>13</v>
      </c>
      <c r="H900" s="260"/>
      <c r="I900" s="268">
        <f>G900-D900</f>
        <v>2</v>
      </c>
      <c r="J900" s="260">
        <f>I900/D900</f>
        <v>0.181818181818182</v>
      </c>
    </row>
    <row r="901" s="218" customFormat="1" ht="14.25" spans="1:10">
      <c r="A901" s="253" t="s">
        <v>1696</v>
      </c>
      <c r="B901" s="254">
        <f t="shared" si="33"/>
        <v>7</v>
      </c>
      <c r="C901" s="255" t="s">
        <v>1697</v>
      </c>
      <c r="D901" s="256"/>
      <c r="E901" s="257"/>
      <c r="F901" s="258">
        <v>100</v>
      </c>
      <c r="G901" s="259">
        <v>100</v>
      </c>
      <c r="H901" s="260"/>
      <c r="I901" s="268"/>
      <c r="J901" s="260"/>
    </row>
    <row r="902" s="218" customFormat="1" ht="14.25" spans="1:10">
      <c r="A902" s="253" t="s">
        <v>1698</v>
      </c>
      <c r="B902" s="254">
        <f t="shared" si="33"/>
        <v>7</v>
      </c>
      <c r="C902" s="255" t="s">
        <v>1699</v>
      </c>
      <c r="D902" s="256">
        <v>93</v>
      </c>
      <c r="E902" s="257"/>
      <c r="F902" s="258">
        <v>0</v>
      </c>
      <c r="G902" s="259">
        <v>0</v>
      </c>
      <c r="H902" s="260"/>
      <c r="I902" s="268">
        <f>G902-D902</f>
        <v>-93</v>
      </c>
      <c r="J902" s="260"/>
    </row>
    <row r="903" s="218" customFormat="1" ht="14.25" spans="1:10">
      <c r="A903" s="253" t="s">
        <v>1700</v>
      </c>
      <c r="B903" s="254">
        <f t="shared" si="33"/>
        <v>7</v>
      </c>
      <c r="C903" s="255" t="s">
        <v>1701</v>
      </c>
      <c r="D903" s="256"/>
      <c r="E903" s="257"/>
      <c r="F903" s="258">
        <v>0</v>
      </c>
      <c r="G903" s="259">
        <v>0</v>
      </c>
      <c r="H903" s="260"/>
      <c r="I903" s="268">
        <f>G903-D903</f>
        <v>0</v>
      </c>
      <c r="J903" s="260"/>
    </row>
    <row r="904" s="218" customFormat="1" ht="14.25" spans="1:10">
      <c r="A904" s="253" t="s">
        <v>1702</v>
      </c>
      <c r="B904" s="254">
        <f t="shared" si="33"/>
        <v>7</v>
      </c>
      <c r="C904" s="255" t="s">
        <v>1703</v>
      </c>
      <c r="D904" s="256"/>
      <c r="E904" s="257"/>
      <c r="F904" s="258">
        <v>0</v>
      </c>
      <c r="G904" s="259">
        <v>0</v>
      </c>
      <c r="H904" s="260"/>
      <c r="I904" s="268">
        <f>G904-D904</f>
        <v>0</v>
      </c>
      <c r="J904" s="260"/>
    </row>
    <row r="905" s="218" customFormat="1" ht="14.25" spans="1:10">
      <c r="A905" s="253" t="s">
        <v>1704</v>
      </c>
      <c r="B905" s="254">
        <f t="shared" si="33"/>
        <v>7</v>
      </c>
      <c r="C905" s="255" t="s">
        <v>1705</v>
      </c>
      <c r="D905" s="256"/>
      <c r="E905" s="257"/>
      <c r="H905" s="260"/>
      <c r="I905" s="268"/>
      <c r="J905" s="260"/>
    </row>
    <row r="906" s="218" customFormat="1" ht="14.25" spans="1:10">
      <c r="A906" s="253" t="s">
        <v>1706</v>
      </c>
      <c r="B906" s="254">
        <f t="shared" si="33"/>
        <v>7</v>
      </c>
      <c r="C906" s="255" t="s">
        <v>1707</v>
      </c>
      <c r="D906" s="256"/>
      <c r="E906" s="257"/>
      <c r="F906" s="258">
        <v>1126</v>
      </c>
      <c r="G906" s="259">
        <v>1026</v>
      </c>
      <c r="H906" s="260"/>
      <c r="I906" s="268"/>
      <c r="J906" s="260"/>
    </row>
    <row r="907" s="218" customFormat="1" ht="14.25" spans="1:10">
      <c r="A907" s="253" t="s">
        <v>1708</v>
      </c>
      <c r="B907" s="254">
        <f t="shared" si="33"/>
        <v>7</v>
      </c>
      <c r="C907" s="255" t="s">
        <v>1709</v>
      </c>
      <c r="D907" s="256"/>
      <c r="E907" s="257"/>
      <c r="F907" s="258">
        <v>0</v>
      </c>
      <c r="G907" s="259">
        <v>0</v>
      </c>
      <c r="H907" s="260"/>
      <c r="I907" s="268"/>
      <c r="J907" s="260"/>
    </row>
    <row r="908" s="218" customFormat="1" ht="14.25" spans="1:10">
      <c r="A908" s="253" t="s">
        <v>1710</v>
      </c>
      <c r="B908" s="254">
        <f t="shared" si="33"/>
        <v>7</v>
      </c>
      <c r="C908" s="255" t="s">
        <v>1711</v>
      </c>
      <c r="D908" s="256"/>
      <c r="E908" s="257"/>
      <c r="F908" s="258">
        <v>0</v>
      </c>
      <c r="G908" s="259">
        <v>0</v>
      </c>
      <c r="H908" s="260"/>
      <c r="I908" s="268"/>
      <c r="J908" s="260"/>
    </row>
    <row r="909" s="218" customFormat="1" ht="14.25" spans="1:10">
      <c r="A909" s="253" t="s">
        <v>1712</v>
      </c>
      <c r="B909" s="254">
        <f t="shared" si="33"/>
        <v>7</v>
      </c>
      <c r="C909" s="255" t="s">
        <v>1713</v>
      </c>
      <c r="D909" s="256"/>
      <c r="E909" s="257"/>
      <c r="F909" s="258">
        <v>0</v>
      </c>
      <c r="G909" s="259">
        <v>0</v>
      </c>
      <c r="H909" s="260"/>
      <c r="I909" s="268"/>
      <c r="J909" s="260"/>
    </row>
    <row r="910" s="218" customFormat="1" ht="14.25" spans="1:10">
      <c r="A910" s="253" t="s">
        <v>1714</v>
      </c>
      <c r="B910" s="254">
        <f t="shared" si="33"/>
        <v>7</v>
      </c>
      <c r="C910" s="255" t="s">
        <v>1715</v>
      </c>
      <c r="D910" s="256"/>
      <c r="E910" s="257"/>
      <c r="F910" s="258">
        <v>0</v>
      </c>
      <c r="G910" s="259">
        <v>0</v>
      </c>
      <c r="H910" s="260"/>
      <c r="I910" s="268"/>
      <c r="J910" s="260"/>
    </row>
    <row r="911" s="218" customFormat="1" ht="14.25" spans="1:10">
      <c r="A911" s="253" t="s">
        <v>1716</v>
      </c>
      <c r="B911" s="254">
        <f t="shared" si="33"/>
        <v>7</v>
      </c>
      <c r="C911" s="255" t="s">
        <v>1717</v>
      </c>
      <c r="D911" s="256"/>
      <c r="E911" s="257"/>
      <c r="F911" s="258">
        <v>0</v>
      </c>
      <c r="G911" s="259">
        <v>0</v>
      </c>
      <c r="H911" s="260"/>
      <c r="I911" s="268"/>
      <c r="J911" s="260"/>
    </row>
    <row r="912" s="218" customFormat="1" ht="14.25" spans="1:10">
      <c r="A912" s="253" t="s">
        <v>1718</v>
      </c>
      <c r="B912" s="254">
        <f t="shared" si="33"/>
        <v>7</v>
      </c>
      <c r="C912" s="255" t="s">
        <v>1719</v>
      </c>
      <c r="D912" s="256"/>
      <c r="E912" s="257"/>
      <c r="F912" s="258">
        <v>0</v>
      </c>
      <c r="G912" s="259">
        <v>0</v>
      </c>
      <c r="H912" s="260"/>
      <c r="I912" s="268"/>
      <c r="J912" s="260"/>
    </row>
    <row r="913" s="218" customFormat="1" ht="14.25" spans="1:10">
      <c r="A913" s="253" t="s">
        <v>1720</v>
      </c>
      <c r="B913" s="254">
        <f t="shared" si="33"/>
        <v>7</v>
      </c>
      <c r="C913" s="255" t="s">
        <v>1721</v>
      </c>
      <c r="D913" s="256"/>
      <c r="E913" s="257"/>
      <c r="F913" s="258">
        <v>0</v>
      </c>
      <c r="G913" s="259">
        <v>0</v>
      </c>
      <c r="H913" s="260"/>
      <c r="I913" s="268"/>
      <c r="J913" s="260"/>
    </row>
    <row r="914" s="218" customFormat="1" ht="14.25" spans="1:10">
      <c r="A914" s="253" t="s">
        <v>1722</v>
      </c>
      <c r="B914" s="254">
        <f t="shared" si="33"/>
        <v>7</v>
      </c>
      <c r="C914" s="255" t="s">
        <v>1723</v>
      </c>
      <c r="D914" s="256"/>
      <c r="E914" s="257"/>
      <c r="F914" s="258">
        <v>0</v>
      </c>
      <c r="G914" s="259">
        <v>0</v>
      </c>
      <c r="H914" s="260"/>
      <c r="I914" s="268"/>
      <c r="J914" s="260"/>
    </row>
    <row r="915" s="218" customFormat="1" ht="14.25" spans="1:10">
      <c r="A915" s="253" t="s">
        <v>1724</v>
      </c>
      <c r="B915" s="254">
        <f t="shared" si="33"/>
        <v>7</v>
      </c>
      <c r="C915" s="255" t="s">
        <v>1725</v>
      </c>
      <c r="D915" s="256"/>
      <c r="E915" s="257"/>
      <c r="F915" s="258">
        <v>0</v>
      </c>
      <c r="G915" s="259">
        <v>0</v>
      </c>
      <c r="H915" s="260"/>
      <c r="I915" s="268"/>
      <c r="J915" s="260"/>
    </row>
    <row r="916" s="218" customFormat="1" ht="14.25" spans="1:10">
      <c r="A916" s="253" t="s">
        <v>1726</v>
      </c>
      <c r="B916" s="254">
        <f t="shared" si="33"/>
        <v>7</v>
      </c>
      <c r="C916" s="255" t="s">
        <v>1727</v>
      </c>
      <c r="D916" s="256"/>
      <c r="E916" s="257"/>
      <c r="F916" s="258">
        <v>0</v>
      </c>
      <c r="G916" s="259">
        <v>0</v>
      </c>
      <c r="H916" s="260"/>
      <c r="I916" s="268"/>
      <c r="J916" s="260"/>
    </row>
    <row r="917" s="218" customFormat="1" ht="14.25" spans="1:10">
      <c r="A917" s="253" t="s">
        <v>1728</v>
      </c>
      <c r="B917" s="254">
        <f t="shared" si="33"/>
        <v>7</v>
      </c>
      <c r="C917" s="255" t="s">
        <v>1729</v>
      </c>
      <c r="D917" s="256"/>
      <c r="E917" s="257"/>
      <c r="F917" s="258">
        <v>0</v>
      </c>
      <c r="G917" s="259">
        <v>0</v>
      </c>
      <c r="H917" s="260"/>
      <c r="I917" s="268"/>
      <c r="J917" s="260"/>
    </row>
    <row r="918" s="218" customFormat="1" ht="14.25" spans="1:10">
      <c r="A918" s="253" t="s">
        <v>1730</v>
      </c>
      <c r="B918" s="254">
        <f t="shared" si="33"/>
        <v>7</v>
      </c>
      <c r="C918" s="255" t="s">
        <v>1731</v>
      </c>
      <c r="D918" s="256">
        <v>46</v>
      </c>
      <c r="E918" s="257"/>
      <c r="F918" s="258">
        <v>0</v>
      </c>
      <c r="G918" s="259">
        <v>0</v>
      </c>
      <c r="H918" s="260"/>
      <c r="I918" s="268">
        <f>G918-D918</f>
        <v>-46</v>
      </c>
      <c r="J918" s="260"/>
    </row>
    <row r="919" s="218" customFormat="1" ht="14.25" spans="1:10">
      <c r="A919" s="253" t="s">
        <v>1732</v>
      </c>
      <c r="B919" s="254">
        <f t="shared" si="33"/>
        <v>7</v>
      </c>
      <c r="C919" s="255" t="s">
        <v>1733</v>
      </c>
      <c r="D919" s="256"/>
      <c r="E919" s="257"/>
      <c r="H919" s="260"/>
      <c r="I919" s="268"/>
      <c r="J919" s="260"/>
    </row>
    <row r="920" s="218" customFormat="1" ht="14.25" spans="1:10">
      <c r="A920" s="253" t="s">
        <v>1734</v>
      </c>
      <c r="B920" s="254">
        <f t="shared" si="33"/>
        <v>7</v>
      </c>
      <c r="C920" s="255" t="s">
        <v>1735</v>
      </c>
      <c r="D920" s="256"/>
      <c r="E920" s="257"/>
      <c r="F920" s="257"/>
      <c r="G920" s="256"/>
      <c r="H920" s="260"/>
      <c r="I920" s="268"/>
      <c r="J920" s="260"/>
    </row>
    <row r="921" s="218" customFormat="1" ht="14.25" spans="1:10">
      <c r="A921" s="253" t="s">
        <v>1736</v>
      </c>
      <c r="B921" s="254">
        <f t="shared" si="33"/>
        <v>7</v>
      </c>
      <c r="C921" s="255" t="s">
        <v>1737</v>
      </c>
      <c r="D921" s="256">
        <v>85</v>
      </c>
      <c r="E921" s="257"/>
      <c r="F921" s="257"/>
      <c r="G921" s="256"/>
      <c r="H921" s="260"/>
      <c r="I921" s="268">
        <f>G921-D921</f>
        <v>-85</v>
      </c>
      <c r="J921" s="260">
        <f>I921/D921</f>
        <v>-1</v>
      </c>
    </row>
    <row r="922" s="218" customFormat="1" ht="14.25" spans="1:10">
      <c r="A922" s="253" t="s">
        <v>1738</v>
      </c>
      <c r="B922" s="254">
        <f t="shared" si="33"/>
        <v>7</v>
      </c>
      <c r="C922" s="255" t="s">
        <v>1739</v>
      </c>
      <c r="D922" s="256"/>
      <c r="E922" s="257"/>
      <c r="F922" s="258">
        <v>245</v>
      </c>
      <c r="G922" s="259">
        <v>245</v>
      </c>
      <c r="H922" s="260"/>
      <c r="I922" s="268"/>
      <c r="J922" s="260"/>
    </row>
    <row r="923" s="218" customFormat="1" ht="14.25" spans="1:10">
      <c r="A923" s="253" t="s">
        <v>1740</v>
      </c>
      <c r="B923" s="254">
        <f t="shared" si="33"/>
        <v>5</v>
      </c>
      <c r="C923" s="255" t="s">
        <v>1741</v>
      </c>
      <c r="D923" s="256">
        <v>929</v>
      </c>
      <c r="E923" s="261">
        <v>397</v>
      </c>
      <c r="F923" s="258">
        <v>649</v>
      </c>
      <c r="G923" s="259">
        <f>SUM(G924:G949)</f>
        <v>634</v>
      </c>
      <c r="H923" s="260">
        <f>G923/F923</f>
        <v>0.976887519260401</v>
      </c>
      <c r="I923" s="268">
        <f>G923-D923</f>
        <v>-295</v>
      </c>
      <c r="J923" s="260">
        <f>I923/D923</f>
        <v>-0.317545748116254</v>
      </c>
    </row>
    <row r="924" s="218" customFormat="1" ht="14.25" spans="1:10">
      <c r="A924" s="253" t="s">
        <v>1742</v>
      </c>
      <c r="B924" s="254">
        <f t="shared" si="33"/>
        <v>7</v>
      </c>
      <c r="C924" s="255" t="s">
        <v>119</v>
      </c>
      <c r="D924" s="256"/>
      <c r="E924" s="261"/>
      <c r="F924" s="258">
        <v>0</v>
      </c>
      <c r="G924" s="259">
        <v>0</v>
      </c>
      <c r="H924" s="260"/>
      <c r="I924" s="268"/>
      <c r="J924" s="260"/>
    </row>
    <row r="925" s="218" customFormat="1" ht="14.25" spans="1:10">
      <c r="A925" s="253" t="s">
        <v>1743</v>
      </c>
      <c r="B925" s="254">
        <f t="shared" si="33"/>
        <v>7</v>
      </c>
      <c r="C925" s="255" t="s">
        <v>121</v>
      </c>
      <c r="D925" s="256">
        <v>1</v>
      </c>
      <c r="E925" s="261"/>
      <c r="F925" s="258">
        <v>10</v>
      </c>
      <c r="G925" s="259">
        <v>0</v>
      </c>
      <c r="H925" s="260">
        <f>G925/F925</f>
        <v>0</v>
      </c>
      <c r="I925" s="268">
        <f>G925-D925</f>
        <v>-1</v>
      </c>
      <c r="J925" s="260"/>
    </row>
    <row r="926" s="218" customFormat="1" ht="14.25" spans="1:10">
      <c r="A926" s="253" t="s">
        <v>1744</v>
      </c>
      <c r="B926" s="254">
        <f t="shared" si="33"/>
        <v>7</v>
      </c>
      <c r="C926" s="255" t="s">
        <v>123</v>
      </c>
      <c r="D926" s="256"/>
      <c r="E926" s="261"/>
      <c r="F926" s="258">
        <v>0</v>
      </c>
      <c r="G926" s="259">
        <v>0</v>
      </c>
      <c r="H926" s="260"/>
      <c r="I926" s="268"/>
      <c r="J926" s="260"/>
    </row>
    <row r="927" s="218" customFormat="1" ht="14.25" spans="1:10">
      <c r="A927" s="253" t="s">
        <v>1745</v>
      </c>
      <c r="B927" s="254">
        <f t="shared" si="33"/>
        <v>7</v>
      </c>
      <c r="C927" s="255" t="s">
        <v>1746</v>
      </c>
      <c r="D927" s="256">
        <v>221</v>
      </c>
      <c r="E927" s="261">
        <v>97</v>
      </c>
      <c r="F927" s="258">
        <v>97</v>
      </c>
      <c r="G927" s="259">
        <v>116</v>
      </c>
      <c r="H927" s="260">
        <f>G927/F927</f>
        <v>1.19587628865979</v>
      </c>
      <c r="I927" s="268">
        <f>G927-D927</f>
        <v>-105</v>
      </c>
      <c r="J927" s="260">
        <f>I927/D927</f>
        <v>-0.475113122171946</v>
      </c>
    </row>
    <row r="928" s="218" customFormat="1" ht="14.25" spans="1:10">
      <c r="A928" s="253" t="s">
        <v>1747</v>
      </c>
      <c r="B928" s="254">
        <f t="shared" si="33"/>
        <v>7</v>
      </c>
      <c r="C928" s="255" t="s">
        <v>1748</v>
      </c>
      <c r="D928" s="256">
        <v>158</v>
      </c>
      <c r="E928" s="261">
        <v>290</v>
      </c>
      <c r="F928" s="258">
        <v>290</v>
      </c>
      <c r="G928" s="259">
        <v>144</v>
      </c>
      <c r="H928" s="260">
        <f>G928/F928</f>
        <v>0.496551724137931</v>
      </c>
      <c r="I928" s="268">
        <f>G928-D928</f>
        <v>-14</v>
      </c>
      <c r="J928" s="260">
        <f>I928/D928</f>
        <v>-0.0886075949367089</v>
      </c>
    </row>
    <row r="929" s="218" customFormat="1" ht="14.25" spans="1:10">
      <c r="A929" s="253" t="s">
        <v>1749</v>
      </c>
      <c r="B929" s="254">
        <f t="shared" si="33"/>
        <v>7</v>
      </c>
      <c r="C929" s="255" t="s">
        <v>1750</v>
      </c>
      <c r="D929" s="256">
        <v>32</v>
      </c>
      <c r="E929" s="257"/>
      <c r="F929" s="258">
        <v>3</v>
      </c>
      <c r="G929" s="259">
        <v>30</v>
      </c>
      <c r="H929" s="260">
        <f>G929/F929</f>
        <v>10</v>
      </c>
      <c r="I929" s="268">
        <f>G929-D929</f>
        <v>-2</v>
      </c>
      <c r="J929" s="260">
        <f>I929/D929</f>
        <v>-0.0625</v>
      </c>
    </row>
    <row r="930" s="218" customFormat="1" ht="14.25" spans="1:10">
      <c r="A930" s="253" t="s">
        <v>1751</v>
      </c>
      <c r="B930" s="254">
        <f t="shared" si="33"/>
        <v>7</v>
      </c>
      <c r="C930" s="255" t="s">
        <v>1752</v>
      </c>
      <c r="D930" s="256"/>
      <c r="E930" s="257"/>
      <c r="F930" s="257"/>
      <c r="G930" s="259">
        <v>0</v>
      </c>
      <c r="H930" s="260"/>
      <c r="I930" s="268"/>
      <c r="J930" s="260"/>
    </row>
    <row r="931" s="218" customFormat="1" ht="14.25" spans="1:10">
      <c r="A931" s="253" t="s">
        <v>1753</v>
      </c>
      <c r="B931" s="254">
        <f t="shared" si="33"/>
        <v>7</v>
      </c>
      <c r="C931" s="255" t="s">
        <v>1754</v>
      </c>
      <c r="D931" s="256"/>
      <c r="E931" s="257"/>
      <c r="F931" s="257"/>
      <c r="G931" s="259">
        <v>0</v>
      </c>
      <c r="H931" s="260"/>
      <c r="I931" s="268"/>
      <c r="J931" s="260"/>
    </row>
    <row r="932" s="218" customFormat="1" ht="14.25" spans="1:10">
      <c r="A932" s="253" t="s">
        <v>1755</v>
      </c>
      <c r="B932" s="254">
        <f t="shared" si="33"/>
        <v>7</v>
      </c>
      <c r="C932" s="255" t="s">
        <v>1756</v>
      </c>
      <c r="D932" s="256"/>
      <c r="E932" s="257"/>
      <c r="F932" s="257"/>
      <c r="G932" s="259">
        <v>0</v>
      </c>
      <c r="H932" s="260"/>
      <c r="I932" s="268"/>
      <c r="J932" s="260"/>
    </row>
    <row r="933" s="218" customFormat="1" ht="14.25" spans="1:10">
      <c r="A933" s="253" t="s">
        <v>1757</v>
      </c>
      <c r="B933" s="254">
        <f t="shared" si="33"/>
        <v>7</v>
      </c>
      <c r="C933" s="255" t="s">
        <v>1758</v>
      </c>
      <c r="D933" s="256"/>
      <c r="E933" s="257"/>
      <c r="F933" s="257"/>
      <c r="G933" s="259">
        <v>0</v>
      </c>
      <c r="H933" s="260"/>
      <c r="I933" s="268"/>
      <c r="J933" s="260"/>
    </row>
    <row r="934" s="218" customFormat="1" ht="14.25" spans="1:10">
      <c r="A934" s="253" t="s">
        <v>1759</v>
      </c>
      <c r="B934" s="254">
        <f t="shared" si="33"/>
        <v>7</v>
      </c>
      <c r="C934" s="255" t="s">
        <v>1760</v>
      </c>
      <c r="D934" s="256"/>
      <c r="E934" s="257"/>
      <c r="F934" s="257"/>
      <c r="G934" s="259">
        <v>0</v>
      </c>
      <c r="H934" s="260"/>
      <c r="I934" s="268">
        <f>G934-D934</f>
        <v>0</v>
      </c>
      <c r="J934" s="260"/>
    </row>
    <row r="935" s="218" customFormat="1" ht="14.25" spans="1:10">
      <c r="A935" s="253" t="s">
        <v>1761</v>
      </c>
      <c r="B935" s="254">
        <f t="shared" si="33"/>
        <v>7</v>
      </c>
      <c r="C935" s="255" t="s">
        <v>1762</v>
      </c>
      <c r="D935" s="256"/>
      <c r="E935" s="257"/>
      <c r="F935" s="257"/>
      <c r="G935" s="259">
        <v>0</v>
      </c>
      <c r="H935" s="260"/>
      <c r="I935" s="268"/>
      <c r="J935" s="260"/>
    </row>
    <row r="936" s="218" customFormat="1" ht="14.25" spans="1:10">
      <c r="A936" s="253" t="s">
        <v>1763</v>
      </c>
      <c r="B936" s="254">
        <f t="shared" si="33"/>
        <v>7</v>
      </c>
      <c r="C936" s="255" t="s">
        <v>1764</v>
      </c>
      <c r="D936" s="256"/>
      <c r="E936" s="257"/>
      <c r="F936" s="257"/>
      <c r="G936" s="259">
        <v>0</v>
      </c>
      <c r="H936" s="260"/>
      <c r="I936" s="268"/>
      <c r="J936" s="260"/>
    </row>
    <row r="937" s="218" customFormat="1" ht="14.25" spans="1:10">
      <c r="A937" s="253" t="s">
        <v>1765</v>
      </c>
      <c r="B937" s="254">
        <f t="shared" si="33"/>
        <v>7</v>
      </c>
      <c r="C937" s="255" t="s">
        <v>1766</v>
      </c>
      <c r="D937" s="256">
        <v>48</v>
      </c>
      <c r="E937" s="257"/>
      <c r="F937" s="258">
        <v>129</v>
      </c>
      <c r="G937" s="259">
        <v>147</v>
      </c>
      <c r="H937" s="260">
        <f>G937/F937</f>
        <v>1.13953488372093</v>
      </c>
      <c r="I937" s="268">
        <f>G937-D937</f>
        <v>99</v>
      </c>
      <c r="J937" s="260">
        <f>I937/D937</f>
        <v>2.0625</v>
      </c>
    </row>
    <row r="938" s="218" customFormat="1" ht="14.25" spans="1:10">
      <c r="A938" s="253" t="s">
        <v>1767</v>
      </c>
      <c r="B938" s="254">
        <f t="shared" si="33"/>
        <v>7</v>
      </c>
      <c r="C938" s="255" t="s">
        <v>1768</v>
      </c>
      <c r="D938" s="256"/>
      <c r="E938" s="257"/>
      <c r="F938" s="257"/>
      <c r="G938" s="259">
        <v>0</v>
      </c>
      <c r="H938" s="260"/>
      <c r="I938" s="268"/>
      <c r="J938" s="260"/>
    </row>
    <row r="939" s="218" customFormat="1" ht="14.25" spans="1:10">
      <c r="A939" s="253" t="s">
        <v>1769</v>
      </c>
      <c r="B939" s="254">
        <f t="shared" si="33"/>
        <v>7</v>
      </c>
      <c r="C939" s="255" t="s">
        <v>1770</v>
      </c>
      <c r="D939" s="256">
        <v>20</v>
      </c>
      <c r="E939" s="257"/>
      <c r="F939" s="257"/>
      <c r="G939" s="259">
        <v>0</v>
      </c>
      <c r="H939" s="260"/>
      <c r="I939" s="268">
        <f>G939-D939</f>
        <v>-20</v>
      </c>
      <c r="J939" s="260"/>
    </row>
    <row r="940" s="218" customFormat="1" ht="14.25" spans="1:10">
      <c r="A940" s="253" t="s">
        <v>1771</v>
      </c>
      <c r="B940" s="254">
        <f t="shared" ref="B940:B1003" si="34">LEN(A940)</f>
        <v>7</v>
      </c>
      <c r="C940" s="255" t="s">
        <v>1772</v>
      </c>
      <c r="D940" s="256"/>
      <c r="E940" s="257"/>
      <c r="F940" s="257"/>
      <c r="G940" s="259">
        <v>0</v>
      </c>
      <c r="H940" s="260"/>
      <c r="I940" s="268"/>
      <c r="J940" s="260"/>
    </row>
    <row r="941" s="218" customFormat="1" ht="14.25" spans="1:10">
      <c r="A941" s="253" t="s">
        <v>1773</v>
      </c>
      <c r="B941" s="254">
        <f t="shared" si="34"/>
        <v>7</v>
      </c>
      <c r="C941" s="255" t="s">
        <v>1774</v>
      </c>
      <c r="D941" s="256"/>
      <c r="E941" s="257"/>
      <c r="F941" s="257"/>
      <c r="G941" s="259">
        <v>0</v>
      </c>
      <c r="H941" s="260"/>
      <c r="I941" s="268"/>
      <c r="J941" s="260"/>
    </row>
    <row r="942" s="218" customFormat="1" ht="14.25" spans="1:10">
      <c r="A942" s="253" t="s">
        <v>1775</v>
      </c>
      <c r="B942" s="254">
        <f t="shared" si="34"/>
        <v>7</v>
      </c>
      <c r="C942" s="255" t="s">
        <v>1776</v>
      </c>
      <c r="D942" s="256"/>
      <c r="E942" s="257"/>
      <c r="F942" s="257"/>
      <c r="G942" s="259">
        <v>0</v>
      </c>
      <c r="H942" s="260"/>
      <c r="I942" s="268"/>
      <c r="J942" s="260"/>
    </row>
    <row r="943" s="218" customFormat="1" ht="14.25" spans="1:10">
      <c r="A943" s="253" t="s">
        <v>1777</v>
      </c>
      <c r="B943" s="254">
        <f t="shared" si="34"/>
        <v>7</v>
      </c>
      <c r="C943" s="255" t="s">
        <v>1778</v>
      </c>
      <c r="D943" s="256">
        <v>205</v>
      </c>
      <c r="E943" s="257"/>
      <c r="F943" s="257"/>
      <c r="G943" s="259">
        <v>0</v>
      </c>
      <c r="H943" s="260"/>
      <c r="I943" s="268">
        <f>G943-D943</f>
        <v>-205</v>
      </c>
      <c r="J943" s="260">
        <f>I943/D943</f>
        <v>-1</v>
      </c>
    </row>
    <row r="944" s="218" customFormat="1" ht="14.25" spans="1:10">
      <c r="A944" s="253" t="s">
        <v>1779</v>
      </c>
      <c r="B944" s="254">
        <f t="shared" si="34"/>
        <v>7</v>
      </c>
      <c r="C944" s="255" t="s">
        <v>1780</v>
      </c>
      <c r="D944" s="256"/>
      <c r="E944" s="257"/>
      <c r="F944" s="257"/>
      <c r="G944" s="259">
        <v>0</v>
      </c>
      <c r="H944" s="260"/>
      <c r="I944" s="268"/>
      <c r="J944" s="260"/>
    </row>
    <row r="945" s="218" customFormat="1" ht="14.25" spans="1:10">
      <c r="A945" s="253" t="s">
        <v>1781</v>
      </c>
      <c r="B945" s="254">
        <f t="shared" si="34"/>
        <v>7</v>
      </c>
      <c r="C945" s="255" t="s">
        <v>1782</v>
      </c>
      <c r="D945" s="256"/>
      <c r="E945" s="257"/>
      <c r="F945" s="257"/>
      <c r="G945" s="259">
        <v>0</v>
      </c>
      <c r="H945" s="260"/>
      <c r="I945" s="268"/>
      <c r="J945" s="260"/>
    </row>
    <row r="946" s="218" customFormat="1" ht="14.25" spans="1:10">
      <c r="A946" s="253" t="s">
        <v>1783</v>
      </c>
      <c r="B946" s="254">
        <f t="shared" si="34"/>
        <v>7</v>
      </c>
      <c r="C946" s="255" t="s">
        <v>1725</v>
      </c>
      <c r="D946" s="256"/>
      <c r="E946" s="257"/>
      <c r="F946" s="257"/>
      <c r="G946" s="259">
        <v>0</v>
      </c>
      <c r="H946" s="260"/>
      <c r="I946" s="268"/>
      <c r="J946" s="260"/>
    </row>
    <row r="947" s="218" customFormat="1" ht="14.25" spans="1:10">
      <c r="A947" s="253" t="s">
        <v>1784</v>
      </c>
      <c r="B947" s="254">
        <f t="shared" si="34"/>
        <v>7</v>
      </c>
      <c r="C947" s="255" t="s">
        <v>1785</v>
      </c>
      <c r="D947" s="256"/>
      <c r="E947" s="257"/>
      <c r="F947" s="257"/>
      <c r="H947" s="260"/>
      <c r="I947" s="268"/>
      <c r="J947" s="260"/>
    </row>
    <row r="948" s="218" customFormat="1" ht="14.25" spans="1:10">
      <c r="A948" s="253" t="s">
        <v>1786</v>
      </c>
      <c r="B948" s="254">
        <f t="shared" si="34"/>
        <v>7</v>
      </c>
      <c r="C948" s="255" t="s">
        <v>1787</v>
      </c>
      <c r="D948" s="256">
        <v>82</v>
      </c>
      <c r="E948" s="257"/>
      <c r="F948" s="258">
        <v>10</v>
      </c>
      <c r="G948" s="259">
        <v>87</v>
      </c>
      <c r="H948" s="260"/>
      <c r="I948" s="268"/>
      <c r="J948" s="260"/>
    </row>
    <row r="949" s="218" customFormat="1" ht="14.25" spans="1:10">
      <c r="A949" s="253" t="s">
        <v>1788</v>
      </c>
      <c r="B949" s="254">
        <f t="shared" si="34"/>
        <v>7</v>
      </c>
      <c r="C949" s="255" t="s">
        <v>1789</v>
      </c>
      <c r="D949" s="256">
        <v>162</v>
      </c>
      <c r="E949" s="257">
        <v>10</v>
      </c>
      <c r="F949" s="258">
        <v>110</v>
      </c>
      <c r="G949" s="259">
        <v>110</v>
      </c>
      <c r="H949" s="260"/>
      <c r="I949" s="268"/>
      <c r="J949" s="260"/>
    </row>
    <row r="950" s="218" customFormat="1" ht="14.25" spans="1:10">
      <c r="A950" s="253" t="s">
        <v>1790</v>
      </c>
      <c r="B950" s="254">
        <f t="shared" si="34"/>
        <v>5</v>
      </c>
      <c r="C950" s="255" t="s">
        <v>1791</v>
      </c>
      <c r="D950" s="256"/>
      <c r="E950" s="257"/>
      <c r="F950" s="257"/>
      <c r="H950" s="260"/>
      <c r="I950" s="268"/>
      <c r="J950" s="260"/>
    </row>
    <row r="951" s="218" customFormat="1" ht="14.25" spans="1:10">
      <c r="A951" s="253" t="s">
        <v>1792</v>
      </c>
      <c r="B951" s="254">
        <f t="shared" si="34"/>
        <v>7</v>
      </c>
      <c r="C951" s="255" t="s">
        <v>119</v>
      </c>
      <c r="D951" s="256"/>
      <c r="E951" s="257"/>
      <c r="F951" s="257"/>
      <c r="G951" s="256"/>
      <c r="H951" s="260"/>
      <c r="I951" s="268"/>
      <c r="J951" s="260"/>
    </row>
    <row r="952" s="218" customFormat="1" ht="14.25" spans="1:10">
      <c r="A952" s="253" t="s">
        <v>1793</v>
      </c>
      <c r="B952" s="254">
        <f t="shared" si="34"/>
        <v>7</v>
      </c>
      <c r="C952" s="255" t="s">
        <v>121</v>
      </c>
      <c r="D952" s="256"/>
      <c r="E952" s="257"/>
      <c r="F952" s="257"/>
      <c r="G952" s="256"/>
      <c r="H952" s="260"/>
      <c r="I952" s="268"/>
      <c r="J952" s="260"/>
    </row>
    <row r="953" s="218" customFormat="1" ht="14.25" spans="1:10">
      <c r="A953" s="253" t="s">
        <v>1794</v>
      </c>
      <c r="B953" s="254">
        <f t="shared" si="34"/>
        <v>7</v>
      </c>
      <c r="C953" s="255" t="s">
        <v>123</v>
      </c>
      <c r="D953" s="256"/>
      <c r="E953" s="257"/>
      <c r="F953" s="257"/>
      <c r="G953" s="256"/>
      <c r="H953" s="260"/>
      <c r="I953" s="268"/>
      <c r="J953" s="260"/>
    </row>
    <row r="954" s="218" customFormat="1" ht="14.25" spans="1:10">
      <c r="A954" s="253" t="s">
        <v>1795</v>
      </c>
      <c r="B954" s="254">
        <f t="shared" si="34"/>
        <v>7</v>
      </c>
      <c r="C954" s="255" t="s">
        <v>1796</v>
      </c>
      <c r="D954" s="256"/>
      <c r="E954" s="257"/>
      <c r="F954" s="257"/>
      <c r="G954" s="256"/>
      <c r="H954" s="260"/>
      <c r="I954" s="268"/>
      <c r="J954" s="260"/>
    </row>
    <row r="955" s="218" customFormat="1" ht="14.25" spans="1:10">
      <c r="A955" s="253" t="s">
        <v>1797</v>
      </c>
      <c r="B955" s="254">
        <f t="shared" si="34"/>
        <v>7</v>
      </c>
      <c r="C955" s="255" t="s">
        <v>1798</v>
      </c>
      <c r="D955" s="256"/>
      <c r="E955" s="257"/>
      <c r="F955" s="257"/>
      <c r="G955" s="256"/>
      <c r="H955" s="260"/>
      <c r="I955" s="268"/>
      <c r="J955" s="260"/>
    </row>
    <row r="956" s="218" customFormat="1" ht="14.25" spans="1:10">
      <c r="A956" s="253" t="s">
        <v>1799</v>
      </c>
      <c r="B956" s="254">
        <f t="shared" si="34"/>
        <v>7</v>
      </c>
      <c r="C956" s="255" t="s">
        <v>1800</v>
      </c>
      <c r="D956" s="256"/>
      <c r="E956" s="257"/>
      <c r="F956" s="257"/>
      <c r="G956" s="256"/>
      <c r="H956" s="260"/>
      <c r="I956" s="268"/>
      <c r="J956" s="260"/>
    </row>
    <row r="957" s="218" customFormat="1" ht="14.25" spans="1:10">
      <c r="A957" s="253" t="s">
        <v>1801</v>
      </c>
      <c r="B957" s="254">
        <f t="shared" si="34"/>
        <v>7</v>
      </c>
      <c r="C957" s="255" t="s">
        <v>1802</v>
      </c>
      <c r="D957" s="256"/>
      <c r="E957" s="257"/>
      <c r="F957" s="257"/>
      <c r="G957" s="256"/>
      <c r="H957" s="260"/>
      <c r="I957" s="268"/>
      <c r="J957" s="260"/>
    </row>
    <row r="958" s="218" customFormat="1" ht="14.25" spans="1:10">
      <c r="A958" s="253" t="s">
        <v>1803</v>
      </c>
      <c r="B958" s="254">
        <f t="shared" si="34"/>
        <v>7</v>
      </c>
      <c r="C958" s="255" t="s">
        <v>1804</v>
      </c>
      <c r="D958" s="256"/>
      <c r="E958" s="257"/>
      <c r="F958" s="257"/>
      <c r="G958" s="256"/>
      <c r="H958" s="260"/>
      <c r="I958" s="268"/>
      <c r="J958" s="260"/>
    </row>
    <row r="959" s="218" customFormat="1" ht="14.25" spans="1:10">
      <c r="A959" s="253" t="s">
        <v>1805</v>
      </c>
      <c r="B959" s="254">
        <f t="shared" si="34"/>
        <v>7</v>
      </c>
      <c r="C959" s="255" t="s">
        <v>1806</v>
      </c>
      <c r="D959" s="256"/>
      <c r="E959" s="257"/>
      <c r="F959" s="257"/>
      <c r="G959" s="256"/>
      <c r="H959" s="260"/>
      <c r="I959" s="268"/>
      <c r="J959" s="260"/>
    </row>
    <row r="960" s="218" customFormat="1" ht="14.25" spans="1:10">
      <c r="A960" s="253" t="s">
        <v>1807</v>
      </c>
      <c r="B960" s="254">
        <f t="shared" si="34"/>
        <v>7</v>
      </c>
      <c r="C960" s="255" t="s">
        <v>1808</v>
      </c>
      <c r="D960" s="256"/>
      <c r="E960" s="257"/>
      <c r="F960" s="257"/>
      <c r="G960" s="256"/>
      <c r="H960" s="260"/>
      <c r="I960" s="268"/>
      <c r="J960" s="260"/>
    </row>
    <row r="961" s="218" customFormat="1" ht="14.25" spans="1:10">
      <c r="A961" s="253" t="s">
        <v>1809</v>
      </c>
      <c r="B961" s="254">
        <f t="shared" si="34"/>
        <v>5</v>
      </c>
      <c r="C961" s="255" t="s">
        <v>1810</v>
      </c>
      <c r="D961" s="256">
        <v>3304</v>
      </c>
      <c r="E961" s="261">
        <v>2327</v>
      </c>
      <c r="F961" s="258">
        <v>3200</v>
      </c>
      <c r="G961" s="259">
        <f>SUM(G962:G971)</f>
        <v>3171</v>
      </c>
      <c r="H961" s="260">
        <f>G961/F961</f>
        <v>0.9909375</v>
      </c>
      <c r="I961" s="268">
        <f>G961-D961</f>
        <v>-133</v>
      </c>
      <c r="J961" s="260">
        <f>I961/D961</f>
        <v>-0.0402542372881356</v>
      </c>
    </row>
    <row r="962" s="218" customFormat="1" ht="14.25" spans="1:10">
      <c r="A962" s="253" t="s">
        <v>1811</v>
      </c>
      <c r="B962" s="254">
        <f t="shared" si="34"/>
        <v>7</v>
      </c>
      <c r="C962" s="255" t="s">
        <v>119</v>
      </c>
      <c r="D962" s="256"/>
      <c r="E962" s="261"/>
      <c r="F962" s="258">
        <v>0</v>
      </c>
      <c r="G962" s="259">
        <v>0</v>
      </c>
      <c r="H962" s="260"/>
      <c r="I962" s="268">
        <f>G962-D962</f>
        <v>0</v>
      </c>
      <c r="J962" s="260"/>
    </row>
    <row r="963" s="218" customFormat="1" ht="14.25" spans="1:10">
      <c r="A963" s="253" t="s">
        <v>1812</v>
      </c>
      <c r="B963" s="254">
        <f t="shared" si="34"/>
        <v>7</v>
      </c>
      <c r="C963" s="255" t="s">
        <v>121</v>
      </c>
      <c r="D963" s="256">
        <v>123</v>
      </c>
      <c r="E963" s="261"/>
      <c r="F963" s="258">
        <v>0</v>
      </c>
      <c r="G963" s="259">
        <v>0</v>
      </c>
      <c r="H963" s="260"/>
      <c r="I963" s="268">
        <f>G963-D963</f>
        <v>-123</v>
      </c>
      <c r="J963" s="260">
        <f>I963/D963</f>
        <v>-1</v>
      </c>
    </row>
    <row r="964" s="218" customFormat="1" ht="14.25" spans="1:10">
      <c r="A964" s="253" t="s">
        <v>1813</v>
      </c>
      <c r="B964" s="254">
        <f t="shared" si="34"/>
        <v>7</v>
      </c>
      <c r="C964" s="255" t="s">
        <v>123</v>
      </c>
      <c r="D964" s="256"/>
      <c r="E964" s="261"/>
      <c r="F964" s="258">
        <v>0</v>
      </c>
      <c r="G964" s="259">
        <v>0</v>
      </c>
      <c r="H964" s="260"/>
      <c r="I964" s="268"/>
      <c r="J964" s="260"/>
    </row>
    <row r="965" s="218" customFormat="1" ht="14.25" spans="1:10">
      <c r="A965" s="253" t="s">
        <v>1814</v>
      </c>
      <c r="B965" s="254">
        <f t="shared" si="34"/>
        <v>7</v>
      </c>
      <c r="C965" s="255" t="s">
        <v>1815</v>
      </c>
      <c r="D965" s="256">
        <v>1988</v>
      </c>
      <c r="E965" s="261">
        <v>1347</v>
      </c>
      <c r="F965" s="258">
        <v>1381</v>
      </c>
      <c r="G965" s="259">
        <v>1635</v>
      </c>
      <c r="H965" s="260">
        <f>G965/F965</f>
        <v>1.18392469225199</v>
      </c>
      <c r="I965" s="268">
        <f>G965-D965</f>
        <v>-353</v>
      </c>
      <c r="J965" s="260">
        <f>I965/D965</f>
        <v>-0.177565392354125</v>
      </c>
    </row>
    <row r="966" s="217" customFormat="1" ht="14.25" spans="1:10">
      <c r="A966" s="253" t="s">
        <v>1816</v>
      </c>
      <c r="B966" s="254">
        <f t="shared" si="34"/>
        <v>7</v>
      </c>
      <c r="C966" s="255" t="s">
        <v>1817</v>
      </c>
      <c r="D966" s="256">
        <v>960</v>
      </c>
      <c r="E966" s="261">
        <v>650</v>
      </c>
      <c r="F966" s="258">
        <v>1489</v>
      </c>
      <c r="G966" s="259">
        <v>1172</v>
      </c>
      <c r="H966" s="260">
        <f>G966/F966</f>
        <v>0.787105439892545</v>
      </c>
      <c r="I966" s="268">
        <f>G966-D966</f>
        <v>212</v>
      </c>
      <c r="J966" s="260">
        <f>I966/D966</f>
        <v>0.220833333333333</v>
      </c>
    </row>
    <row r="967" s="218" customFormat="1" ht="14.25" spans="1:10">
      <c r="A967" s="253" t="s">
        <v>1818</v>
      </c>
      <c r="B967" s="254">
        <f t="shared" si="34"/>
        <v>7</v>
      </c>
      <c r="C967" s="255" t="s">
        <v>1819</v>
      </c>
      <c r="D967" s="256"/>
      <c r="E967" s="261"/>
      <c r="F967" s="258">
        <v>0</v>
      </c>
      <c r="G967" s="259">
        <v>0</v>
      </c>
      <c r="H967" s="260"/>
      <c r="I967" s="268"/>
      <c r="J967" s="260"/>
    </row>
    <row r="968" s="218" customFormat="1" ht="14.25" spans="1:10">
      <c r="A968" s="253" t="s">
        <v>1820</v>
      </c>
      <c r="B968" s="254">
        <f t="shared" si="34"/>
        <v>7</v>
      </c>
      <c r="C968" s="255" t="s">
        <v>1821</v>
      </c>
      <c r="D968" s="256">
        <v>46</v>
      </c>
      <c r="E968" s="261">
        <v>10</v>
      </c>
      <c r="F968" s="258">
        <v>10</v>
      </c>
      <c r="G968" s="259">
        <v>28</v>
      </c>
      <c r="H968" s="260">
        <f>G968/F968</f>
        <v>2.8</v>
      </c>
      <c r="I968" s="268">
        <f>G968-D968</f>
        <v>-18</v>
      </c>
      <c r="J968" s="260">
        <f>I968/D968</f>
        <v>-0.391304347826087</v>
      </c>
    </row>
    <row r="969" s="218" customFormat="1" ht="14.25" spans="1:10">
      <c r="A969" s="253" t="s">
        <v>1822</v>
      </c>
      <c r="B969" s="254">
        <f t="shared" si="34"/>
        <v>7</v>
      </c>
      <c r="C969" s="255" t="s">
        <v>1823</v>
      </c>
      <c r="D969" s="256"/>
      <c r="E969" s="261"/>
      <c r="F969" s="258">
        <v>0</v>
      </c>
      <c r="G969" s="259">
        <v>0</v>
      </c>
      <c r="H969" s="260"/>
      <c r="I969" s="268"/>
      <c r="J969" s="260"/>
    </row>
    <row r="970" s="218" customFormat="1" ht="14.25" spans="1:10">
      <c r="A970" s="253" t="s">
        <v>1824</v>
      </c>
      <c r="B970" s="254">
        <f t="shared" si="34"/>
        <v>7</v>
      </c>
      <c r="C970" s="255" t="s">
        <v>1825</v>
      </c>
      <c r="D970" s="256"/>
      <c r="E970" s="261"/>
      <c r="F970" s="258">
        <v>0</v>
      </c>
      <c r="G970" s="259">
        <v>0</v>
      </c>
      <c r="H970" s="260"/>
      <c r="I970" s="268">
        <f>G970-D970</f>
        <v>0</v>
      </c>
      <c r="J970" s="260"/>
    </row>
    <row r="971" s="218" customFormat="1" ht="14.25" spans="1:10">
      <c r="A971" s="253" t="s">
        <v>1826</v>
      </c>
      <c r="B971" s="254">
        <f t="shared" si="34"/>
        <v>7</v>
      </c>
      <c r="C971" s="255" t="s">
        <v>1827</v>
      </c>
      <c r="D971" s="256">
        <v>187</v>
      </c>
      <c r="E971" s="261">
        <v>320</v>
      </c>
      <c r="F971" s="258">
        <v>320</v>
      </c>
      <c r="G971" s="259">
        <v>336</v>
      </c>
      <c r="H971" s="260">
        <f>G971/F971</f>
        <v>1.05</v>
      </c>
      <c r="I971" s="268">
        <f>G971-D971</f>
        <v>149</v>
      </c>
      <c r="J971" s="260">
        <f>I971/D971</f>
        <v>0.796791443850267</v>
      </c>
    </row>
    <row r="972" s="218" customFormat="1" ht="14.25" spans="1:10">
      <c r="A972" s="253" t="s">
        <v>1828</v>
      </c>
      <c r="B972" s="254">
        <f t="shared" si="34"/>
        <v>5</v>
      </c>
      <c r="C972" s="255" t="s">
        <v>1829</v>
      </c>
      <c r="D972" s="256"/>
      <c r="E972" s="257"/>
      <c r="F972" s="257"/>
      <c r="G972" s="256"/>
      <c r="H972" s="260"/>
      <c r="I972" s="268"/>
      <c r="J972" s="260"/>
    </row>
    <row r="973" s="218" customFormat="1" ht="14.25" spans="1:10">
      <c r="A973" s="253" t="s">
        <v>1830</v>
      </c>
      <c r="B973" s="254">
        <f t="shared" si="34"/>
        <v>7</v>
      </c>
      <c r="C973" s="255" t="s">
        <v>876</v>
      </c>
      <c r="D973" s="256"/>
      <c r="E973" s="257"/>
      <c r="F973" s="257"/>
      <c r="G973" s="256"/>
      <c r="H973" s="260"/>
      <c r="I973" s="268"/>
      <c r="J973" s="260"/>
    </row>
    <row r="974" s="218" customFormat="1" ht="14.25" spans="1:10">
      <c r="A974" s="253" t="s">
        <v>1831</v>
      </c>
      <c r="B974" s="254">
        <f t="shared" si="34"/>
        <v>7</v>
      </c>
      <c r="C974" s="255" t="s">
        <v>1832</v>
      </c>
      <c r="D974" s="256"/>
      <c r="E974" s="257"/>
      <c r="F974" s="257"/>
      <c r="G974" s="256"/>
      <c r="H974" s="260"/>
      <c r="I974" s="268"/>
      <c r="J974" s="260"/>
    </row>
    <row r="975" s="218" customFormat="1" ht="14.25" spans="1:10">
      <c r="A975" s="253" t="s">
        <v>1833</v>
      </c>
      <c r="B975" s="254">
        <f t="shared" si="34"/>
        <v>7</v>
      </c>
      <c r="C975" s="255" t="s">
        <v>1834</v>
      </c>
      <c r="D975" s="256"/>
      <c r="E975" s="257"/>
      <c r="F975" s="257"/>
      <c r="G975" s="256"/>
      <c r="H975" s="260"/>
      <c r="I975" s="268"/>
      <c r="J975" s="260"/>
    </row>
    <row r="976" s="218" customFormat="1" ht="14.25" spans="1:10">
      <c r="A976" s="253" t="s">
        <v>1835</v>
      </c>
      <c r="B976" s="254">
        <f t="shared" si="34"/>
        <v>7</v>
      </c>
      <c r="C976" s="255" t="s">
        <v>1836</v>
      </c>
      <c r="D976" s="256"/>
      <c r="E976" s="257"/>
      <c r="F976" s="257"/>
      <c r="G976" s="256"/>
      <c r="H976" s="260"/>
      <c r="I976" s="268"/>
      <c r="J976" s="260"/>
    </row>
    <row r="977" s="218" customFormat="1" ht="14.25" spans="1:10">
      <c r="A977" s="253" t="s">
        <v>1837</v>
      </c>
      <c r="B977" s="254">
        <f t="shared" si="34"/>
        <v>7</v>
      </c>
      <c r="C977" s="255" t="s">
        <v>1838</v>
      </c>
      <c r="D977" s="256"/>
      <c r="E977" s="257"/>
      <c r="F977" s="257"/>
      <c r="G977" s="256"/>
      <c r="H977" s="260"/>
      <c r="I977" s="268"/>
      <c r="J977" s="260"/>
    </row>
    <row r="978" s="218" customFormat="1" ht="14.25" spans="1:10">
      <c r="A978" s="253" t="s">
        <v>1839</v>
      </c>
      <c r="B978" s="254">
        <f t="shared" si="34"/>
        <v>5</v>
      </c>
      <c r="C978" s="255" t="s">
        <v>1840</v>
      </c>
      <c r="D978" s="256">
        <v>1636</v>
      </c>
      <c r="E978" s="257"/>
      <c r="F978" s="258">
        <v>758</v>
      </c>
      <c r="G978" s="259">
        <f>SUM(G979:G984)</f>
        <v>833</v>
      </c>
      <c r="H978" s="260">
        <f>G978/F978</f>
        <v>1.09894459102902</v>
      </c>
      <c r="I978" s="268">
        <f>G978-D978</f>
        <v>-803</v>
      </c>
      <c r="J978" s="260">
        <f>I978/D978</f>
        <v>-0.490831295843521</v>
      </c>
    </row>
    <row r="979" s="218" customFormat="1" ht="14.25" spans="1:10">
      <c r="A979" s="253" t="s">
        <v>1841</v>
      </c>
      <c r="B979" s="254">
        <f t="shared" si="34"/>
        <v>7</v>
      </c>
      <c r="C979" s="255" t="s">
        <v>1842</v>
      </c>
      <c r="D979" s="256">
        <v>709</v>
      </c>
      <c r="E979" s="257"/>
      <c r="F979" s="258">
        <v>603</v>
      </c>
      <c r="G979" s="259">
        <v>644</v>
      </c>
      <c r="H979" s="260">
        <f>G979/F979</f>
        <v>1.06799336650083</v>
      </c>
      <c r="I979" s="268">
        <f>G979-D979</f>
        <v>-65</v>
      </c>
      <c r="J979" s="260">
        <f>I979/D979</f>
        <v>-0.0916784203102962</v>
      </c>
    </row>
    <row r="980" s="218" customFormat="1" ht="14.25" spans="1:10">
      <c r="A980" s="253" t="s">
        <v>1843</v>
      </c>
      <c r="B980" s="254">
        <f t="shared" si="34"/>
        <v>7</v>
      </c>
      <c r="C980" s="255" t="s">
        <v>1844</v>
      </c>
      <c r="D980" s="256"/>
      <c r="E980" s="257"/>
      <c r="F980" s="258">
        <v>0</v>
      </c>
      <c r="G980" s="259">
        <v>0</v>
      </c>
      <c r="H980" s="260"/>
      <c r="I980" s="268"/>
      <c r="J980" s="260"/>
    </row>
    <row r="981" s="218" customFormat="1" ht="14.25" spans="1:10">
      <c r="A981" s="253" t="s">
        <v>1845</v>
      </c>
      <c r="B981" s="254">
        <f t="shared" si="34"/>
        <v>7</v>
      </c>
      <c r="C981" s="255" t="s">
        <v>1846</v>
      </c>
      <c r="D981" s="256"/>
      <c r="E981" s="257"/>
      <c r="F981" s="258">
        <v>0</v>
      </c>
      <c r="G981" s="259">
        <v>0</v>
      </c>
      <c r="H981" s="260"/>
      <c r="I981" s="268"/>
      <c r="J981" s="260"/>
    </row>
    <row r="982" s="218" customFormat="1" ht="14.25" spans="1:10">
      <c r="A982" s="253" t="s">
        <v>1847</v>
      </c>
      <c r="B982" s="254">
        <f t="shared" si="34"/>
        <v>7</v>
      </c>
      <c r="C982" s="255" t="s">
        <v>1848</v>
      </c>
      <c r="D982" s="256">
        <v>340</v>
      </c>
      <c r="E982" s="257"/>
      <c r="F982" s="258">
        <v>150</v>
      </c>
      <c r="G982" s="259">
        <v>150</v>
      </c>
      <c r="H982" s="260">
        <f>G982/F982</f>
        <v>1</v>
      </c>
      <c r="I982" s="268">
        <f>G982-D982</f>
        <v>-190</v>
      </c>
      <c r="J982" s="260">
        <f>I982/D982</f>
        <v>-0.558823529411765</v>
      </c>
    </row>
    <row r="983" s="218" customFormat="1" ht="14.25" spans="1:10">
      <c r="A983" s="253" t="s">
        <v>1849</v>
      </c>
      <c r="B983" s="254">
        <f t="shared" si="34"/>
        <v>7</v>
      </c>
      <c r="C983" s="255" t="s">
        <v>1850</v>
      </c>
      <c r="D983" s="256">
        <v>324</v>
      </c>
      <c r="E983" s="257"/>
      <c r="F983" s="258">
        <v>0</v>
      </c>
      <c r="G983" s="259">
        <v>0</v>
      </c>
      <c r="H983" s="260"/>
      <c r="I983" s="268">
        <f>G983-D983</f>
        <v>-324</v>
      </c>
      <c r="J983" s="260"/>
    </row>
    <row r="984" s="218" customFormat="1" ht="14.25" spans="1:10">
      <c r="A984" s="253" t="s">
        <v>1851</v>
      </c>
      <c r="B984" s="254">
        <f t="shared" si="34"/>
        <v>7</v>
      </c>
      <c r="C984" s="255" t="s">
        <v>1852</v>
      </c>
      <c r="D984" s="256">
        <v>263</v>
      </c>
      <c r="E984" s="257"/>
      <c r="F984" s="258">
        <v>5</v>
      </c>
      <c r="G984" s="259">
        <v>39</v>
      </c>
      <c r="H984" s="260">
        <f>G984/F984</f>
        <v>7.8</v>
      </c>
      <c r="I984" s="268">
        <f>G984-D984</f>
        <v>-224</v>
      </c>
      <c r="J984" s="260">
        <f>I984/D984</f>
        <v>-0.85171102661597</v>
      </c>
    </row>
    <row r="985" s="218" customFormat="1" ht="14.25" spans="1:10">
      <c r="A985" s="253" t="s">
        <v>1853</v>
      </c>
      <c r="B985" s="254">
        <f t="shared" si="34"/>
        <v>5</v>
      </c>
      <c r="C985" s="255" t="s">
        <v>1854</v>
      </c>
      <c r="D985" s="256">
        <v>364</v>
      </c>
      <c r="E985" s="257">
        <v>90</v>
      </c>
      <c r="F985" s="258">
        <v>635</v>
      </c>
      <c r="G985" s="259">
        <f>SUM(G986:G991)</f>
        <v>636</v>
      </c>
      <c r="H985" s="260">
        <f>G985/F985</f>
        <v>1.00157480314961</v>
      </c>
      <c r="I985" s="268">
        <f>G985-D985</f>
        <v>272</v>
      </c>
      <c r="J985" s="260">
        <f>I985/D985</f>
        <v>0.747252747252747</v>
      </c>
    </row>
    <row r="986" s="218" customFormat="1" ht="14.25" spans="1:10">
      <c r="A986" s="253" t="s">
        <v>1855</v>
      </c>
      <c r="B986" s="254">
        <f t="shared" si="34"/>
        <v>7</v>
      </c>
      <c r="C986" s="255" t="s">
        <v>1856</v>
      </c>
      <c r="D986" s="256"/>
      <c r="E986" s="257"/>
      <c r="F986" s="258">
        <v>0</v>
      </c>
      <c r="G986" s="259">
        <v>0</v>
      </c>
      <c r="H986" s="260"/>
      <c r="I986" s="268"/>
      <c r="J986" s="260"/>
    </row>
    <row r="987" s="218" customFormat="1" ht="14.25" spans="1:10">
      <c r="A987" s="253" t="s">
        <v>1857</v>
      </c>
      <c r="B987" s="254">
        <f t="shared" si="34"/>
        <v>7</v>
      </c>
      <c r="C987" s="255" t="s">
        <v>1858</v>
      </c>
      <c r="D987" s="256"/>
      <c r="E987" s="257"/>
      <c r="F987" s="258">
        <v>0</v>
      </c>
      <c r="G987" s="259">
        <v>0</v>
      </c>
      <c r="H987" s="260"/>
      <c r="I987" s="268"/>
      <c r="J987" s="260"/>
    </row>
    <row r="988" s="218" customFormat="1" ht="14.25" spans="1:10">
      <c r="A988" s="253" t="s">
        <v>1859</v>
      </c>
      <c r="B988" s="254">
        <f t="shared" si="34"/>
        <v>7</v>
      </c>
      <c r="C988" s="255" t="s">
        <v>1860</v>
      </c>
      <c r="D988" s="256">
        <v>364</v>
      </c>
      <c r="E988" s="257">
        <v>90</v>
      </c>
      <c r="F988" s="258">
        <v>635</v>
      </c>
      <c r="G988" s="259">
        <v>636</v>
      </c>
      <c r="H988" s="260">
        <f>G988/F988</f>
        <v>1.00157480314961</v>
      </c>
      <c r="I988" s="268">
        <f>G988-D988</f>
        <v>272</v>
      </c>
      <c r="J988" s="260">
        <f>I988/D988</f>
        <v>0.747252747252747</v>
      </c>
    </row>
    <row r="989" s="218" customFormat="1" ht="14.25" spans="1:10">
      <c r="A989" s="253" t="s">
        <v>1861</v>
      </c>
      <c r="B989" s="254">
        <f t="shared" si="34"/>
        <v>7</v>
      </c>
      <c r="C989" s="255" t="s">
        <v>1166</v>
      </c>
      <c r="D989" s="256"/>
      <c r="E989" s="257"/>
      <c r="F989" s="257"/>
      <c r="G989" s="256"/>
      <c r="H989" s="260"/>
      <c r="I989" s="268"/>
      <c r="J989" s="260"/>
    </row>
    <row r="990" s="218" customFormat="1" ht="14.25" spans="1:10">
      <c r="A990" s="253" t="s">
        <v>1862</v>
      </c>
      <c r="B990" s="254">
        <f t="shared" si="34"/>
        <v>7</v>
      </c>
      <c r="C990" s="255" t="s">
        <v>1863</v>
      </c>
      <c r="D990" s="256"/>
      <c r="E990" s="257"/>
      <c r="F990" s="257"/>
      <c r="G990" s="256"/>
      <c r="H990" s="260"/>
      <c r="I990" s="268"/>
      <c r="J990" s="260"/>
    </row>
    <row r="991" s="218" customFormat="1" ht="14.25" spans="1:10">
      <c r="A991" s="253" t="s">
        <v>1864</v>
      </c>
      <c r="B991" s="254">
        <f t="shared" si="34"/>
        <v>7</v>
      </c>
      <c r="C991" s="255" t="s">
        <v>1865</v>
      </c>
      <c r="D991" s="256"/>
      <c r="E991" s="257"/>
      <c r="F991" s="257"/>
      <c r="G991" s="256"/>
      <c r="H991" s="260"/>
      <c r="I991" s="268"/>
      <c r="J991" s="260"/>
    </row>
    <row r="992" s="218" customFormat="1" ht="14.25" spans="1:10">
      <c r="A992" s="253" t="s">
        <v>1866</v>
      </c>
      <c r="B992" s="254">
        <f t="shared" si="34"/>
        <v>5</v>
      </c>
      <c r="C992" s="255" t="s">
        <v>1867</v>
      </c>
      <c r="D992" s="256">
        <v>48</v>
      </c>
      <c r="E992" s="257">
        <v>300</v>
      </c>
      <c r="F992" s="257">
        <v>600</v>
      </c>
      <c r="G992" s="256">
        <v>549</v>
      </c>
      <c r="H992" s="260"/>
      <c r="I992" s="268">
        <f>G992-D992</f>
        <v>501</v>
      </c>
      <c r="J992" s="260">
        <f>I992/D992</f>
        <v>10.4375</v>
      </c>
    </row>
    <row r="993" s="218" customFormat="1" ht="14.25" spans="1:10">
      <c r="A993" s="253" t="s">
        <v>1868</v>
      </c>
      <c r="B993" s="254">
        <f t="shared" si="34"/>
        <v>7</v>
      </c>
      <c r="C993" s="255" t="s">
        <v>1869</v>
      </c>
      <c r="D993" s="256"/>
      <c r="E993" s="257"/>
      <c r="F993" s="257"/>
      <c r="G993" s="256"/>
      <c r="H993" s="260"/>
      <c r="I993" s="268"/>
      <c r="J993" s="260"/>
    </row>
    <row r="994" s="218" customFormat="1" ht="14.25" spans="1:10">
      <c r="A994" s="253" t="s">
        <v>1870</v>
      </c>
      <c r="B994" s="254">
        <f t="shared" si="34"/>
        <v>7</v>
      </c>
      <c r="C994" s="255" t="s">
        <v>1871</v>
      </c>
      <c r="D994" s="256">
        <v>48</v>
      </c>
      <c r="E994" s="257">
        <v>300</v>
      </c>
      <c r="F994" s="257">
        <v>600</v>
      </c>
      <c r="G994" s="256">
        <v>549</v>
      </c>
      <c r="H994" s="260"/>
      <c r="I994" s="268">
        <f>G994-D994</f>
        <v>501</v>
      </c>
      <c r="J994" s="260">
        <f>I994/D994</f>
        <v>10.4375</v>
      </c>
    </row>
    <row r="995" s="218" customFormat="1" ht="14.25" spans="1:10">
      <c r="A995" s="247" t="s">
        <v>1872</v>
      </c>
      <c r="B995" s="273">
        <f t="shared" si="34"/>
        <v>3</v>
      </c>
      <c r="C995" s="249" t="s">
        <v>1873</v>
      </c>
      <c r="D995" s="250">
        <v>136</v>
      </c>
      <c r="E995" s="251">
        <v>61</v>
      </c>
      <c r="F995" s="251">
        <v>486</v>
      </c>
      <c r="G995" s="250">
        <v>501</v>
      </c>
      <c r="H995" s="252">
        <f>G995/F995</f>
        <v>1.03086419753086</v>
      </c>
      <c r="I995" s="267">
        <f>G995-D995</f>
        <v>365</v>
      </c>
      <c r="J995" s="252"/>
    </row>
    <row r="996" s="218" customFormat="1" ht="14.25" spans="1:10">
      <c r="A996" s="253" t="s">
        <v>1874</v>
      </c>
      <c r="B996" s="254">
        <f t="shared" si="34"/>
        <v>5</v>
      </c>
      <c r="C996" s="255" t="s">
        <v>1875</v>
      </c>
      <c r="D996" s="256">
        <v>136</v>
      </c>
      <c r="E996" s="257">
        <v>61</v>
      </c>
      <c r="F996" s="258">
        <v>439</v>
      </c>
      <c r="G996" s="259">
        <f>SUM(G997:G1018)</f>
        <v>485</v>
      </c>
      <c r="H996" s="260"/>
      <c r="I996" s="268">
        <f>G996-D996</f>
        <v>349</v>
      </c>
      <c r="J996" s="260"/>
    </row>
    <row r="997" s="218" customFormat="1" ht="14.25" spans="1:10">
      <c r="A997" s="253" t="s">
        <v>1876</v>
      </c>
      <c r="B997" s="254">
        <f t="shared" si="34"/>
        <v>7</v>
      </c>
      <c r="C997" s="255" t="s">
        <v>119</v>
      </c>
      <c r="D997" s="256">
        <v>44</v>
      </c>
      <c r="E997" s="257">
        <v>61</v>
      </c>
      <c r="F997" s="258">
        <v>61</v>
      </c>
      <c r="G997" s="259">
        <v>79</v>
      </c>
      <c r="H997" s="260"/>
      <c r="I997" s="268">
        <f>G997-D997</f>
        <v>35</v>
      </c>
      <c r="J997" s="260"/>
    </row>
    <row r="998" s="218" customFormat="1" ht="14.25" spans="1:10">
      <c r="A998" s="253" t="s">
        <v>1877</v>
      </c>
      <c r="B998" s="254">
        <f t="shared" si="34"/>
        <v>7</v>
      </c>
      <c r="C998" s="255" t="s">
        <v>121</v>
      </c>
      <c r="D998" s="256">
        <v>5</v>
      </c>
      <c r="E998" s="257"/>
      <c r="F998" s="258">
        <v>0</v>
      </c>
      <c r="G998" s="259">
        <v>10</v>
      </c>
      <c r="H998" s="260"/>
      <c r="I998" s="268">
        <f>G998-D998</f>
        <v>5</v>
      </c>
      <c r="J998" s="260"/>
    </row>
    <row r="999" s="218" customFormat="1" ht="14.25" spans="1:10">
      <c r="A999" s="253" t="s">
        <v>1878</v>
      </c>
      <c r="B999" s="254">
        <f t="shared" si="34"/>
        <v>7</v>
      </c>
      <c r="C999" s="255" t="s">
        <v>123</v>
      </c>
      <c r="D999" s="256"/>
      <c r="E999" s="257"/>
      <c r="F999" s="258">
        <v>0</v>
      </c>
      <c r="G999" s="259">
        <v>0</v>
      </c>
      <c r="H999" s="260"/>
      <c r="I999" s="268"/>
      <c r="J999" s="260"/>
    </row>
    <row r="1000" s="218" customFormat="1" ht="14.25" spans="1:10">
      <c r="A1000" s="253" t="s">
        <v>1879</v>
      </c>
      <c r="B1000" s="254">
        <f t="shared" si="34"/>
        <v>7</v>
      </c>
      <c r="C1000" s="255" t="s">
        <v>1880</v>
      </c>
      <c r="D1000" s="256"/>
      <c r="E1000" s="257"/>
      <c r="F1000" s="258">
        <v>263</v>
      </c>
      <c r="G1000" s="259">
        <v>263</v>
      </c>
      <c r="H1000" s="260"/>
      <c r="I1000" s="268"/>
      <c r="J1000" s="260"/>
    </row>
    <row r="1001" s="218" customFormat="1" ht="14.25" spans="1:10">
      <c r="A1001" s="253" t="s">
        <v>1881</v>
      </c>
      <c r="B1001" s="254">
        <f t="shared" si="34"/>
        <v>7</v>
      </c>
      <c r="C1001" s="255" t="s">
        <v>1882</v>
      </c>
      <c r="D1001" s="256">
        <v>87</v>
      </c>
      <c r="E1001" s="257"/>
      <c r="F1001" s="258">
        <v>115</v>
      </c>
      <c r="G1001" s="259">
        <v>133</v>
      </c>
      <c r="H1001" s="260"/>
      <c r="I1001" s="268">
        <f>G1001-D1001</f>
        <v>46</v>
      </c>
      <c r="J1001" s="260"/>
    </row>
    <row r="1002" s="218" customFormat="1" ht="14.25" spans="1:10">
      <c r="A1002" s="253" t="s">
        <v>1883</v>
      </c>
      <c r="B1002" s="254">
        <f t="shared" si="34"/>
        <v>7</v>
      </c>
      <c r="C1002" s="255" t="s">
        <v>1884</v>
      </c>
      <c r="D1002" s="256"/>
      <c r="E1002" s="257"/>
      <c r="F1002" s="257"/>
      <c r="G1002" s="256"/>
      <c r="H1002" s="260"/>
      <c r="I1002" s="268"/>
      <c r="J1002" s="260"/>
    </row>
    <row r="1003" s="218" customFormat="1" ht="14.25" spans="1:10">
      <c r="A1003" s="253" t="s">
        <v>1885</v>
      </c>
      <c r="B1003" s="254">
        <f t="shared" si="34"/>
        <v>7</v>
      </c>
      <c r="C1003" s="255" t="s">
        <v>1886</v>
      </c>
      <c r="D1003" s="256"/>
      <c r="E1003" s="257"/>
      <c r="F1003" s="257"/>
      <c r="G1003" s="256"/>
      <c r="H1003" s="260"/>
      <c r="I1003" s="268"/>
      <c r="J1003" s="260"/>
    </row>
    <row r="1004" s="218" customFormat="1" ht="14.25" spans="1:10">
      <c r="A1004" s="253" t="s">
        <v>1887</v>
      </c>
      <c r="B1004" s="254">
        <f t="shared" ref="B1004:B1067" si="35">LEN(A1004)</f>
        <v>7</v>
      </c>
      <c r="C1004" s="255" t="s">
        <v>1888</v>
      </c>
      <c r="D1004" s="256"/>
      <c r="E1004" s="257"/>
      <c r="F1004" s="257"/>
      <c r="G1004" s="256"/>
      <c r="H1004" s="260"/>
      <c r="I1004" s="268"/>
      <c r="J1004" s="260"/>
    </row>
    <row r="1005" s="218" customFormat="1" ht="14.25" spans="1:10">
      <c r="A1005" s="253" t="s">
        <v>1889</v>
      </c>
      <c r="B1005" s="254">
        <f t="shared" si="35"/>
        <v>7</v>
      </c>
      <c r="C1005" s="255" t="s">
        <v>1890</v>
      </c>
      <c r="D1005" s="256"/>
      <c r="E1005" s="257"/>
      <c r="F1005" s="257"/>
      <c r="G1005" s="256"/>
      <c r="H1005" s="260"/>
      <c r="I1005" s="268"/>
      <c r="J1005" s="260"/>
    </row>
    <row r="1006" s="218" customFormat="1" ht="14.25" spans="1:10">
      <c r="A1006" s="253" t="s">
        <v>1891</v>
      </c>
      <c r="B1006" s="254">
        <f t="shared" si="35"/>
        <v>7</v>
      </c>
      <c r="C1006" s="255" t="s">
        <v>1892</v>
      </c>
      <c r="D1006" s="256"/>
      <c r="E1006" s="257"/>
      <c r="F1006" s="257"/>
      <c r="G1006" s="256"/>
      <c r="H1006" s="260"/>
      <c r="I1006" s="268"/>
      <c r="J1006" s="260"/>
    </row>
    <row r="1007" s="218" customFormat="1" ht="14.25" spans="1:10">
      <c r="A1007" s="253" t="s">
        <v>1893</v>
      </c>
      <c r="B1007" s="254">
        <f t="shared" si="35"/>
        <v>7</v>
      </c>
      <c r="C1007" s="255" t="s">
        <v>1894</v>
      </c>
      <c r="D1007" s="256"/>
      <c r="E1007" s="257"/>
      <c r="F1007" s="257"/>
      <c r="G1007" s="256"/>
      <c r="H1007" s="260"/>
      <c r="I1007" s="268"/>
      <c r="J1007" s="260"/>
    </row>
    <row r="1008" s="218" customFormat="1" ht="14.25" spans="1:10">
      <c r="A1008" s="253" t="s">
        <v>1895</v>
      </c>
      <c r="B1008" s="254">
        <f t="shared" si="35"/>
        <v>7</v>
      </c>
      <c r="C1008" s="255" t="s">
        <v>1896</v>
      </c>
      <c r="D1008" s="256"/>
      <c r="E1008" s="257"/>
      <c r="F1008" s="257"/>
      <c r="G1008" s="256"/>
      <c r="H1008" s="260"/>
      <c r="I1008" s="268"/>
      <c r="J1008" s="260"/>
    </row>
    <row r="1009" s="218" customFormat="1" ht="14.25" spans="1:10">
      <c r="A1009" s="253" t="s">
        <v>1897</v>
      </c>
      <c r="B1009" s="254">
        <f t="shared" si="35"/>
        <v>7</v>
      </c>
      <c r="C1009" s="255" t="s">
        <v>1898</v>
      </c>
      <c r="D1009" s="256"/>
      <c r="E1009" s="257"/>
      <c r="F1009" s="257"/>
      <c r="G1009" s="256"/>
      <c r="H1009" s="260"/>
      <c r="I1009" s="268"/>
      <c r="J1009" s="260"/>
    </row>
    <row r="1010" s="218" customFormat="1" ht="14.25" spans="1:10">
      <c r="A1010" s="253" t="s">
        <v>1899</v>
      </c>
      <c r="B1010" s="254">
        <f t="shared" si="35"/>
        <v>7</v>
      </c>
      <c r="C1010" s="255" t="s">
        <v>1900</v>
      </c>
      <c r="D1010" s="256"/>
      <c r="E1010" s="257"/>
      <c r="F1010" s="257"/>
      <c r="G1010" s="256"/>
      <c r="H1010" s="260"/>
      <c r="I1010" s="268"/>
      <c r="J1010" s="260"/>
    </row>
    <row r="1011" s="218" customFormat="1" ht="14.25" spans="1:10">
      <c r="A1011" s="253" t="s">
        <v>1901</v>
      </c>
      <c r="B1011" s="254">
        <f t="shared" si="35"/>
        <v>7</v>
      </c>
      <c r="C1011" s="255" t="s">
        <v>1902</v>
      </c>
      <c r="D1011" s="256"/>
      <c r="E1011" s="257"/>
      <c r="F1011" s="257"/>
      <c r="G1011" s="256"/>
      <c r="H1011" s="260"/>
      <c r="I1011" s="268"/>
      <c r="J1011" s="260"/>
    </row>
    <row r="1012" s="218" customFormat="1" ht="14.25" spans="1:10">
      <c r="A1012" s="253" t="s">
        <v>1903</v>
      </c>
      <c r="B1012" s="254">
        <f t="shared" si="35"/>
        <v>7</v>
      </c>
      <c r="C1012" s="255" t="s">
        <v>1904</v>
      </c>
      <c r="D1012" s="256"/>
      <c r="E1012" s="257"/>
      <c r="F1012" s="257"/>
      <c r="G1012" s="256"/>
      <c r="H1012" s="260"/>
      <c r="I1012" s="268"/>
      <c r="J1012" s="260"/>
    </row>
    <row r="1013" s="218" customFormat="1" ht="14.25" spans="1:10">
      <c r="A1013" s="253" t="s">
        <v>1905</v>
      </c>
      <c r="B1013" s="254">
        <f t="shared" si="35"/>
        <v>7</v>
      </c>
      <c r="C1013" s="255" t="s">
        <v>1906</v>
      </c>
      <c r="D1013" s="256"/>
      <c r="E1013" s="257"/>
      <c r="F1013" s="257"/>
      <c r="G1013" s="256"/>
      <c r="H1013" s="260"/>
      <c r="I1013" s="268"/>
      <c r="J1013" s="260"/>
    </row>
    <row r="1014" s="218" customFormat="1" ht="14.25" spans="1:10">
      <c r="A1014" s="253" t="s">
        <v>1907</v>
      </c>
      <c r="B1014" s="254">
        <f t="shared" si="35"/>
        <v>7</v>
      </c>
      <c r="C1014" s="255" t="s">
        <v>1908</v>
      </c>
      <c r="D1014" s="256"/>
      <c r="E1014" s="257"/>
      <c r="F1014" s="257"/>
      <c r="G1014" s="256"/>
      <c r="H1014" s="260"/>
      <c r="I1014" s="268"/>
      <c r="J1014" s="260"/>
    </row>
    <row r="1015" s="218" customFormat="1" ht="14.25" spans="1:10">
      <c r="A1015" s="253" t="s">
        <v>1909</v>
      </c>
      <c r="B1015" s="254">
        <f t="shared" si="35"/>
        <v>7</v>
      </c>
      <c r="C1015" s="255" t="s">
        <v>1910</v>
      </c>
      <c r="D1015" s="256"/>
      <c r="E1015" s="257"/>
      <c r="F1015" s="257"/>
      <c r="G1015" s="256"/>
      <c r="H1015" s="260"/>
      <c r="I1015" s="268"/>
      <c r="J1015" s="260"/>
    </row>
    <row r="1016" s="218" customFormat="1" ht="14.25" spans="1:10">
      <c r="A1016" s="253" t="s">
        <v>1911</v>
      </c>
      <c r="B1016" s="254">
        <f t="shared" si="35"/>
        <v>7</v>
      </c>
      <c r="C1016" s="255" t="s">
        <v>1912</v>
      </c>
      <c r="D1016" s="256"/>
      <c r="E1016" s="257"/>
      <c r="F1016" s="257"/>
      <c r="G1016" s="256"/>
      <c r="H1016" s="260"/>
      <c r="I1016" s="268"/>
      <c r="J1016" s="260"/>
    </row>
    <row r="1017" s="218" customFormat="1" ht="14.25" spans="1:10">
      <c r="A1017" s="253" t="s">
        <v>1913</v>
      </c>
      <c r="B1017" s="254">
        <f t="shared" si="35"/>
        <v>7</v>
      </c>
      <c r="C1017" s="255" t="s">
        <v>1914</v>
      </c>
      <c r="D1017" s="256"/>
      <c r="E1017" s="257"/>
      <c r="F1017" s="257"/>
      <c r="G1017" s="256"/>
      <c r="H1017" s="260"/>
      <c r="I1017" s="268"/>
      <c r="J1017" s="260"/>
    </row>
    <row r="1018" s="218" customFormat="1" ht="14.25" spans="1:10">
      <c r="A1018" s="253" t="s">
        <v>1915</v>
      </c>
      <c r="B1018" s="254">
        <f t="shared" si="35"/>
        <v>7</v>
      </c>
      <c r="C1018" s="255" t="s">
        <v>1916</v>
      </c>
      <c r="D1018" s="256"/>
      <c r="E1018" s="257"/>
      <c r="F1018" s="257"/>
      <c r="G1018" s="256"/>
      <c r="H1018" s="260"/>
      <c r="I1018" s="268"/>
      <c r="J1018" s="260"/>
    </row>
    <row r="1019" s="218" customFormat="1" ht="14.25" spans="1:10">
      <c r="A1019" s="253" t="s">
        <v>1917</v>
      </c>
      <c r="B1019" s="254">
        <f t="shared" si="35"/>
        <v>5</v>
      </c>
      <c r="C1019" s="255" t="s">
        <v>1918</v>
      </c>
      <c r="D1019" s="256"/>
      <c r="E1019" s="257"/>
      <c r="F1019" s="257"/>
      <c r="G1019" s="256"/>
      <c r="H1019" s="260"/>
      <c r="I1019" s="268"/>
      <c r="J1019" s="260"/>
    </row>
    <row r="1020" s="218" customFormat="1" ht="14.25" spans="1:10">
      <c r="A1020" s="253" t="s">
        <v>1919</v>
      </c>
      <c r="B1020" s="254">
        <f t="shared" si="35"/>
        <v>7</v>
      </c>
      <c r="C1020" s="255" t="s">
        <v>119</v>
      </c>
      <c r="D1020" s="256"/>
      <c r="E1020" s="257"/>
      <c r="F1020" s="257"/>
      <c r="G1020" s="256"/>
      <c r="H1020" s="260"/>
      <c r="I1020" s="268"/>
      <c r="J1020" s="260"/>
    </row>
    <row r="1021" s="218" customFormat="1" ht="14.25" spans="1:10">
      <c r="A1021" s="253" t="s">
        <v>1920</v>
      </c>
      <c r="B1021" s="254">
        <f t="shared" si="35"/>
        <v>7</v>
      </c>
      <c r="C1021" s="255" t="s">
        <v>121</v>
      </c>
      <c r="D1021" s="256"/>
      <c r="E1021" s="257"/>
      <c r="F1021" s="257"/>
      <c r="G1021" s="256"/>
      <c r="H1021" s="260"/>
      <c r="I1021" s="268"/>
      <c r="J1021" s="260"/>
    </row>
    <row r="1022" s="218" customFormat="1" ht="14.25" spans="1:10">
      <c r="A1022" s="253" t="s">
        <v>1921</v>
      </c>
      <c r="B1022" s="254">
        <f t="shared" si="35"/>
        <v>7</v>
      </c>
      <c r="C1022" s="255" t="s">
        <v>123</v>
      </c>
      <c r="D1022" s="256"/>
      <c r="E1022" s="257"/>
      <c r="F1022" s="257"/>
      <c r="G1022" s="256"/>
      <c r="H1022" s="260"/>
      <c r="I1022" s="268"/>
      <c r="J1022" s="260"/>
    </row>
    <row r="1023" s="218" customFormat="1" ht="14.25" spans="1:10">
      <c r="A1023" s="253" t="s">
        <v>1922</v>
      </c>
      <c r="B1023" s="254">
        <f t="shared" si="35"/>
        <v>7</v>
      </c>
      <c r="C1023" s="255" t="s">
        <v>1923</v>
      </c>
      <c r="D1023" s="256"/>
      <c r="E1023" s="257"/>
      <c r="F1023" s="257"/>
      <c r="G1023" s="256"/>
      <c r="H1023" s="260"/>
      <c r="I1023" s="268"/>
      <c r="J1023" s="260"/>
    </row>
    <row r="1024" s="218" customFormat="1" ht="14.25" spans="1:10">
      <c r="A1024" s="253" t="s">
        <v>1924</v>
      </c>
      <c r="B1024" s="254">
        <f t="shared" si="35"/>
        <v>7</v>
      </c>
      <c r="C1024" s="255" t="s">
        <v>1925</v>
      </c>
      <c r="D1024" s="256"/>
      <c r="E1024" s="257"/>
      <c r="F1024" s="257"/>
      <c r="G1024" s="256"/>
      <c r="H1024" s="260"/>
      <c r="I1024" s="268"/>
      <c r="J1024" s="260"/>
    </row>
    <row r="1025" s="218" customFormat="1" ht="14.25" spans="1:10">
      <c r="A1025" s="253" t="s">
        <v>1926</v>
      </c>
      <c r="B1025" s="254">
        <f t="shared" si="35"/>
        <v>7</v>
      </c>
      <c r="C1025" s="255" t="s">
        <v>1927</v>
      </c>
      <c r="D1025" s="256"/>
      <c r="E1025" s="257"/>
      <c r="F1025" s="257"/>
      <c r="G1025" s="256"/>
      <c r="H1025" s="260"/>
      <c r="I1025" s="268"/>
      <c r="J1025" s="260"/>
    </row>
    <row r="1026" s="218" customFormat="1" ht="14.25" spans="1:10">
      <c r="A1026" s="253" t="s">
        <v>1928</v>
      </c>
      <c r="B1026" s="254">
        <f t="shared" si="35"/>
        <v>7</v>
      </c>
      <c r="C1026" s="255" t="s">
        <v>1929</v>
      </c>
      <c r="D1026" s="256"/>
      <c r="E1026" s="257"/>
      <c r="F1026" s="257"/>
      <c r="G1026" s="256"/>
      <c r="H1026" s="260"/>
      <c r="I1026" s="268"/>
      <c r="J1026" s="260"/>
    </row>
    <row r="1027" s="218" customFormat="1" ht="14.25" spans="1:10">
      <c r="A1027" s="253" t="s">
        <v>1930</v>
      </c>
      <c r="B1027" s="254">
        <f t="shared" si="35"/>
        <v>7</v>
      </c>
      <c r="C1027" s="255" t="s">
        <v>1931</v>
      </c>
      <c r="D1027" s="256"/>
      <c r="E1027" s="257"/>
      <c r="F1027" s="257"/>
      <c r="G1027" s="256"/>
      <c r="H1027" s="260"/>
      <c r="I1027" s="268"/>
      <c r="J1027" s="260"/>
    </row>
    <row r="1028" s="218" customFormat="1" ht="14.25" spans="1:10">
      <c r="A1028" s="253" t="s">
        <v>1932</v>
      </c>
      <c r="B1028" s="254">
        <f t="shared" si="35"/>
        <v>5</v>
      </c>
      <c r="C1028" s="255" t="s">
        <v>1933</v>
      </c>
      <c r="D1028" s="256"/>
      <c r="E1028" s="257"/>
      <c r="F1028" s="257"/>
      <c r="G1028" s="256"/>
      <c r="H1028" s="260"/>
      <c r="I1028" s="268"/>
      <c r="J1028" s="260"/>
    </row>
    <row r="1029" s="218" customFormat="1" ht="14.25" spans="1:10">
      <c r="A1029" s="253" t="s">
        <v>1934</v>
      </c>
      <c r="B1029" s="254">
        <f t="shared" si="35"/>
        <v>7</v>
      </c>
      <c r="C1029" s="255" t="s">
        <v>119</v>
      </c>
      <c r="D1029" s="256"/>
      <c r="E1029" s="257"/>
      <c r="F1029" s="257"/>
      <c r="G1029" s="256"/>
      <c r="H1029" s="260"/>
      <c r="I1029" s="268"/>
      <c r="J1029" s="260"/>
    </row>
    <row r="1030" s="218" customFormat="1" ht="14.25" spans="1:10">
      <c r="A1030" s="253" t="s">
        <v>1935</v>
      </c>
      <c r="B1030" s="254">
        <f t="shared" si="35"/>
        <v>7</v>
      </c>
      <c r="C1030" s="255" t="s">
        <v>121</v>
      </c>
      <c r="D1030" s="256"/>
      <c r="E1030" s="257"/>
      <c r="F1030" s="257"/>
      <c r="G1030" s="256"/>
      <c r="H1030" s="260"/>
      <c r="I1030" s="268"/>
      <c r="J1030" s="260"/>
    </row>
    <row r="1031" s="218" customFormat="1" ht="14.25" spans="1:10">
      <c r="A1031" s="253" t="s">
        <v>1936</v>
      </c>
      <c r="B1031" s="254">
        <f t="shared" si="35"/>
        <v>7</v>
      </c>
      <c r="C1031" s="255" t="s">
        <v>123</v>
      </c>
      <c r="D1031" s="256"/>
      <c r="E1031" s="257"/>
      <c r="F1031" s="257"/>
      <c r="G1031" s="256"/>
      <c r="H1031" s="260"/>
      <c r="I1031" s="268"/>
      <c r="J1031" s="260"/>
    </row>
    <row r="1032" s="217" customFormat="1" ht="14.25" spans="1:10">
      <c r="A1032" s="253" t="s">
        <v>1937</v>
      </c>
      <c r="B1032" s="254">
        <f t="shared" si="35"/>
        <v>7</v>
      </c>
      <c r="C1032" s="255" t="s">
        <v>1938</v>
      </c>
      <c r="D1032" s="256"/>
      <c r="E1032" s="257"/>
      <c r="F1032" s="257"/>
      <c r="G1032" s="256"/>
      <c r="H1032" s="260"/>
      <c r="I1032" s="268"/>
      <c r="J1032" s="260"/>
    </row>
    <row r="1033" s="218" customFormat="1" ht="14.25" spans="1:10">
      <c r="A1033" s="253" t="s">
        <v>1939</v>
      </c>
      <c r="B1033" s="254">
        <f t="shared" si="35"/>
        <v>7</v>
      </c>
      <c r="C1033" s="255" t="s">
        <v>1940</v>
      </c>
      <c r="D1033" s="256"/>
      <c r="E1033" s="257"/>
      <c r="F1033" s="257"/>
      <c r="G1033" s="256"/>
      <c r="H1033" s="260"/>
      <c r="I1033" s="268"/>
      <c r="J1033" s="260"/>
    </row>
    <row r="1034" s="218" customFormat="1" ht="14.25" spans="1:10">
      <c r="A1034" s="253" t="s">
        <v>1941</v>
      </c>
      <c r="B1034" s="254">
        <f t="shared" si="35"/>
        <v>7</v>
      </c>
      <c r="C1034" s="255" t="s">
        <v>1942</v>
      </c>
      <c r="D1034" s="256"/>
      <c r="E1034" s="257"/>
      <c r="F1034" s="257"/>
      <c r="G1034" s="256"/>
      <c r="H1034" s="260"/>
      <c r="I1034" s="268"/>
      <c r="J1034" s="260"/>
    </row>
    <row r="1035" s="218" customFormat="1" ht="14.25" spans="1:10">
      <c r="A1035" s="253" t="s">
        <v>1943</v>
      </c>
      <c r="B1035" s="254">
        <f t="shared" si="35"/>
        <v>7</v>
      </c>
      <c r="C1035" s="255" t="s">
        <v>1944</v>
      </c>
      <c r="D1035" s="256"/>
      <c r="E1035" s="257"/>
      <c r="F1035" s="257"/>
      <c r="G1035" s="256"/>
      <c r="H1035" s="260"/>
      <c r="I1035" s="268"/>
      <c r="J1035" s="260"/>
    </row>
    <row r="1036" s="218" customFormat="1" ht="14.25" spans="1:10">
      <c r="A1036" s="253" t="s">
        <v>1945</v>
      </c>
      <c r="B1036" s="254">
        <f t="shared" si="35"/>
        <v>7</v>
      </c>
      <c r="C1036" s="255" t="s">
        <v>1946</v>
      </c>
      <c r="D1036" s="256"/>
      <c r="E1036" s="257"/>
      <c r="F1036" s="257"/>
      <c r="G1036" s="256"/>
      <c r="H1036" s="260"/>
      <c r="I1036" s="268"/>
      <c r="J1036" s="260"/>
    </row>
    <row r="1037" s="218" customFormat="1" ht="14.25" spans="1:10">
      <c r="A1037" s="253" t="s">
        <v>1947</v>
      </c>
      <c r="B1037" s="254">
        <f t="shared" si="35"/>
        <v>7</v>
      </c>
      <c r="C1037" s="255" t="s">
        <v>1948</v>
      </c>
      <c r="D1037" s="256"/>
      <c r="E1037" s="257"/>
      <c r="F1037" s="257"/>
      <c r="G1037" s="256"/>
      <c r="H1037" s="260"/>
      <c r="I1037" s="268"/>
      <c r="J1037" s="260"/>
    </row>
    <row r="1038" s="218" customFormat="1" ht="14.25" spans="1:10">
      <c r="A1038" s="253" t="s">
        <v>1949</v>
      </c>
      <c r="B1038" s="254">
        <f t="shared" si="35"/>
        <v>5</v>
      </c>
      <c r="C1038" s="255" t="s">
        <v>1950</v>
      </c>
      <c r="D1038" s="256"/>
      <c r="E1038" s="257"/>
      <c r="F1038" s="257"/>
      <c r="G1038" s="256"/>
      <c r="H1038" s="260"/>
      <c r="I1038" s="268"/>
      <c r="J1038" s="260"/>
    </row>
    <row r="1039" s="218" customFormat="1" ht="14.25" spans="1:10">
      <c r="A1039" s="253" t="s">
        <v>1951</v>
      </c>
      <c r="B1039" s="254">
        <f t="shared" si="35"/>
        <v>7</v>
      </c>
      <c r="C1039" s="255" t="s">
        <v>1952</v>
      </c>
      <c r="D1039" s="256"/>
      <c r="E1039" s="257"/>
      <c r="F1039" s="257"/>
      <c r="G1039" s="256"/>
      <c r="H1039" s="260"/>
      <c r="I1039" s="268"/>
      <c r="J1039" s="260"/>
    </row>
    <row r="1040" s="218" customFormat="1" ht="14.25" spans="1:10">
      <c r="A1040" s="253" t="s">
        <v>1953</v>
      </c>
      <c r="B1040" s="254">
        <f t="shared" si="35"/>
        <v>7</v>
      </c>
      <c r="C1040" s="255" t="s">
        <v>1954</v>
      </c>
      <c r="D1040" s="256"/>
      <c r="E1040" s="257"/>
      <c r="F1040" s="257"/>
      <c r="G1040" s="256"/>
      <c r="H1040" s="260"/>
      <c r="I1040" s="268"/>
      <c r="J1040" s="260"/>
    </row>
    <row r="1041" s="218" customFormat="1" ht="14.25" spans="1:10">
      <c r="A1041" s="253" t="s">
        <v>1955</v>
      </c>
      <c r="B1041" s="254">
        <f t="shared" si="35"/>
        <v>7</v>
      </c>
      <c r="C1041" s="255" t="s">
        <v>1956</v>
      </c>
      <c r="D1041" s="256"/>
      <c r="E1041" s="257"/>
      <c r="F1041" s="257"/>
      <c r="G1041" s="256"/>
      <c r="H1041" s="260"/>
      <c r="I1041" s="268"/>
      <c r="J1041" s="260"/>
    </row>
    <row r="1042" s="218" customFormat="1" ht="14.25" spans="1:10">
      <c r="A1042" s="253" t="s">
        <v>1957</v>
      </c>
      <c r="B1042" s="254">
        <f t="shared" si="35"/>
        <v>7</v>
      </c>
      <c r="C1042" s="255" t="s">
        <v>1958</v>
      </c>
      <c r="D1042" s="256"/>
      <c r="E1042" s="257"/>
      <c r="F1042" s="257"/>
      <c r="G1042" s="256"/>
      <c r="H1042" s="260"/>
      <c r="I1042" s="268"/>
      <c r="J1042" s="260"/>
    </row>
    <row r="1043" s="218" customFormat="1" ht="14.25" spans="1:10">
      <c r="A1043" s="253" t="s">
        <v>1959</v>
      </c>
      <c r="B1043" s="254">
        <f t="shared" si="35"/>
        <v>5</v>
      </c>
      <c r="C1043" s="255" t="s">
        <v>1960</v>
      </c>
      <c r="D1043" s="256"/>
      <c r="E1043" s="257"/>
      <c r="F1043" s="257"/>
      <c r="G1043" s="256"/>
      <c r="H1043" s="260"/>
      <c r="I1043" s="268"/>
      <c r="J1043" s="260"/>
    </row>
    <row r="1044" s="218" customFormat="1" ht="14.25" spans="1:10">
      <c r="A1044" s="253" t="s">
        <v>1961</v>
      </c>
      <c r="B1044" s="254">
        <f t="shared" si="35"/>
        <v>7</v>
      </c>
      <c r="C1044" s="255" t="s">
        <v>119</v>
      </c>
      <c r="D1044" s="256"/>
      <c r="E1044" s="257"/>
      <c r="F1044" s="257"/>
      <c r="G1044" s="256"/>
      <c r="H1044" s="260"/>
      <c r="I1044" s="268"/>
      <c r="J1044" s="260"/>
    </row>
    <row r="1045" s="218" customFormat="1" ht="14.25" spans="1:10">
      <c r="A1045" s="253" t="s">
        <v>1962</v>
      </c>
      <c r="B1045" s="254">
        <f t="shared" si="35"/>
        <v>7</v>
      </c>
      <c r="C1045" s="255" t="s">
        <v>121</v>
      </c>
      <c r="D1045" s="256"/>
      <c r="E1045" s="257"/>
      <c r="F1045" s="257"/>
      <c r="G1045" s="256"/>
      <c r="H1045" s="260"/>
      <c r="I1045" s="268"/>
      <c r="J1045" s="260"/>
    </row>
    <row r="1046" s="218" customFormat="1" ht="14.25" spans="1:10">
      <c r="A1046" s="253" t="s">
        <v>1963</v>
      </c>
      <c r="B1046" s="254">
        <f t="shared" si="35"/>
        <v>7</v>
      </c>
      <c r="C1046" s="255" t="s">
        <v>123</v>
      </c>
      <c r="D1046" s="256"/>
      <c r="E1046" s="257"/>
      <c r="F1046" s="257"/>
      <c r="G1046" s="256"/>
      <c r="H1046" s="260"/>
      <c r="I1046" s="268"/>
      <c r="J1046" s="260"/>
    </row>
    <row r="1047" s="218" customFormat="1" ht="14.25" spans="1:10">
      <c r="A1047" s="253" t="s">
        <v>1964</v>
      </c>
      <c r="B1047" s="254">
        <f t="shared" si="35"/>
        <v>7</v>
      </c>
      <c r="C1047" s="255" t="s">
        <v>1965</v>
      </c>
      <c r="D1047" s="256"/>
      <c r="E1047" s="257"/>
      <c r="F1047" s="257"/>
      <c r="G1047" s="256"/>
      <c r="H1047" s="260"/>
      <c r="I1047" s="268"/>
      <c r="J1047" s="260"/>
    </row>
    <row r="1048" s="218" customFormat="1" ht="14.25" spans="1:10">
      <c r="A1048" s="253" t="s">
        <v>1966</v>
      </c>
      <c r="B1048" s="254">
        <f t="shared" si="35"/>
        <v>7</v>
      </c>
      <c r="C1048" s="255" t="s">
        <v>1967</v>
      </c>
      <c r="D1048" s="256"/>
      <c r="E1048" s="257"/>
      <c r="F1048" s="257"/>
      <c r="G1048" s="256"/>
      <c r="H1048" s="260"/>
      <c r="I1048" s="268"/>
      <c r="J1048" s="260"/>
    </row>
    <row r="1049" s="218" customFormat="1" ht="14.25" spans="1:10">
      <c r="A1049" s="253" t="s">
        <v>1968</v>
      </c>
      <c r="B1049" s="254">
        <f t="shared" si="35"/>
        <v>7</v>
      </c>
      <c r="C1049" s="255" t="s">
        <v>1969</v>
      </c>
      <c r="D1049" s="256"/>
      <c r="E1049" s="257"/>
      <c r="F1049" s="257"/>
      <c r="G1049" s="256"/>
      <c r="H1049" s="260"/>
      <c r="I1049" s="268"/>
      <c r="J1049" s="260"/>
    </row>
    <row r="1050" s="218" customFormat="1" ht="14.25" spans="1:10">
      <c r="A1050" s="253" t="s">
        <v>1970</v>
      </c>
      <c r="B1050" s="254">
        <f t="shared" si="35"/>
        <v>5</v>
      </c>
      <c r="C1050" s="255" t="s">
        <v>1971</v>
      </c>
      <c r="D1050" s="256"/>
      <c r="E1050" s="257"/>
      <c r="F1050" s="257">
        <v>47</v>
      </c>
      <c r="G1050" s="256"/>
      <c r="H1050" s="260"/>
      <c r="I1050" s="268"/>
      <c r="J1050" s="260"/>
    </row>
    <row r="1051" s="218" customFormat="1" ht="14.25" spans="1:10">
      <c r="A1051" s="253" t="s">
        <v>1972</v>
      </c>
      <c r="B1051" s="254">
        <f t="shared" si="35"/>
        <v>7</v>
      </c>
      <c r="C1051" s="255" t="s">
        <v>1973</v>
      </c>
      <c r="D1051" s="256"/>
      <c r="E1051" s="257"/>
      <c r="F1051" s="257"/>
      <c r="G1051" s="256"/>
      <c r="H1051" s="260"/>
      <c r="I1051" s="268"/>
      <c r="J1051" s="260"/>
    </row>
    <row r="1052" s="218" customFormat="1" ht="14.25" spans="1:10">
      <c r="A1052" s="253" t="s">
        <v>1974</v>
      </c>
      <c r="B1052" s="254">
        <f t="shared" si="35"/>
        <v>7</v>
      </c>
      <c r="C1052" s="255" t="s">
        <v>1975</v>
      </c>
      <c r="D1052" s="256"/>
      <c r="E1052" s="257"/>
      <c r="F1052" s="257">
        <v>47</v>
      </c>
      <c r="G1052" s="256"/>
      <c r="H1052" s="260"/>
      <c r="I1052" s="268"/>
      <c r="J1052" s="260"/>
    </row>
    <row r="1053" s="218" customFormat="1" ht="14.25" spans="1:10">
      <c r="A1053" s="253" t="s">
        <v>1976</v>
      </c>
      <c r="B1053" s="254">
        <f t="shared" si="35"/>
        <v>7</v>
      </c>
      <c r="C1053" s="255" t="s">
        <v>1977</v>
      </c>
      <c r="D1053" s="256"/>
      <c r="E1053" s="257"/>
      <c r="F1053" s="257"/>
      <c r="G1053" s="256"/>
      <c r="H1053" s="260"/>
      <c r="I1053" s="268"/>
      <c r="J1053" s="260"/>
    </row>
    <row r="1054" s="218" customFormat="1" ht="14.25" spans="1:10">
      <c r="A1054" s="253" t="s">
        <v>1978</v>
      </c>
      <c r="B1054" s="254">
        <f t="shared" si="35"/>
        <v>7</v>
      </c>
      <c r="C1054" s="255" t="s">
        <v>1979</v>
      </c>
      <c r="D1054" s="256"/>
      <c r="E1054" s="257"/>
      <c r="F1054" s="257"/>
      <c r="G1054" s="256"/>
      <c r="H1054" s="260"/>
      <c r="I1054" s="268"/>
      <c r="J1054" s="260"/>
    </row>
    <row r="1055" s="218" customFormat="1" ht="14.25" spans="1:10">
      <c r="A1055" s="253" t="s">
        <v>1980</v>
      </c>
      <c r="B1055" s="254">
        <f t="shared" si="35"/>
        <v>5</v>
      </c>
      <c r="C1055" s="255" t="s">
        <v>1981</v>
      </c>
      <c r="D1055" s="256"/>
      <c r="E1055" s="257"/>
      <c r="F1055" s="257"/>
      <c r="G1055" s="256">
        <v>16</v>
      </c>
      <c r="H1055" s="260"/>
      <c r="I1055" s="268"/>
      <c r="J1055" s="260"/>
    </row>
    <row r="1056" s="218" customFormat="1" ht="14.25" spans="1:10">
      <c r="A1056" s="253" t="s">
        <v>1982</v>
      </c>
      <c r="B1056" s="254">
        <f t="shared" si="35"/>
        <v>7</v>
      </c>
      <c r="C1056" s="255" t="s">
        <v>1983</v>
      </c>
      <c r="D1056" s="256"/>
      <c r="E1056" s="257"/>
      <c r="F1056" s="257"/>
      <c r="G1056" s="256"/>
      <c r="H1056" s="260"/>
      <c r="I1056" s="268"/>
      <c r="J1056" s="260"/>
    </row>
    <row r="1057" s="218" customFormat="1" ht="14.25" spans="1:10">
      <c r="A1057" s="253" t="s">
        <v>1984</v>
      </c>
      <c r="B1057" s="254">
        <f t="shared" si="35"/>
        <v>7</v>
      </c>
      <c r="C1057" s="255" t="s">
        <v>1985</v>
      </c>
      <c r="D1057" s="256"/>
      <c r="E1057" s="257"/>
      <c r="F1057" s="257"/>
      <c r="G1057" s="256">
        <v>16</v>
      </c>
      <c r="H1057" s="260"/>
      <c r="I1057" s="268"/>
      <c r="J1057" s="260"/>
    </row>
    <row r="1058" s="218" customFormat="1" ht="14.25" spans="1:10">
      <c r="A1058" s="247" t="s">
        <v>1986</v>
      </c>
      <c r="B1058" s="273">
        <f t="shared" si="35"/>
        <v>3</v>
      </c>
      <c r="C1058" s="249" t="s">
        <v>1987</v>
      </c>
      <c r="D1058" s="250">
        <v>1303</v>
      </c>
      <c r="E1058" s="251">
        <v>298</v>
      </c>
      <c r="F1058" s="251">
        <v>819</v>
      </c>
      <c r="G1058" s="250">
        <v>1957</v>
      </c>
      <c r="H1058" s="252">
        <f>G1058/F1058</f>
        <v>2.38949938949939</v>
      </c>
      <c r="I1058" s="267">
        <f>G1058-D1058</f>
        <v>654</v>
      </c>
      <c r="J1058" s="252">
        <f>I1058/D1058</f>
        <v>0.501918649270913</v>
      </c>
    </row>
    <row r="1059" s="218" customFormat="1" ht="14.25" spans="1:10">
      <c r="A1059" s="253" t="s">
        <v>1988</v>
      </c>
      <c r="B1059" s="254">
        <f t="shared" si="35"/>
        <v>5</v>
      </c>
      <c r="C1059" s="255" t="s">
        <v>1989</v>
      </c>
      <c r="D1059" s="256"/>
      <c r="E1059" s="257"/>
      <c r="F1059" s="257"/>
      <c r="G1059" s="256"/>
      <c r="H1059" s="260"/>
      <c r="I1059" s="268"/>
      <c r="J1059" s="260"/>
    </row>
    <row r="1060" s="218" customFormat="1" ht="14.25" spans="1:10">
      <c r="A1060" s="253" t="s">
        <v>1990</v>
      </c>
      <c r="B1060" s="254">
        <f t="shared" si="35"/>
        <v>7</v>
      </c>
      <c r="C1060" s="255" t="s">
        <v>119</v>
      </c>
      <c r="D1060" s="256"/>
      <c r="E1060" s="257"/>
      <c r="F1060" s="257"/>
      <c r="G1060" s="256"/>
      <c r="H1060" s="260"/>
      <c r="I1060" s="268"/>
      <c r="J1060" s="260"/>
    </row>
    <row r="1061" s="218" customFormat="1" ht="14.25" spans="1:10">
      <c r="A1061" s="253" t="s">
        <v>1991</v>
      </c>
      <c r="B1061" s="254">
        <f t="shared" si="35"/>
        <v>7</v>
      </c>
      <c r="C1061" s="255" t="s">
        <v>121</v>
      </c>
      <c r="D1061" s="256"/>
      <c r="E1061" s="257"/>
      <c r="F1061" s="257"/>
      <c r="G1061" s="256"/>
      <c r="H1061" s="260"/>
      <c r="I1061" s="268"/>
      <c r="J1061" s="260"/>
    </row>
    <row r="1062" s="218" customFormat="1" ht="14.25" spans="1:10">
      <c r="A1062" s="253" t="s">
        <v>1992</v>
      </c>
      <c r="B1062" s="254">
        <f t="shared" si="35"/>
        <v>7</v>
      </c>
      <c r="C1062" s="255" t="s">
        <v>123</v>
      </c>
      <c r="D1062" s="256"/>
      <c r="E1062" s="257"/>
      <c r="F1062" s="257"/>
      <c r="G1062" s="256"/>
      <c r="H1062" s="260"/>
      <c r="I1062" s="268"/>
      <c r="J1062" s="260"/>
    </row>
    <row r="1063" s="218" customFormat="1" ht="14.25" spans="1:10">
      <c r="A1063" s="253" t="s">
        <v>1993</v>
      </c>
      <c r="B1063" s="254">
        <f t="shared" si="35"/>
        <v>7</v>
      </c>
      <c r="C1063" s="255" t="s">
        <v>1994</v>
      </c>
      <c r="D1063" s="256"/>
      <c r="E1063" s="257"/>
      <c r="F1063" s="257"/>
      <c r="G1063" s="256"/>
      <c r="H1063" s="260"/>
      <c r="I1063" s="268"/>
      <c r="J1063" s="260"/>
    </row>
    <row r="1064" s="218" customFormat="1" ht="14.25" spans="1:10">
      <c r="A1064" s="253" t="s">
        <v>1995</v>
      </c>
      <c r="B1064" s="254">
        <f t="shared" si="35"/>
        <v>7</v>
      </c>
      <c r="C1064" s="255" t="s">
        <v>1996</v>
      </c>
      <c r="D1064" s="256"/>
      <c r="E1064" s="257"/>
      <c r="F1064" s="257"/>
      <c r="G1064" s="256"/>
      <c r="H1064" s="260"/>
      <c r="I1064" s="268"/>
      <c r="J1064" s="260"/>
    </row>
    <row r="1065" s="218" customFormat="1" ht="14.25" spans="1:10">
      <c r="A1065" s="253" t="s">
        <v>1997</v>
      </c>
      <c r="B1065" s="254">
        <f t="shared" si="35"/>
        <v>7</v>
      </c>
      <c r="C1065" s="255" t="s">
        <v>1998</v>
      </c>
      <c r="D1065" s="256"/>
      <c r="E1065" s="257"/>
      <c r="F1065" s="257"/>
      <c r="G1065" s="256"/>
      <c r="H1065" s="260"/>
      <c r="I1065" s="268"/>
      <c r="J1065" s="260"/>
    </row>
    <row r="1066" s="218" customFormat="1" ht="14.25" spans="1:10">
      <c r="A1066" s="253" t="s">
        <v>1999</v>
      </c>
      <c r="B1066" s="254">
        <f t="shared" si="35"/>
        <v>7</v>
      </c>
      <c r="C1066" s="255" t="s">
        <v>2000</v>
      </c>
      <c r="D1066" s="256"/>
      <c r="E1066" s="257"/>
      <c r="F1066" s="257"/>
      <c r="G1066" s="256"/>
      <c r="H1066" s="260"/>
      <c r="I1066" s="268"/>
      <c r="J1066" s="260"/>
    </row>
    <row r="1067" s="218" customFormat="1" ht="14.25" spans="1:10">
      <c r="A1067" s="253" t="s">
        <v>2001</v>
      </c>
      <c r="B1067" s="254">
        <f t="shared" si="35"/>
        <v>7</v>
      </c>
      <c r="C1067" s="255" t="s">
        <v>2002</v>
      </c>
      <c r="D1067" s="256"/>
      <c r="E1067" s="257"/>
      <c r="F1067" s="257"/>
      <c r="G1067" s="256"/>
      <c r="H1067" s="260"/>
      <c r="I1067" s="268"/>
      <c r="J1067" s="260"/>
    </row>
    <row r="1068" s="218" customFormat="1" ht="14.25" spans="1:10">
      <c r="A1068" s="253" t="s">
        <v>2003</v>
      </c>
      <c r="B1068" s="254">
        <f t="shared" ref="B1068:B1131" si="36">LEN(A1068)</f>
        <v>7</v>
      </c>
      <c r="C1068" s="255" t="s">
        <v>2004</v>
      </c>
      <c r="D1068" s="256"/>
      <c r="E1068" s="257"/>
      <c r="F1068" s="257"/>
      <c r="G1068" s="256"/>
      <c r="H1068" s="260"/>
      <c r="I1068" s="268"/>
      <c r="J1068" s="260"/>
    </row>
    <row r="1069" s="218" customFormat="1" ht="14.25" spans="1:10">
      <c r="A1069" s="253" t="s">
        <v>2005</v>
      </c>
      <c r="B1069" s="254">
        <f t="shared" si="36"/>
        <v>5</v>
      </c>
      <c r="C1069" s="255" t="s">
        <v>2006</v>
      </c>
      <c r="D1069" s="256">
        <v>100</v>
      </c>
      <c r="E1069" s="257"/>
      <c r="F1069" s="257">
        <v>120</v>
      </c>
      <c r="G1069" s="256">
        <v>587</v>
      </c>
      <c r="H1069" s="260">
        <f>G1069/F1069</f>
        <v>4.89166666666667</v>
      </c>
      <c r="I1069" s="268">
        <f>G1069-D1069</f>
        <v>487</v>
      </c>
      <c r="J1069" s="260">
        <f>I1069/D1069</f>
        <v>4.87</v>
      </c>
    </row>
    <row r="1070" s="218" customFormat="1" ht="14.25" spans="1:10">
      <c r="A1070" s="253" t="s">
        <v>2007</v>
      </c>
      <c r="B1070" s="254">
        <f t="shared" si="36"/>
        <v>7</v>
      </c>
      <c r="C1070" s="255" t="s">
        <v>119</v>
      </c>
      <c r="D1070" s="256"/>
      <c r="E1070" s="257"/>
      <c r="F1070" s="257"/>
      <c r="G1070" s="256"/>
      <c r="H1070" s="260"/>
      <c r="I1070" s="268"/>
      <c r="J1070" s="260"/>
    </row>
    <row r="1071" s="218" customFormat="1" ht="14.25" spans="1:10">
      <c r="A1071" s="253" t="s">
        <v>2008</v>
      </c>
      <c r="B1071" s="254">
        <f t="shared" si="36"/>
        <v>7</v>
      </c>
      <c r="C1071" s="255" t="s">
        <v>121</v>
      </c>
      <c r="D1071" s="256">
        <v>100</v>
      </c>
      <c r="E1071" s="257"/>
      <c r="F1071" s="257">
        <v>30</v>
      </c>
      <c r="G1071" s="256">
        <v>311</v>
      </c>
      <c r="H1071" s="260">
        <f>G1071/F1071</f>
        <v>10.3666666666667</v>
      </c>
      <c r="I1071" s="268">
        <f>G1071-D1071</f>
        <v>211</v>
      </c>
      <c r="J1071" s="260"/>
    </row>
    <row r="1072" s="218" customFormat="1" ht="14.25" spans="1:10">
      <c r="A1072" s="253" t="s">
        <v>2009</v>
      </c>
      <c r="B1072" s="254">
        <f t="shared" si="36"/>
        <v>7</v>
      </c>
      <c r="C1072" s="255" t="s">
        <v>123</v>
      </c>
      <c r="D1072" s="256"/>
      <c r="E1072" s="257"/>
      <c r="F1072" s="257"/>
      <c r="G1072" s="256"/>
      <c r="H1072" s="260"/>
      <c r="I1072" s="268"/>
      <c r="J1072" s="260"/>
    </row>
    <row r="1073" s="218" customFormat="1" ht="14.25" spans="1:10">
      <c r="A1073" s="253" t="s">
        <v>2010</v>
      </c>
      <c r="B1073" s="254">
        <f t="shared" si="36"/>
        <v>7</v>
      </c>
      <c r="C1073" s="255" t="s">
        <v>2011</v>
      </c>
      <c r="D1073" s="256"/>
      <c r="E1073" s="257"/>
      <c r="F1073" s="257"/>
      <c r="G1073" s="256"/>
      <c r="H1073" s="260"/>
      <c r="I1073" s="268"/>
      <c r="J1073" s="260"/>
    </row>
    <row r="1074" s="218" customFormat="1" ht="14.25" spans="1:10">
      <c r="A1074" s="253" t="s">
        <v>2012</v>
      </c>
      <c r="B1074" s="254">
        <f t="shared" si="36"/>
        <v>7</v>
      </c>
      <c r="C1074" s="255" t="s">
        <v>2013</v>
      </c>
      <c r="D1074" s="256"/>
      <c r="E1074" s="257"/>
      <c r="F1074" s="257"/>
      <c r="G1074" s="256"/>
      <c r="H1074" s="260"/>
      <c r="I1074" s="268"/>
      <c r="J1074" s="260"/>
    </row>
    <row r="1075" s="218" customFormat="1" ht="14.25" spans="1:10">
      <c r="A1075" s="253" t="s">
        <v>2014</v>
      </c>
      <c r="B1075" s="254">
        <f t="shared" si="36"/>
        <v>7</v>
      </c>
      <c r="C1075" s="255" t="s">
        <v>2015</v>
      </c>
      <c r="D1075" s="256"/>
      <c r="E1075" s="257"/>
      <c r="F1075" s="257"/>
      <c r="G1075" s="256"/>
      <c r="H1075" s="260"/>
      <c r="I1075" s="268"/>
      <c r="J1075" s="260"/>
    </row>
    <row r="1076" s="218" customFormat="1" ht="14.25" spans="1:10">
      <c r="A1076" s="253" t="s">
        <v>2016</v>
      </c>
      <c r="B1076" s="254">
        <f t="shared" si="36"/>
        <v>7</v>
      </c>
      <c r="C1076" s="255" t="s">
        <v>2017</v>
      </c>
      <c r="D1076" s="256"/>
      <c r="E1076" s="257"/>
      <c r="F1076" s="257"/>
      <c r="G1076" s="256"/>
      <c r="H1076" s="260"/>
      <c r="I1076" s="268"/>
      <c r="J1076" s="260"/>
    </row>
    <row r="1077" s="218" customFormat="1" ht="14.25" spans="1:10">
      <c r="A1077" s="253" t="s">
        <v>2018</v>
      </c>
      <c r="B1077" s="254">
        <f t="shared" si="36"/>
        <v>7</v>
      </c>
      <c r="C1077" s="255" t="s">
        <v>2019</v>
      </c>
      <c r="D1077" s="256"/>
      <c r="E1077" s="257"/>
      <c r="F1077" s="257"/>
      <c r="G1077" s="256"/>
      <c r="H1077" s="260"/>
      <c r="I1077" s="268"/>
      <c r="J1077" s="260"/>
    </row>
    <row r="1078" s="218" customFormat="1" ht="14.25" spans="1:10">
      <c r="A1078" s="253" t="s">
        <v>2020</v>
      </c>
      <c r="B1078" s="254">
        <f t="shared" si="36"/>
        <v>7</v>
      </c>
      <c r="C1078" s="255" t="s">
        <v>2021</v>
      </c>
      <c r="D1078" s="256"/>
      <c r="E1078" s="257"/>
      <c r="F1078" s="257"/>
      <c r="G1078" s="256"/>
      <c r="H1078" s="260"/>
      <c r="I1078" s="268"/>
      <c r="J1078" s="260"/>
    </row>
    <row r="1079" s="218" customFormat="1" ht="14.25" spans="1:10">
      <c r="A1079" s="253" t="s">
        <v>2022</v>
      </c>
      <c r="B1079" s="254">
        <f t="shared" si="36"/>
        <v>7</v>
      </c>
      <c r="C1079" s="255" t="s">
        <v>2023</v>
      </c>
      <c r="D1079" s="256"/>
      <c r="E1079" s="257"/>
      <c r="F1079" s="257"/>
      <c r="G1079" s="256"/>
      <c r="H1079" s="260"/>
      <c r="I1079" s="268"/>
      <c r="J1079" s="260"/>
    </row>
    <row r="1080" s="218" customFormat="1" ht="14.25" spans="1:10">
      <c r="A1080" s="253" t="s">
        <v>2024</v>
      </c>
      <c r="B1080" s="254">
        <f t="shared" si="36"/>
        <v>7</v>
      </c>
      <c r="C1080" s="255" t="s">
        <v>2025</v>
      </c>
      <c r="D1080" s="256"/>
      <c r="E1080" s="257"/>
      <c r="F1080" s="257"/>
      <c r="G1080" s="256"/>
      <c r="H1080" s="260"/>
      <c r="I1080" s="268"/>
      <c r="J1080" s="260"/>
    </row>
    <row r="1081" s="218" customFormat="1" ht="14.25" spans="1:10">
      <c r="A1081" s="253" t="s">
        <v>2026</v>
      </c>
      <c r="B1081" s="254">
        <f t="shared" si="36"/>
        <v>7</v>
      </c>
      <c r="C1081" s="255" t="s">
        <v>2027</v>
      </c>
      <c r="D1081" s="256"/>
      <c r="E1081" s="257"/>
      <c r="F1081" s="257"/>
      <c r="G1081" s="256"/>
      <c r="H1081" s="260"/>
      <c r="I1081" s="268"/>
      <c r="J1081" s="260"/>
    </row>
    <row r="1082" s="218" customFormat="1" ht="14.25" spans="1:10">
      <c r="A1082" s="253" t="s">
        <v>2028</v>
      </c>
      <c r="B1082" s="254">
        <f t="shared" si="36"/>
        <v>7</v>
      </c>
      <c r="C1082" s="255" t="s">
        <v>2029</v>
      </c>
      <c r="D1082" s="256"/>
      <c r="E1082" s="257"/>
      <c r="F1082" s="257"/>
      <c r="G1082" s="256"/>
      <c r="H1082" s="260"/>
      <c r="I1082" s="268"/>
      <c r="J1082" s="260"/>
    </row>
    <row r="1083" s="218" customFormat="1" ht="14.25" spans="1:10">
      <c r="A1083" s="253" t="s">
        <v>2030</v>
      </c>
      <c r="B1083" s="254">
        <f t="shared" si="36"/>
        <v>7</v>
      </c>
      <c r="C1083" s="255" t="s">
        <v>2031</v>
      </c>
      <c r="D1083" s="256"/>
      <c r="E1083" s="257"/>
      <c r="F1083" s="257"/>
      <c r="G1083" s="256"/>
      <c r="H1083" s="260"/>
      <c r="I1083" s="268"/>
      <c r="J1083" s="260"/>
    </row>
    <row r="1084" s="218" customFormat="1" ht="14.25" spans="1:10">
      <c r="A1084" s="253" t="s">
        <v>2032</v>
      </c>
      <c r="B1084" s="254">
        <f t="shared" si="36"/>
        <v>7</v>
      </c>
      <c r="C1084" s="255" t="s">
        <v>2033</v>
      </c>
      <c r="D1084" s="256"/>
      <c r="E1084" s="257"/>
      <c r="F1084" s="257">
        <v>90</v>
      </c>
      <c r="G1084" s="256">
        <v>276</v>
      </c>
      <c r="H1084" s="260"/>
      <c r="I1084" s="268">
        <f>G1084-D1084</f>
        <v>276</v>
      </c>
      <c r="J1084" s="260"/>
    </row>
    <row r="1085" s="218" customFormat="1" ht="14.25" spans="1:10">
      <c r="A1085" s="253" t="s">
        <v>2034</v>
      </c>
      <c r="B1085" s="254">
        <f t="shared" si="36"/>
        <v>5</v>
      </c>
      <c r="C1085" s="255" t="s">
        <v>2035</v>
      </c>
      <c r="D1085" s="256"/>
      <c r="E1085" s="257"/>
      <c r="F1085" s="257"/>
      <c r="G1085" s="256"/>
      <c r="H1085" s="260"/>
      <c r="I1085" s="268"/>
      <c r="J1085" s="260"/>
    </row>
    <row r="1086" s="218" customFormat="1" ht="14.25" spans="1:10">
      <c r="A1086" s="253" t="s">
        <v>2036</v>
      </c>
      <c r="B1086" s="254">
        <f t="shared" si="36"/>
        <v>7</v>
      </c>
      <c r="C1086" s="255" t="s">
        <v>119</v>
      </c>
      <c r="D1086" s="256"/>
      <c r="E1086" s="257"/>
      <c r="F1086" s="257"/>
      <c r="G1086" s="256"/>
      <c r="H1086" s="260"/>
      <c r="I1086" s="268"/>
      <c r="J1086" s="260"/>
    </row>
    <row r="1087" s="218" customFormat="1" ht="14.25" spans="1:10">
      <c r="A1087" s="253" t="s">
        <v>2037</v>
      </c>
      <c r="B1087" s="254">
        <f t="shared" si="36"/>
        <v>7</v>
      </c>
      <c r="C1087" s="255" t="s">
        <v>121</v>
      </c>
      <c r="D1087" s="256"/>
      <c r="E1087" s="257"/>
      <c r="F1087" s="257"/>
      <c r="G1087" s="256"/>
      <c r="H1087" s="260"/>
      <c r="I1087" s="268"/>
      <c r="J1087" s="260"/>
    </row>
    <row r="1088" s="218" customFormat="1" ht="14.25" spans="1:10">
      <c r="A1088" s="253" t="s">
        <v>2038</v>
      </c>
      <c r="B1088" s="254">
        <f t="shared" si="36"/>
        <v>7</v>
      </c>
      <c r="C1088" s="255" t="s">
        <v>123</v>
      </c>
      <c r="D1088" s="256"/>
      <c r="E1088" s="257"/>
      <c r="F1088" s="257"/>
      <c r="G1088" s="256"/>
      <c r="H1088" s="260"/>
      <c r="I1088" s="268"/>
      <c r="J1088" s="260"/>
    </row>
    <row r="1089" s="218" customFormat="1" ht="14.25" spans="1:10">
      <c r="A1089" s="253" t="s">
        <v>2039</v>
      </c>
      <c r="B1089" s="254">
        <f t="shared" si="36"/>
        <v>7</v>
      </c>
      <c r="C1089" s="255" t="s">
        <v>2040</v>
      </c>
      <c r="D1089" s="256"/>
      <c r="E1089" s="257"/>
      <c r="F1089" s="257"/>
      <c r="G1089" s="256"/>
      <c r="H1089" s="260"/>
      <c r="I1089" s="268"/>
      <c r="J1089" s="260"/>
    </row>
    <row r="1090" s="218" customFormat="1" ht="14.25" spans="1:10">
      <c r="A1090" s="253" t="s">
        <v>2041</v>
      </c>
      <c r="B1090" s="254">
        <f t="shared" si="36"/>
        <v>5</v>
      </c>
      <c r="C1090" s="255" t="s">
        <v>2042</v>
      </c>
      <c r="D1090" s="256">
        <v>153</v>
      </c>
      <c r="E1090" s="257">
        <v>72</v>
      </c>
      <c r="F1090" s="257">
        <v>102</v>
      </c>
      <c r="G1090" s="259">
        <f>SUM(G1091:G1103)</f>
        <v>161</v>
      </c>
      <c r="H1090" s="260">
        <f>G1090/F1090</f>
        <v>1.57843137254902</v>
      </c>
      <c r="I1090" s="268">
        <f>G1090-D1090</f>
        <v>8</v>
      </c>
      <c r="J1090" s="260">
        <f>I1090/D1090</f>
        <v>0.0522875816993464</v>
      </c>
    </row>
    <row r="1091" s="218" customFormat="1" ht="14.25" spans="1:10">
      <c r="A1091" s="253" t="s">
        <v>2043</v>
      </c>
      <c r="B1091" s="254">
        <f t="shared" si="36"/>
        <v>7</v>
      </c>
      <c r="C1091" s="255" t="s">
        <v>119</v>
      </c>
      <c r="D1091" s="256">
        <v>96</v>
      </c>
      <c r="E1091" s="257">
        <v>72</v>
      </c>
      <c r="F1091" s="257">
        <v>72</v>
      </c>
      <c r="G1091" s="259">
        <v>115</v>
      </c>
      <c r="H1091" s="260">
        <f>G1091/F1091</f>
        <v>1.59722222222222</v>
      </c>
      <c r="I1091" s="268">
        <f>G1091-D1091</f>
        <v>19</v>
      </c>
      <c r="J1091" s="260">
        <f>I1091/D1091</f>
        <v>0.197916666666667</v>
      </c>
    </row>
    <row r="1092" s="218" customFormat="1" ht="14.25" spans="1:10">
      <c r="A1092" s="253" t="s">
        <v>2044</v>
      </c>
      <c r="B1092" s="254">
        <f t="shared" si="36"/>
        <v>7</v>
      </c>
      <c r="C1092" s="255" t="s">
        <v>121</v>
      </c>
      <c r="D1092" s="256">
        <v>49</v>
      </c>
      <c r="E1092" s="257"/>
      <c r="F1092" s="257">
        <v>30</v>
      </c>
      <c r="G1092" s="259">
        <v>43</v>
      </c>
      <c r="H1092" s="260">
        <f>G1092/F1092</f>
        <v>1.43333333333333</v>
      </c>
      <c r="I1092" s="268">
        <f>G1092-D1092</f>
        <v>-6</v>
      </c>
      <c r="J1092" s="260">
        <f>I1092/D1092</f>
        <v>-0.122448979591837</v>
      </c>
    </row>
    <row r="1093" s="218" customFormat="1" ht="14.25" spans="1:10">
      <c r="A1093" s="253" t="s">
        <v>2045</v>
      </c>
      <c r="B1093" s="254">
        <f t="shared" si="36"/>
        <v>7</v>
      </c>
      <c r="C1093" s="255" t="s">
        <v>123</v>
      </c>
      <c r="D1093" s="256"/>
      <c r="E1093" s="257"/>
      <c r="F1093" s="257"/>
      <c r="G1093" s="256"/>
      <c r="H1093" s="260"/>
      <c r="I1093" s="268"/>
      <c r="J1093" s="260"/>
    </row>
    <row r="1094" s="218" customFormat="1" ht="14.25" spans="1:10">
      <c r="A1094" s="253" t="s">
        <v>2046</v>
      </c>
      <c r="B1094" s="254">
        <f t="shared" si="36"/>
        <v>7</v>
      </c>
      <c r="C1094" s="255" t="s">
        <v>2047</v>
      </c>
      <c r="D1094" s="256"/>
      <c r="E1094" s="257"/>
      <c r="F1094" s="257"/>
      <c r="G1094" s="256"/>
      <c r="H1094" s="260"/>
      <c r="I1094" s="268"/>
      <c r="J1094" s="260"/>
    </row>
    <row r="1095" s="218" customFormat="1" ht="14.25" spans="1:10">
      <c r="A1095" s="253" t="s">
        <v>2048</v>
      </c>
      <c r="B1095" s="254">
        <f t="shared" si="36"/>
        <v>7</v>
      </c>
      <c r="C1095" s="255" t="s">
        <v>2049</v>
      </c>
      <c r="D1095" s="256"/>
      <c r="E1095" s="257"/>
      <c r="F1095" s="257"/>
      <c r="G1095" s="256"/>
      <c r="H1095" s="260"/>
      <c r="I1095" s="268"/>
      <c r="J1095" s="260"/>
    </row>
    <row r="1096" s="218" customFormat="1" ht="14.25" spans="1:10">
      <c r="A1096" s="253" t="s">
        <v>2050</v>
      </c>
      <c r="B1096" s="254">
        <f t="shared" si="36"/>
        <v>7</v>
      </c>
      <c r="C1096" s="255" t="s">
        <v>2051</v>
      </c>
      <c r="D1096" s="256"/>
      <c r="E1096" s="257"/>
      <c r="F1096" s="257"/>
      <c r="G1096" s="256"/>
      <c r="H1096" s="260"/>
      <c r="I1096" s="268"/>
      <c r="J1096" s="260"/>
    </row>
    <row r="1097" s="218" customFormat="1" ht="14.25" spans="1:10">
      <c r="A1097" s="253" t="s">
        <v>2052</v>
      </c>
      <c r="B1097" s="254">
        <f t="shared" si="36"/>
        <v>7</v>
      </c>
      <c r="C1097" s="255" t="s">
        <v>2053</v>
      </c>
      <c r="D1097" s="256"/>
      <c r="E1097" s="257"/>
      <c r="F1097" s="257"/>
      <c r="G1097" s="256"/>
      <c r="H1097" s="260"/>
      <c r="I1097" s="268"/>
      <c r="J1097" s="260"/>
    </row>
    <row r="1098" s="218" customFormat="1" ht="14.25" spans="1:10">
      <c r="A1098" s="253" t="s">
        <v>2054</v>
      </c>
      <c r="B1098" s="254">
        <f t="shared" si="36"/>
        <v>7</v>
      </c>
      <c r="C1098" s="255" t="s">
        <v>2055</v>
      </c>
      <c r="D1098" s="256"/>
      <c r="E1098" s="257"/>
      <c r="F1098" s="257"/>
      <c r="G1098" s="256"/>
      <c r="H1098" s="260"/>
      <c r="I1098" s="268"/>
      <c r="J1098" s="260"/>
    </row>
    <row r="1099" s="218" customFormat="1" ht="14.25" spans="1:10">
      <c r="A1099" s="253" t="s">
        <v>2056</v>
      </c>
      <c r="B1099" s="254">
        <f t="shared" si="36"/>
        <v>7</v>
      </c>
      <c r="C1099" s="255" t="s">
        <v>2057</v>
      </c>
      <c r="D1099" s="256">
        <v>7</v>
      </c>
      <c r="E1099" s="257"/>
      <c r="F1099" s="257"/>
      <c r="G1099" s="256">
        <v>3</v>
      </c>
      <c r="H1099" s="260"/>
      <c r="I1099" s="268">
        <f>G1099-D1099</f>
        <v>-4</v>
      </c>
      <c r="J1099" s="260">
        <f>I1099/D1099</f>
        <v>-0.571428571428571</v>
      </c>
    </row>
    <row r="1100" s="218" customFormat="1" ht="14.25" spans="1:10">
      <c r="A1100" s="253" t="s">
        <v>2058</v>
      </c>
      <c r="B1100" s="254">
        <f t="shared" si="36"/>
        <v>7</v>
      </c>
      <c r="C1100" s="255" t="s">
        <v>2059</v>
      </c>
      <c r="D1100" s="256"/>
      <c r="E1100" s="257"/>
      <c r="F1100" s="257"/>
      <c r="G1100" s="256"/>
      <c r="H1100" s="260"/>
      <c r="I1100" s="268"/>
      <c r="J1100" s="260"/>
    </row>
    <row r="1101" s="218" customFormat="1" ht="14.25" spans="1:10">
      <c r="A1101" s="253" t="s">
        <v>2060</v>
      </c>
      <c r="B1101" s="254">
        <f t="shared" si="36"/>
        <v>7</v>
      </c>
      <c r="C1101" s="255" t="s">
        <v>1965</v>
      </c>
      <c r="D1101" s="256"/>
      <c r="E1101" s="257"/>
      <c r="F1101" s="257"/>
      <c r="G1101" s="256"/>
      <c r="H1101" s="260"/>
      <c r="I1101" s="268"/>
      <c r="J1101" s="260"/>
    </row>
    <row r="1102" s="218" customFormat="1" ht="14.25" spans="1:10">
      <c r="A1102" s="253" t="s">
        <v>2061</v>
      </c>
      <c r="B1102" s="254">
        <f t="shared" si="36"/>
        <v>7</v>
      </c>
      <c r="C1102" s="255" t="s">
        <v>2062</v>
      </c>
      <c r="D1102" s="256"/>
      <c r="E1102" s="257"/>
      <c r="F1102" s="257"/>
      <c r="G1102" s="256"/>
      <c r="H1102" s="260"/>
      <c r="I1102" s="268"/>
      <c r="J1102" s="260"/>
    </row>
    <row r="1103" s="218" customFormat="1" ht="14.25" spans="1:10">
      <c r="A1103" s="253" t="s">
        <v>2063</v>
      </c>
      <c r="B1103" s="254">
        <f t="shared" si="36"/>
        <v>7</v>
      </c>
      <c r="C1103" s="255" t="s">
        <v>2064</v>
      </c>
      <c r="D1103" s="256">
        <v>1</v>
      </c>
      <c r="E1103" s="257"/>
      <c r="F1103" s="257"/>
      <c r="G1103" s="256"/>
      <c r="H1103" s="260"/>
      <c r="I1103" s="268">
        <f>G1103-D1103</f>
        <v>-1</v>
      </c>
      <c r="J1103" s="260">
        <f>I1103/D1103</f>
        <v>-1</v>
      </c>
    </row>
    <row r="1104" s="218" customFormat="1" ht="14.25" spans="1:10">
      <c r="A1104" s="253" t="s">
        <v>2065</v>
      </c>
      <c r="B1104" s="254">
        <f t="shared" si="36"/>
        <v>5</v>
      </c>
      <c r="C1104" s="255" t="s">
        <v>2066</v>
      </c>
      <c r="D1104" s="256"/>
      <c r="E1104" s="257"/>
      <c r="F1104" s="257"/>
      <c r="G1104" s="256"/>
      <c r="H1104" s="260"/>
      <c r="I1104" s="268">
        <f>G1104-D1104</f>
        <v>0</v>
      </c>
      <c r="J1104" s="260"/>
    </row>
    <row r="1105" s="218" customFormat="1" ht="14.25" spans="1:10">
      <c r="A1105" s="253" t="s">
        <v>2067</v>
      </c>
      <c r="B1105" s="254">
        <f t="shared" si="36"/>
        <v>7</v>
      </c>
      <c r="C1105" s="255" t="s">
        <v>119</v>
      </c>
      <c r="D1105" s="256"/>
      <c r="E1105" s="257"/>
      <c r="F1105" s="257"/>
      <c r="G1105" s="256"/>
      <c r="H1105" s="260"/>
      <c r="I1105" s="268">
        <f>G1105-D1105</f>
        <v>0</v>
      </c>
      <c r="J1105" s="260"/>
    </row>
    <row r="1106" s="218" customFormat="1" ht="14.25" spans="1:10">
      <c r="A1106" s="253" t="s">
        <v>2068</v>
      </c>
      <c r="B1106" s="254">
        <f t="shared" si="36"/>
        <v>7</v>
      </c>
      <c r="C1106" s="255" t="s">
        <v>121</v>
      </c>
      <c r="D1106" s="256"/>
      <c r="E1106" s="257"/>
      <c r="F1106" s="257"/>
      <c r="G1106" s="256"/>
      <c r="H1106" s="260"/>
      <c r="I1106" s="268">
        <f>G1106-D1106</f>
        <v>0</v>
      </c>
      <c r="J1106" s="260"/>
    </row>
    <row r="1107" s="218" customFormat="1" ht="14.25" spans="1:10">
      <c r="A1107" s="253" t="s">
        <v>2069</v>
      </c>
      <c r="B1107" s="254">
        <f t="shared" si="36"/>
        <v>7</v>
      </c>
      <c r="C1107" s="255" t="s">
        <v>123</v>
      </c>
      <c r="D1107" s="256"/>
      <c r="E1107" s="257"/>
      <c r="F1107" s="257"/>
      <c r="G1107" s="256"/>
      <c r="H1107" s="260"/>
      <c r="I1107" s="268"/>
      <c r="J1107" s="260"/>
    </row>
    <row r="1108" s="217" customFormat="1" ht="14.25" spans="1:10">
      <c r="A1108" s="253" t="s">
        <v>2070</v>
      </c>
      <c r="B1108" s="254">
        <f t="shared" si="36"/>
        <v>7</v>
      </c>
      <c r="C1108" s="255" t="s">
        <v>2071</v>
      </c>
      <c r="D1108" s="256"/>
      <c r="E1108" s="257"/>
      <c r="F1108" s="257"/>
      <c r="G1108" s="256"/>
      <c r="H1108" s="260"/>
      <c r="I1108" s="268"/>
      <c r="J1108" s="260"/>
    </row>
    <row r="1109" s="218" customFormat="1" ht="14.25" spans="1:10">
      <c r="A1109" s="253" t="s">
        <v>2072</v>
      </c>
      <c r="B1109" s="254">
        <f t="shared" si="36"/>
        <v>7</v>
      </c>
      <c r="C1109" s="255" t="s">
        <v>2073</v>
      </c>
      <c r="D1109" s="256"/>
      <c r="E1109" s="257"/>
      <c r="F1109" s="257"/>
      <c r="G1109" s="256"/>
      <c r="H1109" s="260"/>
      <c r="I1109" s="268">
        <f>G1109-D1109</f>
        <v>0</v>
      </c>
      <c r="J1109" s="260"/>
    </row>
    <row r="1110" s="218" customFormat="1" ht="14.25" spans="1:10">
      <c r="A1110" s="253" t="s">
        <v>2074</v>
      </c>
      <c r="B1110" s="254">
        <f t="shared" si="36"/>
        <v>7</v>
      </c>
      <c r="C1110" s="255" t="s">
        <v>2075</v>
      </c>
      <c r="D1110" s="256"/>
      <c r="E1110" s="257"/>
      <c r="F1110" s="257"/>
      <c r="G1110" s="256"/>
      <c r="H1110" s="260"/>
      <c r="I1110" s="268">
        <f>G1110-D1110</f>
        <v>0</v>
      </c>
      <c r="J1110" s="260"/>
    </row>
    <row r="1111" s="218" customFormat="1" ht="14.25" spans="1:10">
      <c r="A1111" s="253" t="s">
        <v>2076</v>
      </c>
      <c r="B1111" s="254">
        <f t="shared" si="36"/>
        <v>7</v>
      </c>
      <c r="C1111" s="255" t="s">
        <v>2077</v>
      </c>
      <c r="D1111" s="256"/>
      <c r="E1111" s="257"/>
      <c r="F1111" s="257"/>
      <c r="G1111" s="256"/>
      <c r="H1111" s="260"/>
      <c r="I1111" s="268"/>
      <c r="J1111" s="260"/>
    </row>
    <row r="1112" s="218" customFormat="1" ht="14.25" spans="1:10">
      <c r="A1112" s="253" t="s">
        <v>2078</v>
      </c>
      <c r="B1112" s="254">
        <f t="shared" si="36"/>
        <v>7</v>
      </c>
      <c r="C1112" s="255" t="s">
        <v>2079</v>
      </c>
      <c r="D1112" s="256"/>
      <c r="E1112" s="257"/>
      <c r="F1112" s="257"/>
      <c r="G1112" s="256"/>
      <c r="H1112" s="260"/>
      <c r="I1112" s="268"/>
      <c r="J1112" s="260"/>
    </row>
    <row r="1113" s="218" customFormat="1" ht="14.25" spans="1:10">
      <c r="A1113" s="253" t="s">
        <v>2080</v>
      </c>
      <c r="B1113" s="254">
        <f t="shared" si="36"/>
        <v>5</v>
      </c>
      <c r="C1113" s="255" t="s">
        <v>2081</v>
      </c>
      <c r="D1113" s="256">
        <v>9</v>
      </c>
      <c r="E1113" s="257"/>
      <c r="F1113" s="257"/>
      <c r="G1113" s="256">
        <v>13</v>
      </c>
      <c r="H1113" s="260"/>
      <c r="I1113" s="268">
        <f>G1113-D1113</f>
        <v>4</v>
      </c>
      <c r="J1113" s="260">
        <f>I1113/D1113</f>
        <v>0.444444444444444</v>
      </c>
    </row>
    <row r="1114" s="218" customFormat="1" ht="14.25" spans="1:10">
      <c r="A1114" s="253" t="s">
        <v>2082</v>
      </c>
      <c r="B1114" s="254">
        <f t="shared" si="36"/>
        <v>7</v>
      </c>
      <c r="C1114" s="255" t="s">
        <v>119</v>
      </c>
      <c r="D1114" s="256"/>
      <c r="E1114" s="257"/>
      <c r="F1114" s="257"/>
      <c r="G1114" s="256"/>
      <c r="H1114" s="260"/>
      <c r="I1114" s="268"/>
      <c r="J1114" s="260"/>
    </row>
    <row r="1115" s="218" customFormat="1" ht="14.25" spans="1:10">
      <c r="A1115" s="253" t="s">
        <v>2083</v>
      </c>
      <c r="B1115" s="254">
        <f t="shared" si="36"/>
        <v>7</v>
      </c>
      <c r="C1115" s="255" t="s">
        <v>121</v>
      </c>
      <c r="D1115" s="256">
        <v>9</v>
      </c>
      <c r="E1115" s="257"/>
      <c r="F1115" s="257"/>
      <c r="G1115" s="256">
        <v>13</v>
      </c>
      <c r="H1115" s="260"/>
      <c r="I1115" s="268">
        <f>G1115-D1115</f>
        <v>4</v>
      </c>
      <c r="J1115" s="260">
        <f>I1115/D1115</f>
        <v>0.444444444444444</v>
      </c>
    </row>
    <row r="1116" s="218" customFormat="1" ht="14.25" spans="1:10">
      <c r="A1116" s="253" t="s">
        <v>2084</v>
      </c>
      <c r="B1116" s="254">
        <f t="shared" si="36"/>
        <v>7</v>
      </c>
      <c r="C1116" s="255" t="s">
        <v>123</v>
      </c>
      <c r="D1116" s="256"/>
      <c r="E1116" s="257"/>
      <c r="F1116" s="257"/>
      <c r="G1116" s="256"/>
      <c r="H1116" s="260"/>
      <c r="I1116" s="268"/>
      <c r="J1116" s="260"/>
    </row>
    <row r="1117" s="218" customFormat="1" ht="14.25" spans="1:10">
      <c r="A1117" s="253" t="s">
        <v>2085</v>
      </c>
      <c r="B1117" s="254">
        <f t="shared" si="36"/>
        <v>7</v>
      </c>
      <c r="C1117" s="255" t="s">
        <v>2086</v>
      </c>
      <c r="D1117" s="256"/>
      <c r="E1117" s="257"/>
      <c r="F1117" s="257"/>
      <c r="G1117" s="256"/>
      <c r="H1117" s="260"/>
      <c r="I1117" s="268"/>
      <c r="J1117" s="260"/>
    </row>
    <row r="1118" s="218" customFormat="1" ht="14.25" spans="1:10">
      <c r="A1118" s="253" t="s">
        <v>2087</v>
      </c>
      <c r="B1118" s="254">
        <f t="shared" si="36"/>
        <v>7</v>
      </c>
      <c r="C1118" s="255" t="s">
        <v>2088</v>
      </c>
      <c r="D1118" s="256"/>
      <c r="E1118" s="257"/>
      <c r="F1118" s="257"/>
      <c r="G1118" s="256"/>
      <c r="H1118" s="260"/>
      <c r="I1118" s="268"/>
      <c r="J1118" s="260"/>
    </row>
    <row r="1119" s="218" customFormat="1" ht="14.25" spans="1:10">
      <c r="A1119" s="253" t="s">
        <v>2089</v>
      </c>
      <c r="B1119" s="254">
        <f t="shared" si="36"/>
        <v>5</v>
      </c>
      <c r="C1119" s="255" t="s">
        <v>2090</v>
      </c>
      <c r="D1119" s="256">
        <v>1028</v>
      </c>
      <c r="E1119" s="257">
        <v>226</v>
      </c>
      <c r="F1119" s="257">
        <v>226</v>
      </c>
      <c r="G1119" s="259">
        <f>SUM(G1120:G1125)</f>
        <v>1059</v>
      </c>
      <c r="H1119" s="260">
        <f>G1119/F1119</f>
        <v>4.6858407079646</v>
      </c>
      <c r="I1119" s="268">
        <f>G1119-D1119</f>
        <v>31</v>
      </c>
      <c r="J1119" s="260">
        <f>I1119/D1119</f>
        <v>0.0301556420233463</v>
      </c>
    </row>
    <row r="1120" s="218" customFormat="1" ht="14.25" spans="1:10">
      <c r="A1120" s="253" t="s">
        <v>2091</v>
      </c>
      <c r="B1120" s="254">
        <f t="shared" si="36"/>
        <v>7</v>
      </c>
      <c r="C1120" s="255" t="s">
        <v>119</v>
      </c>
      <c r="D1120" s="256"/>
      <c r="E1120" s="257"/>
      <c r="F1120" s="257"/>
      <c r="G1120" s="259">
        <v>0</v>
      </c>
      <c r="H1120" s="260"/>
      <c r="I1120" s="268"/>
      <c r="J1120" s="260"/>
    </row>
    <row r="1121" s="218" customFormat="1" ht="14.25" spans="1:10">
      <c r="A1121" s="253" t="s">
        <v>2092</v>
      </c>
      <c r="B1121" s="254">
        <f t="shared" si="36"/>
        <v>7</v>
      </c>
      <c r="C1121" s="255" t="s">
        <v>121</v>
      </c>
      <c r="D1121" s="256"/>
      <c r="E1121" s="257"/>
      <c r="F1121" s="257"/>
      <c r="G1121" s="259">
        <v>0</v>
      </c>
      <c r="H1121" s="260"/>
      <c r="I1121" s="268"/>
      <c r="J1121" s="260"/>
    </row>
    <row r="1122" s="218" customFormat="1" ht="14.25" spans="1:10">
      <c r="A1122" s="253" t="s">
        <v>2093</v>
      </c>
      <c r="B1122" s="254">
        <f t="shared" si="36"/>
        <v>7</v>
      </c>
      <c r="C1122" s="255" t="s">
        <v>123</v>
      </c>
      <c r="D1122" s="256">
        <v>721</v>
      </c>
      <c r="E1122" s="257"/>
      <c r="F1122" s="257"/>
      <c r="G1122" s="259">
        <v>200</v>
      </c>
      <c r="H1122" s="260"/>
      <c r="I1122" s="268">
        <f>G1122-D1122</f>
        <v>-521</v>
      </c>
      <c r="J1122" s="260"/>
    </row>
    <row r="1123" s="218" customFormat="1" ht="14.25" spans="1:10">
      <c r="A1123" s="253" t="s">
        <v>2094</v>
      </c>
      <c r="B1123" s="254">
        <f t="shared" si="36"/>
        <v>7</v>
      </c>
      <c r="C1123" s="255" t="s">
        <v>2095</v>
      </c>
      <c r="D1123" s="256"/>
      <c r="E1123" s="257"/>
      <c r="F1123" s="257"/>
      <c r="G1123" s="259">
        <v>0</v>
      </c>
      <c r="H1123" s="260"/>
      <c r="I1123" s="268"/>
      <c r="J1123" s="260"/>
    </row>
    <row r="1124" s="218" customFormat="1" ht="14.25" spans="1:10">
      <c r="A1124" s="253" t="s">
        <v>2096</v>
      </c>
      <c r="B1124" s="254">
        <f t="shared" si="36"/>
        <v>7</v>
      </c>
      <c r="C1124" s="255" t="s">
        <v>2097</v>
      </c>
      <c r="D1124" s="256"/>
      <c r="E1124" s="257"/>
      <c r="F1124" s="257"/>
      <c r="G1124" s="259">
        <v>511</v>
      </c>
      <c r="H1124" s="260"/>
      <c r="I1124" s="268"/>
      <c r="J1124" s="260"/>
    </row>
    <row r="1125" s="218" customFormat="1" ht="14.25" spans="1:10">
      <c r="A1125" s="253" t="s">
        <v>2098</v>
      </c>
      <c r="B1125" s="254">
        <f t="shared" si="36"/>
        <v>7</v>
      </c>
      <c r="C1125" s="255" t="s">
        <v>2099</v>
      </c>
      <c r="D1125" s="256">
        <v>307</v>
      </c>
      <c r="E1125" s="257">
        <v>226</v>
      </c>
      <c r="F1125" s="257">
        <v>226</v>
      </c>
      <c r="G1125" s="259">
        <v>348</v>
      </c>
      <c r="H1125" s="260"/>
      <c r="I1125" s="268"/>
      <c r="J1125" s="260"/>
    </row>
    <row r="1126" s="218" customFormat="1" ht="14.25" spans="1:10">
      <c r="A1126" s="253" t="s">
        <v>2100</v>
      </c>
      <c r="B1126" s="254">
        <f t="shared" si="36"/>
        <v>5</v>
      </c>
      <c r="C1126" s="255" t="s">
        <v>2101</v>
      </c>
      <c r="D1126" s="256">
        <v>13</v>
      </c>
      <c r="E1126" s="257"/>
      <c r="F1126" s="257">
        <v>371</v>
      </c>
      <c r="G1126" s="218">
        <v>137</v>
      </c>
      <c r="H1126" s="260"/>
      <c r="I1126" s="268">
        <f>G1125-D1126</f>
        <v>335</v>
      </c>
      <c r="J1126" s="260">
        <f>I1126/D1126</f>
        <v>25.7692307692308</v>
      </c>
    </row>
    <row r="1127" s="218" customFormat="1" ht="14.25" spans="1:10">
      <c r="A1127" s="253" t="s">
        <v>2102</v>
      </c>
      <c r="B1127" s="254">
        <f t="shared" si="36"/>
        <v>7</v>
      </c>
      <c r="C1127" s="255" t="s">
        <v>2103</v>
      </c>
      <c r="D1127" s="256"/>
      <c r="E1127" s="257"/>
      <c r="F1127" s="257"/>
      <c r="G1127" s="256"/>
      <c r="H1127" s="260"/>
      <c r="I1127" s="268"/>
      <c r="J1127" s="260"/>
    </row>
    <row r="1128" s="218" customFormat="1" ht="14.25" spans="1:10">
      <c r="A1128" s="253" t="s">
        <v>2104</v>
      </c>
      <c r="B1128" s="254">
        <f t="shared" si="36"/>
        <v>7</v>
      </c>
      <c r="C1128" s="255" t="s">
        <v>2105</v>
      </c>
      <c r="D1128" s="256"/>
      <c r="E1128" s="257"/>
      <c r="F1128" s="257"/>
      <c r="G1128" s="256"/>
      <c r="H1128" s="260"/>
      <c r="I1128" s="268"/>
      <c r="J1128" s="260"/>
    </row>
    <row r="1129" s="218" customFormat="1" ht="14.25" spans="1:10">
      <c r="A1129" s="253" t="s">
        <v>2106</v>
      </c>
      <c r="B1129" s="254">
        <f t="shared" si="36"/>
        <v>7</v>
      </c>
      <c r="C1129" s="255" t="s">
        <v>2107</v>
      </c>
      <c r="D1129" s="256"/>
      <c r="E1129" s="257"/>
      <c r="F1129" s="257"/>
      <c r="G1129" s="256"/>
      <c r="H1129" s="260"/>
      <c r="I1129" s="268"/>
      <c r="J1129" s="260"/>
    </row>
    <row r="1130" s="218" customFormat="1" ht="14.25" spans="1:10">
      <c r="A1130" s="253" t="s">
        <v>2108</v>
      </c>
      <c r="B1130" s="254">
        <f t="shared" si="36"/>
        <v>7</v>
      </c>
      <c r="C1130" s="255" t="s">
        <v>2109</v>
      </c>
      <c r="D1130" s="256"/>
      <c r="E1130" s="257"/>
      <c r="F1130" s="257"/>
      <c r="G1130" s="256"/>
      <c r="H1130" s="260"/>
      <c r="I1130" s="268"/>
      <c r="J1130" s="260"/>
    </row>
    <row r="1131" s="218" customFormat="1" ht="14.25" spans="1:10">
      <c r="A1131" s="253" t="s">
        <v>2110</v>
      </c>
      <c r="B1131" s="254">
        <f t="shared" si="36"/>
        <v>7</v>
      </c>
      <c r="C1131" s="255" t="s">
        <v>2111</v>
      </c>
      <c r="D1131" s="256"/>
      <c r="E1131" s="257"/>
      <c r="F1131" s="257"/>
      <c r="G1131" s="256"/>
      <c r="H1131" s="260"/>
      <c r="I1131" s="268"/>
      <c r="J1131" s="260"/>
    </row>
    <row r="1132" s="218" customFormat="1" ht="14.25" spans="1:10">
      <c r="A1132" s="253" t="s">
        <v>2112</v>
      </c>
      <c r="B1132" s="254">
        <f t="shared" ref="B1132:B1195" si="37">LEN(A1132)</f>
        <v>7</v>
      </c>
      <c r="C1132" s="255" t="s">
        <v>2113</v>
      </c>
      <c r="D1132" s="256">
        <v>13</v>
      </c>
      <c r="E1132" s="257"/>
      <c r="F1132" s="257">
        <v>371</v>
      </c>
      <c r="G1132" s="256">
        <v>137</v>
      </c>
      <c r="H1132" s="260"/>
      <c r="I1132" s="268">
        <f>G1132-D1132</f>
        <v>124</v>
      </c>
      <c r="J1132" s="260">
        <f>I1132/D1132</f>
        <v>9.53846153846154</v>
      </c>
    </row>
    <row r="1133" s="218" customFormat="1" ht="14.25" spans="1:10">
      <c r="A1133" s="247" t="s">
        <v>2114</v>
      </c>
      <c r="B1133" s="273">
        <f t="shared" si="37"/>
        <v>3</v>
      </c>
      <c r="C1133" s="249" t="s">
        <v>2115</v>
      </c>
      <c r="D1133" s="250">
        <v>1228</v>
      </c>
      <c r="E1133" s="251"/>
      <c r="F1133" s="251">
        <v>1000</v>
      </c>
      <c r="G1133" s="250">
        <v>1435</v>
      </c>
      <c r="H1133" s="252">
        <f>G1133/F1133</f>
        <v>1.435</v>
      </c>
      <c r="I1133" s="267">
        <f>G1133-D1133</f>
        <v>207</v>
      </c>
      <c r="J1133" s="252">
        <f>I1133/D1133</f>
        <v>0.1685667752443</v>
      </c>
    </row>
    <row r="1134" s="217" customFormat="1" ht="14.25" spans="1:10">
      <c r="A1134" s="253" t="s">
        <v>2116</v>
      </c>
      <c r="B1134" s="254">
        <f t="shared" si="37"/>
        <v>5</v>
      </c>
      <c r="C1134" s="255" t="s">
        <v>2117</v>
      </c>
      <c r="D1134" s="256">
        <v>1228</v>
      </c>
      <c r="E1134" s="257"/>
      <c r="F1134" s="257">
        <v>1000</v>
      </c>
      <c r="G1134" s="259">
        <f>SUM(G1135:G1143)</f>
        <v>1435</v>
      </c>
      <c r="H1134" s="260">
        <f>G1134/F1134</f>
        <v>1.435</v>
      </c>
      <c r="I1134" s="268">
        <f>G1134-D1134</f>
        <v>207</v>
      </c>
      <c r="J1134" s="260">
        <f>I1134/D1134</f>
        <v>0.1685667752443</v>
      </c>
    </row>
    <row r="1135" s="218" customFormat="1" ht="14.25" spans="1:10">
      <c r="A1135" s="253" t="s">
        <v>2118</v>
      </c>
      <c r="B1135" s="254">
        <f t="shared" si="37"/>
        <v>7</v>
      </c>
      <c r="C1135" s="255" t="s">
        <v>119</v>
      </c>
      <c r="D1135" s="256"/>
      <c r="E1135" s="257"/>
      <c r="F1135" s="257"/>
      <c r="G1135" s="259">
        <v>0</v>
      </c>
      <c r="H1135" s="260"/>
      <c r="I1135" s="268"/>
      <c r="J1135" s="260"/>
    </row>
    <row r="1136" s="217" customFormat="1" ht="14.25" spans="1:10">
      <c r="A1136" s="253" t="s">
        <v>2119</v>
      </c>
      <c r="B1136" s="254">
        <f t="shared" si="37"/>
        <v>7</v>
      </c>
      <c r="C1136" s="255" t="s">
        <v>121</v>
      </c>
      <c r="D1136" s="256"/>
      <c r="E1136" s="257"/>
      <c r="F1136" s="257"/>
      <c r="G1136" s="259">
        <v>375</v>
      </c>
      <c r="H1136" s="260"/>
      <c r="I1136" s="268"/>
      <c r="J1136" s="260"/>
    </row>
    <row r="1137" s="218" customFormat="1" ht="14.25" spans="1:10">
      <c r="A1137" s="253" t="s">
        <v>2120</v>
      </c>
      <c r="B1137" s="254">
        <f t="shared" si="37"/>
        <v>7</v>
      </c>
      <c r="C1137" s="255" t="s">
        <v>123</v>
      </c>
      <c r="D1137" s="256"/>
      <c r="E1137" s="257"/>
      <c r="F1137" s="257"/>
      <c r="G1137" s="259">
        <v>0</v>
      </c>
      <c r="H1137" s="260"/>
      <c r="I1137" s="268"/>
      <c r="J1137" s="260"/>
    </row>
    <row r="1138" s="218" customFormat="1" ht="14.25" spans="1:10">
      <c r="A1138" s="253" t="s">
        <v>2121</v>
      </c>
      <c r="B1138" s="254">
        <f t="shared" si="37"/>
        <v>7</v>
      </c>
      <c r="C1138" s="255" t="s">
        <v>2122</v>
      </c>
      <c r="D1138" s="256"/>
      <c r="E1138" s="257"/>
      <c r="F1138" s="257"/>
      <c r="G1138" s="259">
        <v>0</v>
      </c>
      <c r="H1138" s="260"/>
      <c r="I1138" s="268"/>
      <c r="J1138" s="260"/>
    </row>
    <row r="1139" s="218" customFormat="1" ht="14.25" spans="1:10">
      <c r="A1139" s="253" t="s">
        <v>2123</v>
      </c>
      <c r="B1139" s="254">
        <f t="shared" si="37"/>
        <v>7</v>
      </c>
      <c r="C1139" s="255" t="s">
        <v>2124</v>
      </c>
      <c r="D1139" s="256"/>
      <c r="E1139" s="257"/>
      <c r="F1139" s="257"/>
      <c r="G1139" s="259">
        <v>0</v>
      </c>
      <c r="H1139" s="260"/>
      <c r="I1139" s="268"/>
      <c r="J1139" s="260"/>
    </row>
    <row r="1140" s="218" customFormat="1" ht="14.25" spans="1:10">
      <c r="A1140" s="253" t="s">
        <v>2125</v>
      </c>
      <c r="B1140" s="254">
        <f t="shared" si="37"/>
        <v>7</v>
      </c>
      <c r="C1140" s="255" t="s">
        <v>2126</v>
      </c>
      <c r="D1140" s="256"/>
      <c r="E1140" s="257"/>
      <c r="F1140" s="257"/>
      <c r="G1140" s="259">
        <v>0</v>
      </c>
      <c r="H1140" s="260"/>
      <c r="I1140" s="268"/>
      <c r="J1140" s="260"/>
    </row>
    <row r="1141" s="218" customFormat="1" ht="14.25" spans="1:10">
      <c r="A1141" s="253" t="s">
        <v>2127</v>
      </c>
      <c r="B1141" s="254">
        <f t="shared" si="37"/>
        <v>7</v>
      </c>
      <c r="C1141" s="255" t="s">
        <v>2128</v>
      </c>
      <c r="D1141" s="256"/>
      <c r="E1141" s="257"/>
      <c r="F1141" s="257"/>
      <c r="G1141" s="259">
        <v>0</v>
      </c>
      <c r="H1141" s="260"/>
      <c r="I1141" s="268"/>
      <c r="J1141" s="260"/>
    </row>
    <row r="1142" s="218" customFormat="1" ht="14.25" spans="1:10">
      <c r="A1142" s="253" t="s">
        <v>2129</v>
      </c>
      <c r="B1142" s="254">
        <f t="shared" si="37"/>
        <v>7</v>
      </c>
      <c r="C1142" s="255" t="s">
        <v>137</v>
      </c>
      <c r="D1142" s="256"/>
      <c r="E1142" s="257"/>
      <c r="F1142" s="257"/>
      <c r="G1142" s="259">
        <v>0</v>
      </c>
      <c r="H1142" s="260"/>
      <c r="I1142" s="268"/>
      <c r="J1142" s="260"/>
    </row>
    <row r="1143" s="218" customFormat="1" ht="14.25" spans="1:10">
      <c r="A1143" s="253" t="s">
        <v>2130</v>
      </c>
      <c r="B1143" s="254">
        <f t="shared" si="37"/>
        <v>7</v>
      </c>
      <c r="C1143" s="255" t="s">
        <v>2131</v>
      </c>
      <c r="D1143" s="256">
        <v>1228</v>
      </c>
      <c r="E1143" s="257"/>
      <c r="F1143" s="257">
        <v>1000</v>
      </c>
      <c r="G1143" s="259">
        <v>1060</v>
      </c>
      <c r="H1143" s="260">
        <f>G1143/F1143</f>
        <v>1.06</v>
      </c>
      <c r="I1143" s="268">
        <f>G1143-D1143</f>
        <v>-168</v>
      </c>
      <c r="J1143" s="260">
        <f>I1143/D1143</f>
        <v>-0.136807817589577</v>
      </c>
    </row>
    <row r="1144" s="218" customFormat="1" ht="14.25" spans="1:10">
      <c r="A1144" s="253" t="s">
        <v>2132</v>
      </c>
      <c r="B1144" s="254">
        <f t="shared" si="37"/>
        <v>5</v>
      </c>
      <c r="C1144" s="255" t="s">
        <v>2133</v>
      </c>
      <c r="D1144" s="256"/>
      <c r="E1144" s="257"/>
      <c r="F1144" s="257"/>
      <c r="G1144" s="256"/>
      <c r="H1144" s="260"/>
      <c r="I1144" s="268"/>
      <c r="J1144" s="260"/>
    </row>
    <row r="1145" s="218" customFormat="1" ht="14.25" spans="1:10">
      <c r="A1145" s="253" t="s">
        <v>2134</v>
      </c>
      <c r="B1145" s="254">
        <f t="shared" si="37"/>
        <v>7</v>
      </c>
      <c r="C1145" s="255" t="s">
        <v>119</v>
      </c>
      <c r="D1145" s="256"/>
      <c r="E1145" s="257"/>
      <c r="F1145" s="257"/>
      <c r="G1145" s="256"/>
      <c r="H1145" s="260"/>
      <c r="I1145" s="268"/>
      <c r="J1145" s="260"/>
    </row>
    <row r="1146" s="218" customFormat="1" ht="14.25" spans="1:10">
      <c r="A1146" s="253" t="s">
        <v>2135</v>
      </c>
      <c r="B1146" s="254">
        <f t="shared" si="37"/>
        <v>7</v>
      </c>
      <c r="C1146" s="255" t="s">
        <v>121</v>
      </c>
      <c r="D1146" s="256"/>
      <c r="E1146" s="257"/>
      <c r="F1146" s="257"/>
      <c r="G1146" s="256"/>
      <c r="H1146" s="260"/>
      <c r="I1146" s="268"/>
      <c r="J1146" s="260"/>
    </row>
    <row r="1147" s="218" customFormat="1" ht="14.25" spans="1:10">
      <c r="A1147" s="253" t="s">
        <v>2136</v>
      </c>
      <c r="B1147" s="254">
        <f t="shared" si="37"/>
        <v>7</v>
      </c>
      <c r="C1147" s="255" t="s">
        <v>123</v>
      </c>
      <c r="D1147" s="256"/>
      <c r="E1147" s="257"/>
      <c r="F1147" s="257"/>
      <c r="G1147" s="256"/>
      <c r="H1147" s="260"/>
      <c r="I1147" s="268"/>
      <c r="J1147" s="260"/>
    </row>
    <row r="1148" s="218" customFormat="1" ht="14.25" spans="1:10">
      <c r="A1148" s="253" t="s">
        <v>2137</v>
      </c>
      <c r="B1148" s="254">
        <f t="shared" si="37"/>
        <v>7</v>
      </c>
      <c r="C1148" s="255" t="s">
        <v>2138</v>
      </c>
      <c r="D1148" s="256"/>
      <c r="E1148" s="257"/>
      <c r="F1148" s="257"/>
      <c r="G1148" s="256"/>
      <c r="H1148" s="260"/>
      <c r="I1148" s="268"/>
      <c r="J1148" s="260"/>
    </row>
    <row r="1149" s="218" customFormat="1" ht="14.25" spans="1:10">
      <c r="A1149" s="253" t="s">
        <v>2139</v>
      </c>
      <c r="B1149" s="254">
        <f t="shared" si="37"/>
        <v>7</v>
      </c>
      <c r="C1149" s="255" t="s">
        <v>2140</v>
      </c>
      <c r="D1149" s="256"/>
      <c r="E1149" s="257"/>
      <c r="F1149" s="257"/>
      <c r="G1149" s="256"/>
      <c r="H1149" s="260"/>
      <c r="I1149" s="268"/>
      <c r="J1149" s="260"/>
    </row>
    <row r="1150" s="218" customFormat="1" ht="14.25" spans="1:10">
      <c r="A1150" s="253" t="s">
        <v>2141</v>
      </c>
      <c r="B1150" s="254">
        <f t="shared" si="37"/>
        <v>7</v>
      </c>
      <c r="C1150" s="255" t="s">
        <v>2142</v>
      </c>
      <c r="D1150" s="256"/>
      <c r="E1150" s="257"/>
      <c r="F1150" s="257"/>
      <c r="G1150" s="256"/>
      <c r="H1150" s="260"/>
      <c r="I1150" s="268"/>
      <c r="J1150" s="260"/>
    </row>
    <row r="1151" s="218" customFormat="1" ht="14.25" spans="1:10">
      <c r="A1151" s="253" t="s">
        <v>2143</v>
      </c>
      <c r="B1151" s="254">
        <f t="shared" si="37"/>
        <v>5</v>
      </c>
      <c r="C1151" s="255" t="s">
        <v>2144</v>
      </c>
      <c r="D1151" s="256"/>
      <c r="E1151" s="257"/>
      <c r="F1151" s="257"/>
      <c r="G1151" s="256"/>
      <c r="H1151" s="260"/>
      <c r="I1151" s="268"/>
      <c r="J1151" s="260"/>
    </row>
    <row r="1152" s="218" customFormat="1" ht="14.25" spans="1:10">
      <c r="A1152" s="253" t="s">
        <v>2145</v>
      </c>
      <c r="B1152" s="254">
        <f t="shared" si="37"/>
        <v>7</v>
      </c>
      <c r="C1152" s="255" t="s">
        <v>119</v>
      </c>
      <c r="D1152" s="256"/>
      <c r="E1152" s="257"/>
      <c r="F1152" s="257"/>
      <c r="G1152" s="256"/>
      <c r="H1152" s="260"/>
      <c r="I1152" s="268"/>
      <c r="J1152" s="260"/>
    </row>
    <row r="1153" s="218" customFormat="1" ht="14.25" spans="1:10">
      <c r="A1153" s="253" t="s">
        <v>2146</v>
      </c>
      <c r="B1153" s="254">
        <f t="shared" si="37"/>
        <v>7</v>
      </c>
      <c r="C1153" s="255" t="s">
        <v>121</v>
      </c>
      <c r="D1153" s="256"/>
      <c r="E1153" s="257"/>
      <c r="F1153" s="257"/>
      <c r="G1153" s="256"/>
      <c r="H1153" s="260"/>
      <c r="I1153" s="268"/>
      <c r="J1153" s="260"/>
    </row>
    <row r="1154" s="218" customFormat="1" ht="14.25" spans="1:10">
      <c r="A1154" s="253" t="s">
        <v>2147</v>
      </c>
      <c r="B1154" s="254">
        <f t="shared" si="37"/>
        <v>7</v>
      </c>
      <c r="C1154" s="255" t="s">
        <v>123</v>
      </c>
      <c r="D1154" s="256"/>
      <c r="E1154" s="257"/>
      <c r="F1154" s="257"/>
      <c r="G1154" s="256"/>
      <c r="H1154" s="260"/>
      <c r="I1154" s="268"/>
      <c r="J1154" s="260"/>
    </row>
    <row r="1155" s="218" customFormat="1" ht="14.25" spans="1:10">
      <c r="A1155" s="253" t="s">
        <v>2148</v>
      </c>
      <c r="B1155" s="254">
        <f t="shared" si="37"/>
        <v>7</v>
      </c>
      <c r="C1155" s="255" t="s">
        <v>2149</v>
      </c>
      <c r="D1155" s="256"/>
      <c r="E1155" s="257"/>
      <c r="F1155" s="257"/>
      <c r="G1155" s="256"/>
      <c r="H1155" s="260"/>
      <c r="I1155" s="268"/>
      <c r="J1155" s="260"/>
    </row>
    <row r="1156" s="218" customFormat="1" ht="14.25" spans="1:10">
      <c r="A1156" s="253" t="s">
        <v>2150</v>
      </c>
      <c r="B1156" s="254">
        <f t="shared" si="37"/>
        <v>7</v>
      </c>
      <c r="C1156" s="255" t="s">
        <v>2151</v>
      </c>
      <c r="D1156" s="256"/>
      <c r="E1156" s="257"/>
      <c r="F1156" s="257"/>
      <c r="G1156" s="256"/>
      <c r="H1156" s="260"/>
      <c r="I1156" s="268"/>
      <c r="J1156" s="260"/>
    </row>
    <row r="1157" s="218" customFormat="1" ht="14.25" spans="1:10">
      <c r="A1157" s="253" t="s">
        <v>2152</v>
      </c>
      <c r="B1157" s="254">
        <f t="shared" si="37"/>
        <v>5</v>
      </c>
      <c r="C1157" s="255" t="s">
        <v>2153</v>
      </c>
      <c r="D1157" s="256"/>
      <c r="E1157" s="257"/>
      <c r="F1157" s="257"/>
      <c r="G1157" s="256"/>
      <c r="H1157" s="260"/>
      <c r="I1157" s="268"/>
      <c r="J1157" s="260"/>
    </row>
    <row r="1158" s="218" customFormat="1" ht="14.25" spans="1:10">
      <c r="A1158" s="253" t="s">
        <v>2154</v>
      </c>
      <c r="B1158" s="254">
        <f t="shared" si="37"/>
        <v>7</v>
      </c>
      <c r="C1158" s="255" t="s">
        <v>2155</v>
      </c>
      <c r="D1158" s="256"/>
      <c r="E1158" s="257"/>
      <c r="F1158" s="257"/>
      <c r="G1158" s="256"/>
      <c r="H1158" s="260"/>
      <c r="I1158" s="268"/>
      <c r="J1158" s="260"/>
    </row>
    <row r="1159" s="218" customFormat="1" ht="14.25" spans="1:10">
      <c r="A1159" s="253" t="s">
        <v>2156</v>
      </c>
      <c r="B1159" s="254">
        <f t="shared" si="37"/>
        <v>7</v>
      </c>
      <c r="C1159" s="255" t="s">
        <v>2157</v>
      </c>
      <c r="D1159" s="256"/>
      <c r="E1159" s="257"/>
      <c r="F1159" s="257"/>
      <c r="G1159" s="256"/>
      <c r="H1159" s="260"/>
      <c r="I1159" s="268"/>
      <c r="J1159" s="260"/>
    </row>
    <row r="1160" s="218" customFormat="1" ht="14.25" spans="1:10">
      <c r="A1160" s="247" t="s">
        <v>2158</v>
      </c>
      <c r="B1160" s="273">
        <f t="shared" si="37"/>
        <v>3</v>
      </c>
      <c r="C1160" s="249" t="s">
        <v>2159</v>
      </c>
      <c r="D1160" s="250"/>
      <c r="E1160" s="251"/>
      <c r="F1160" s="251"/>
      <c r="G1160" s="250">
        <v>651</v>
      </c>
      <c r="H1160" s="252"/>
      <c r="I1160" s="267">
        <f>G1160-D1160</f>
        <v>651</v>
      </c>
      <c r="J1160" s="252"/>
    </row>
    <row r="1161" s="218" customFormat="1" ht="14.25" spans="1:10">
      <c r="A1161" s="253" t="s">
        <v>2160</v>
      </c>
      <c r="B1161" s="254">
        <f t="shared" si="37"/>
        <v>5</v>
      </c>
      <c r="C1161" s="255" t="s">
        <v>2161</v>
      </c>
      <c r="D1161" s="256"/>
      <c r="E1161" s="257"/>
      <c r="F1161" s="257"/>
      <c r="G1161" s="256"/>
      <c r="H1161" s="260"/>
      <c r="I1161" s="268"/>
      <c r="J1161" s="260"/>
    </row>
    <row r="1162" s="218" customFormat="1" ht="14.25" spans="1:10">
      <c r="A1162" s="253" t="s">
        <v>2162</v>
      </c>
      <c r="B1162" s="254">
        <f t="shared" si="37"/>
        <v>7</v>
      </c>
      <c r="C1162" s="255" t="s">
        <v>119</v>
      </c>
      <c r="D1162" s="256"/>
      <c r="E1162" s="257"/>
      <c r="F1162" s="257"/>
      <c r="G1162" s="256"/>
      <c r="H1162" s="260"/>
      <c r="I1162" s="268"/>
      <c r="J1162" s="260"/>
    </row>
    <row r="1163" s="218" customFormat="1" ht="14.25" spans="1:10">
      <c r="A1163" s="253" t="s">
        <v>2163</v>
      </c>
      <c r="B1163" s="254">
        <f t="shared" si="37"/>
        <v>7</v>
      </c>
      <c r="C1163" s="255" t="s">
        <v>121</v>
      </c>
      <c r="D1163" s="256"/>
      <c r="E1163" s="257"/>
      <c r="F1163" s="257"/>
      <c r="G1163" s="256"/>
      <c r="H1163" s="260"/>
      <c r="I1163" s="268"/>
      <c r="J1163" s="260"/>
    </row>
    <row r="1164" s="218" customFormat="1" ht="14.25" spans="1:10">
      <c r="A1164" s="253" t="s">
        <v>2164</v>
      </c>
      <c r="B1164" s="254">
        <f t="shared" si="37"/>
        <v>7</v>
      </c>
      <c r="C1164" s="255" t="s">
        <v>123</v>
      </c>
      <c r="D1164" s="256"/>
      <c r="E1164" s="257"/>
      <c r="F1164" s="257"/>
      <c r="G1164" s="256"/>
      <c r="H1164" s="260"/>
      <c r="I1164" s="268"/>
      <c r="J1164" s="260"/>
    </row>
    <row r="1165" s="218" customFormat="1" ht="14.25" spans="1:10">
      <c r="A1165" s="253" t="s">
        <v>2165</v>
      </c>
      <c r="B1165" s="254">
        <f t="shared" si="37"/>
        <v>7</v>
      </c>
      <c r="C1165" s="255" t="s">
        <v>2166</v>
      </c>
      <c r="D1165" s="256"/>
      <c r="E1165" s="257"/>
      <c r="F1165" s="257"/>
      <c r="G1165" s="256"/>
      <c r="H1165" s="260"/>
      <c r="I1165" s="268"/>
      <c r="J1165" s="260"/>
    </row>
    <row r="1166" s="218" customFormat="1" ht="14.25" spans="1:10">
      <c r="A1166" s="253" t="s">
        <v>2167</v>
      </c>
      <c r="B1166" s="254">
        <f t="shared" si="37"/>
        <v>7</v>
      </c>
      <c r="C1166" s="255" t="s">
        <v>137</v>
      </c>
      <c r="D1166" s="256"/>
      <c r="E1166" s="257"/>
      <c r="F1166" s="257"/>
      <c r="G1166" s="256"/>
      <c r="H1166" s="260"/>
      <c r="I1166" s="268"/>
      <c r="J1166" s="260"/>
    </row>
    <row r="1167" s="218" customFormat="1" ht="14.25" spans="1:10">
      <c r="A1167" s="253" t="s">
        <v>2168</v>
      </c>
      <c r="B1167" s="254">
        <f t="shared" si="37"/>
        <v>7</v>
      </c>
      <c r="C1167" s="255" t="s">
        <v>2169</v>
      </c>
      <c r="D1167" s="256"/>
      <c r="E1167" s="257"/>
      <c r="F1167" s="257"/>
      <c r="G1167" s="256"/>
      <c r="H1167" s="260"/>
      <c r="I1167" s="268"/>
      <c r="J1167" s="260"/>
    </row>
    <row r="1168" s="218" customFormat="1" ht="14.25" spans="1:10">
      <c r="A1168" s="253" t="s">
        <v>2170</v>
      </c>
      <c r="B1168" s="254">
        <f t="shared" si="37"/>
        <v>5</v>
      </c>
      <c r="C1168" s="255" t="s">
        <v>2171</v>
      </c>
      <c r="D1168" s="256"/>
      <c r="E1168" s="257"/>
      <c r="F1168" s="257"/>
      <c r="G1168" s="256"/>
      <c r="H1168" s="260"/>
      <c r="I1168" s="268"/>
      <c r="J1168" s="260"/>
    </row>
    <row r="1169" s="218" customFormat="1" ht="14.25" spans="1:10">
      <c r="A1169" s="253" t="s">
        <v>2172</v>
      </c>
      <c r="B1169" s="254">
        <f t="shared" si="37"/>
        <v>7</v>
      </c>
      <c r="C1169" s="255" t="s">
        <v>2173</v>
      </c>
      <c r="D1169" s="256"/>
      <c r="E1169" s="257"/>
      <c r="F1169" s="257"/>
      <c r="G1169" s="256"/>
      <c r="H1169" s="260"/>
      <c r="I1169" s="268"/>
      <c r="J1169" s="260"/>
    </row>
    <row r="1170" s="218" customFormat="1" ht="14.25" spans="1:10">
      <c r="A1170" s="253" t="s">
        <v>2174</v>
      </c>
      <c r="B1170" s="254">
        <f t="shared" si="37"/>
        <v>7</v>
      </c>
      <c r="C1170" s="255" t="s">
        <v>2175</v>
      </c>
      <c r="D1170" s="256"/>
      <c r="E1170" s="257"/>
      <c r="F1170" s="257"/>
      <c r="G1170" s="256"/>
      <c r="H1170" s="260"/>
      <c r="I1170" s="268"/>
      <c r="J1170" s="260"/>
    </row>
    <row r="1171" s="218" customFormat="1" ht="14.25" spans="1:10">
      <c r="A1171" s="253" t="s">
        <v>2176</v>
      </c>
      <c r="B1171" s="254">
        <f t="shared" si="37"/>
        <v>7</v>
      </c>
      <c r="C1171" s="255" t="s">
        <v>2177</v>
      </c>
      <c r="D1171" s="256"/>
      <c r="E1171" s="257"/>
      <c r="F1171" s="257"/>
      <c r="G1171" s="256"/>
      <c r="H1171" s="260"/>
      <c r="I1171" s="268"/>
      <c r="J1171" s="260"/>
    </row>
    <row r="1172" s="218" customFormat="1" ht="14.25" spans="1:10">
      <c r="A1172" s="253" t="s">
        <v>2178</v>
      </c>
      <c r="B1172" s="254">
        <f t="shared" si="37"/>
        <v>7</v>
      </c>
      <c r="C1172" s="255" t="s">
        <v>2179</v>
      </c>
      <c r="D1172" s="256"/>
      <c r="E1172" s="257"/>
      <c r="F1172" s="257"/>
      <c r="G1172" s="256"/>
      <c r="H1172" s="260"/>
      <c r="I1172" s="268"/>
      <c r="J1172" s="260"/>
    </row>
    <row r="1173" s="218" customFormat="1" ht="14.25" spans="1:10">
      <c r="A1173" s="253" t="s">
        <v>2180</v>
      </c>
      <c r="B1173" s="254">
        <f t="shared" si="37"/>
        <v>7</v>
      </c>
      <c r="C1173" s="255" t="s">
        <v>2181</v>
      </c>
      <c r="D1173" s="256"/>
      <c r="E1173" s="257"/>
      <c r="F1173" s="257"/>
      <c r="G1173" s="256"/>
      <c r="H1173" s="260"/>
      <c r="I1173" s="268"/>
      <c r="J1173" s="260"/>
    </row>
    <row r="1174" s="218" customFormat="1" ht="14.25" spans="1:10">
      <c r="A1174" s="253" t="s">
        <v>2182</v>
      </c>
      <c r="B1174" s="254">
        <f t="shared" si="37"/>
        <v>7</v>
      </c>
      <c r="C1174" s="255" t="s">
        <v>2183</v>
      </c>
      <c r="D1174" s="256"/>
      <c r="E1174" s="257"/>
      <c r="F1174" s="257"/>
      <c r="G1174" s="256"/>
      <c r="H1174" s="260"/>
      <c r="I1174" s="268"/>
      <c r="J1174" s="260"/>
    </row>
    <row r="1175" s="218" customFormat="1" ht="14.25" spans="1:10">
      <c r="A1175" s="253" t="s">
        <v>2184</v>
      </c>
      <c r="B1175" s="254">
        <f t="shared" si="37"/>
        <v>7</v>
      </c>
      <c r="C1175" s="255" t="s">
        <v>2185</v>
      </c>
      <c r="D1175" s="256"/>
      <c r="E1175" s="257"/>
      <c r="F1175" s="257"/>
      <c r="G1175" s="256"/>
      <c r="H1175" s="260"/>
      <c r="I1175" s="268"/>
      <c r="J1175" s="260"/>
    </row>
    <row r="1176" s="218" customFormat="1" ht="14.25" spans="1:10">
      <c r="A1176" s="253" t="s">
        <v>2186</v>
      </c>
      <c r="B1176" s="254">
        <f t="shared" si="37"/>
        <v>7</v>
      </c>
      <c r="C1176" s="255" t="s">
        <v>2187</v>
      </c>
      <c r="D1176" s="256"/>
      <c r="E1176" s="257"/>
      <c r="F1176" s="257"/>
      <c r="G1176" s="256"/>
      <c r="H1176" s="260"/>
      <c r="I1176" s="268"/>
      <c r="J1176" s="260"/>
    </row>
    <row r="1177" s="218" customFormat="1" ht="14.25" spans="1:10">
      <c r="A1177" s="253" t="s">
        <v>2188</v>
      </c>
      <c r="B1177" s="254">
        <f t="shared" si="37"/>
        <v>7</v>
      </c>
      <c r="C1177" s="255" t="s">
        <v>2189</v>
      </c>
      <c r="D1177" s="256"/>
      <c r="E1177" s="257"/>
      <c r="F1177" s="257"/>
      <c r="G1177" s="256"/>
      <c r="H1177" s="260"/>
      <c r="I1177" s="268"/>
      <c r="J1177" s="260"/>
    </row>
    <row r="1178" s="218" customFormat="1" ht="14.25" spans="1:10">
      <c r="A1178" s="253" t="s">
        <v>2190</v>
      </c>
      <c r="B1178" s="254">
        <f t="shared" si="37"/>
        <v>5</v>
      </c>
      <c r="C1178" s="255" t="s">
        <v>2191</v>
      </c>
      <c r="D1178" s="256"/>
      <c r="E1178" s="257"/>
      <c r="F1178" s="257"/>
      <c r="G1178" s="256"/>
      <c r="H1178" s="260"/>
      <c r="I1178" s="268">
        <v>-4</v>
      </c>
      <c r="J1178" s="260"/>
    </row>
    <row r="1179" s="218" customFormat="1" ht="14.25" spans="1:10">
      <c r="A1179" s="253" t="s">
        <v>2192</v>
      </c>
      <c r="B1179" s="254">
        <f t="shared" si="37"/>
        <v>7</v>
      </c>
      <c r="C1179" s="255" t="s">
        <v>2193</v>
      </c>
      <c r="D1179" s="256"/>
      <c r="E1179" s="257"/>
      <c r="F1179" s="257"/>
      <c r="G1179" s="256"/>
      <c r="H1179" s="260"/>
      <c r="I1179" s="268"/>
      <c r="J1179" s="260"/>
    </row>
    <row r="1180" s="218" customFormat="1" ht="14.25" spans="1:10">
      <c r="A1180" s="253" t="s">
        <v>2194</v>
      </c>
      <c r="B1180" s="254">
        <f t="shared" si="37"/>
        <v>7</v>
      </c>
      <c r="C1180" s="255" t="s">
        <v>2195</v>
      </c>
      <c r="D1180" s="256"/>
      <c r="E1180" s="257"/>
      <c r="F1180" s="257"/>
      <c r="G1180" s="256"/>
      <c r="H1180" s="260"/>
      <c r="I1180" s="268"/>
      <c r="J1180" s="260"/>
    </row>
    <row r="1181" s="218" customFormat="1" ht="14.25" spans="1:10">
      <c r="A1181" s="253" t="s">
        <v>2196</v>
      </c>
      <c r="B1181" s="254">
        <f t="shared" si="37"/>
        <v>7</v>
      </c>
      <c r="C1181" s="255" t="s">
        <v>2197</v>
      </c>
      <c r="D1181" s="256"/>
      <c r="E1181" s="257"/>
      <c r="F1181" s="257"/>
      <c r="G1181" s="256"/>
      <c r="H1181" s="260"/>
      <c r="I1181" s="268"/>
      <c r="J1181" s="260"/>
    </row>
    <row r="1182" s="218" customFormat="1" ht="14.25" spans="1:10">
      <c r="A1182" s="253" t="s">
        <v>2198</v>
      </c>
      <c r="B1182" s="254">
        <f t="shared" si="37"/>
        <v>7</v>
      </c>
      <c r="C1182" s="255" t="s">
        <v>2199</v>
      </c>
      <c r="D1182" s="256"/>
      <c r="E1182" s="257"/>
      <c r="F1182" s="257"/>
      <c r="G1182" s="256"/>
      <c r="H1182" s="260"/>
      <c r="I1182" s="268"/>
      <c r="J1182" s="260"/>
    </row>
    <row r="1183" s="218" customFormat="1" ht="14.25" spans="1:10">
      <c r="A1183" s="253" t="s">
        <v>2200</v>
      </c>
      <c r="B1183" s="254">
        <f t="shared" si="37"/>
        <v>7</v>
      </c>
      <c r="C1183" s="255" t="s">
        <v>2201</v>
      </c>
      <c r="D1183" s="256"/>
      <c r="E1183" s="257"/>
      <c r="F1183" s="257"/>
      <c r="G1183" s="256"/>
      <c r="H1183" s="260"/>
      <c r="I1183" s="268">
        <f>G1183-D1183</f>
        <v>0</v>
      </c>
      <c r="J1183" s="260"/>
    </row>
    <row r="1184" s="218" customFormat="1" ht="14.25" spans="1:10">
      <c r="A1184" s="253" t="s">
        <v>2202</v>
      </c>
      <c r="B1184" s="254">
        <f t="shared" si="37"/>
        <v>5</v>
      </c>
      <c r="C1184" s="255" t="s">
        <v>2203</v>
      </c>
      <c r="D1184" s="256"/>
      <c r="E1184" s="257"/>
      <c r="F1184" s="257"/>
      <c r="G1184" s="256"/>
      <c r="H1184" s="260"/>
      <c r="I1184" s="268"/>
      <c r="J1184" s="260"/>
    </row>
    <row r="1185" s="218" customFormat="1" ht="14.25" spans="1:10">
      <c r="A1185" s="253" t="s">
        <v>2204</v>
      </c>
      <c r="B1185" s="254">
        <f t="shared" si="37"/>
        <v>7</v>
      </c>
      <c r="C1185" s="255" t="s">
        <v>2205</v>
      </c>
      <c r="D1185" s="256"/>
      <c r="E1185" s="257"/>
      <c r="F1185" s="257"/>
      <c r="G1185" s="256"/>
      <c r="H1185" s="260"/>
      <c r="I1185" s="268"/>
      <c r="J1185" s="260"/>
    </row>
    <row r="1186" s="218" customFormat="1" ht="14.25" spans="1:10">
      <c r="A1186" s="253" t="s">
        <v>2206</v>
      </c>
      <c r="B1186" s="254">
        <f t="shared" si="37"/>
        <v>7</v>
      </c>
      <c r="C1186" s="255" t="s">
        <v>2207</v>
      </c>
      <c r="D1186" s="256"/>
      <c r="E1186" s="257"/>
      <c r="F1186" s="257"/>
      <c r="G1186" s="256"/>
      <c r="H1186" s="260"/>
      <c r="I1186" s="268"/>
      <c r="J1186" s="260"/>
    </row>
    <row r="1187" s="218" customFormat="1" ht="14.25" spans="1:10">
      <c r="A1187" s="253" t="s">
        <v>2208</v>
      </c>
      <c r="B1187" s="254">
        <f t="shared" si="37"/>
        <v>5</v>
      </c>
      <c r="C1187" s="255" t="s">
        <v>2209</v>
      </c>
      <c r="D1187" s="256"/>
      <c r="E1187" s="257"/>
      <c r="F1187" s="257"/>
      <c r="G1187" s="256">
        <v>651</v>
      </c>
      <c r="H1187" s="260"/>
      <c r="I1187" s="268"/>
      <c r="J1187" s="260"/>
    </row>
    <row r="1188" s="218" customFormat="1" ht="14.25" spans="1:10">
      <c r="A1188" s="253" t="s">
        <v>2210</v>
      </c>
      <c r="B1188" s="254">
        <f t="shared" si="37"/>
        <v>7</v>
      </c>
      <c r="C1188" s="255" t="s">
        <v>2211</v>
      </c>
      <c r="D1188" s="256"/>
      <c r="E1188" s="257"/>
      <c r="F1188" s="257"/>
      <c r="G1188" s="256">
        <v>651</v>
      </c>
      <c r="H1188" s="260"/>
      <c r="I1188" s="268"/>
      <c r="J1188" s="260"/>
    </row>
    <row r="1189" s="218" customFormat="1" ht="14.25" spans="1:10">
      <c r="A1189" s="247" t="s">
        <v>2212</v>
      </c>
      <c r="B1189" s="273">
        <f t="shared" si="37"/>
        <v>3</v>
      </c>
      <c r="C1189" s="249" t="s">
        <v>2213</v>
      </c>
      <c r="D1189" s="250"/>
      <c r="E1189" s="251"/>
      <c r="F1189" s="251"/>
      <c r="G1189" s="250"/>
      <c r="H1189" s="252"/>
      <c r="I1189" s="267"/>
      <c r="J1189" s="252"/>
    </row>
    <row r="1190" s="218" customFormat="1" ht="14.25" spans="1:10">
      <c r="A1190" s="253" t="s">
        <v>2214</v>
      </c>
      <c r="B1190" s="254">
        <f t="shared" si="37"/>
        <v>5</v>
      </c>
      <c r="C1190" s="255" t="s">
        <v>2215</v>
      </c>
      <c r="D1190" s="256"/>
      <c r="E1190" s="257"/>
      <c r="F1190" s="257"/>
      <c r="G1190" s="256"/>
      <c r="H1190" s="260"/>
      <c r="I1190" s="268"/>
      <c r="J1190" s="260"/>
    </row>
    <row r="1191" s="218" customFormat="1" ht="14.25" spans="1:10">
      <c r="A1191" s="253" t="s">
        <v>2216</v>
      </c>
      <c r="B1191" s="254">
        <f t="shared" si="37"/>
        <v>5</v>
      </c>
      <c r="C1191" s="255" t="s">
        <v>2217</v>
      </c>
      <c r="D1191" s="256"/>
      <c r="E1191" s="257"/>
      <c r="F1191" s="257"/>
      <c r="G1191" s="256"/>
      <c r="H1191" s="260"/>
      <c r="I1191" s="268"/>
      <c r="J1191" s="260"/>
    </row>
    <row r="1192" s="218" customFormat="1" ht="14.25" spans="1:10">
      <c r="A1192" s="253" t="s">
        <v>2218</v>
      </c>
      <c r="B1192" s="254">
        <f t="shared" si="37"/>
        <v>5</v>
      </c>
      <c r="C1192" s="255" t="s">
        <v>2219</v>
      </c>
      <c r="D1192" s="256"/>
      <c r="E1192" s="257"/>
      <c r="F1192" s="257"/>
      <c r="G1192" s="256"/>
      <c r="H1192" s="260"/>
      <c r="I1192" s="268"/>
      <c r="J1192" s="260"/>
    </row>
    <row r="1193" s="218" customFormat="1" ht="14.25" spans="1:10">
      <c r="A1193" s="253" t="s">
        <v>2220</v>
      </c>
      <c r="B1193" s="254">
        <f t="shared" si="37"/>
        <v>5</v>
      </c>
      <c r="C1193" s="255" t="s">
        <v>2221</v>
      </c>
      <c r="D1193" s="256"/>
      <c r="E1193" s="257"/>
      <c r="F1193" s="257"/>
      <c r="G1193" s="256"/>
      <c r="H1193" s="260"/>
      <c r="I1193" s="268"/>
      <c r="J1193" s="260"/>
    </row>
    <row r="1194" s="218" customFormat="1" ht="14.25" spans="1:10">
      <c r="A1194" s="253" t="s">
        <v>2222</v>
      </c>
      <c r="B1194" s="254">
        <f t="shared" si="37"/>
        <v>5</v>
      </c>
      <c r="C1194" s="255" t="s">
        <v>2223</v>
      </c>
      <c r="D1194" s="256"/>
      <c r="E1194" s="257"/>
      <c r="F1194" s="257"/>
      <c r="G1194" s="256"/>
      <c r="H1194" s="260"/>
      <c r="I1194" s="268"/>
      <c r="J1194" s="260"/>
    </row>
    <row r="1195" s="218" customFormat="1" ht="14.25" spans="1:10">
      <c r="A1195" s="253" t="s">
        <v>2224</v>
      </c>
      <c r="B1195" s="254">
        <f t="shared" si="37"/>
        <v>5</v>
      </c>
      <c r="C1195" s="255" t="s">
        <v>1640</v>
      </c>
      <c r="D1195" s="256"/>
      <c r="E1195" s="257"/>
      <c r="F1195" s="257"/>
      <c r="G1195" s="256"/>
      <c r="H1195" s="260"/>
      <c r="I1195" s="268"/>
      <c r="J1195" s="260"/>
    </row>
    <row r="1196" s="218" customFormat="1" ht="14.25" spans="1:10">
      <c r="A1196" s="253" t="s">
        <v>2225</v>
      </c>
      <c r="B1196" s="254">
        <f t="shared" ref="B1196:B1259" si="38">LEN(A1196)</f>
        <v>5</v>
      </c>
      <c r="C1196" s="255" t="s">
        <v>2226</v>
      </c>
      <c r="D1196" s="256"/>
      <c r="E1196" s="257"/>
      <c r="F1196" s="257"/>
      <c r="G1196" s="256"/>
      <c r="H1196" s="260"/>
      <c r="I1196" s="268"/>
      <c r="J1196" s="260"/>
    </row>
    <row r="1197" s="218" customFormat="1" ht="14.25" spans="1:10">
      <c r="A1197" s="253" t="s">
        <v>2227</v>
      </c>
      <c r="B1197" s="254">
        <f t="shared" si="38"/>
        <v>5</v>
      </c>
      <c r="C1197" s="255" t="s">
        <v>2228</v>
      </c>
      <c r="D1197" s="256"/>
      <c r="E1197" s="257"/>
      <c r="F1197" s="257"/>
      <c r="G1197" s="256"/>
      <c r="H1197" s="260"/>
      <c r="I1197" s="268"/>
      <c r="J1197" s="260"/>
    </row>
    <row r="1198" s="218" customFormat="1" ht="14.25" spans="1:10">
      <c r="A1198" s="253" t="s">
        <v>2229</v>
      </c>
      <c r="B1198" s="254">
        <f t="shared" si="38"/>
        <v>5</v>
      </c>
      <c r="C1198" s="255" t="s">
        <v>2230</v>
      </c>
      <c r="D1198" s="256"/>
      <c r="E1198" s="257"/>
      <c r="F1198" s="257"/>
      <c r="G1198" s="256"/>
      <c r="H1198" s="260"/>
      <c r="I1198" s="268"/>
      <c r="J1198" s="260"/>
    </row>
    <row r="1199" s="218" customFormat="1" ht="14.25" spans="1:10">
      <c r="A1199" s="247" t="s">
        <v>2231</v>
      </c>
      <c r="B1199" s="273">
        <f t="shared" si="38"/>
        <v>3</v>
      </c>
      <c r="C1199" s="249" t="s">
        <v>2232</v>
      </c>
      <c r="D1199" s="250">
        <v>450</v>
      </c>
      <c r="E1199" s="251">
        <v>416</v>
      </c>
      <c r="F1199" s="251">
        <v>1236</v>
      </c>
      <c r="G1199" s="250">
        <v>1470</v>
      </c>
      <c r="H1199" s="252">
        <f>G1199/F1199</f>
        <v>1.18932038834951</v>
      </c>
      <c r="I1199" s="267">
        <f>G1199-D1199</f>
        <v>1020</v>
      </c>
      <c r="J1199" s="252">
        <f>I1199/D1199</f>
        <v>2.26666666666667</v>
      </c>
    </row>
    <row r="1200" s="218" customFormat="1" ht="14.25" spans="1:10">
      <c r="A1200" s="253" t="s">
        <v>2233</v>
      </c>
      <c r="B1200" s="254">
        <f t="shared" si="38"/>
        <v>5</v>
      </c>
      <c r="C1200" s="255" t="s">
        <v>2234</v>
      </c>
      <c r="D1200" s="256">
        <v>450</v>
      </c>
      <c r="E1200" s="257">
        <v>416</v>
      </c>
      <c r="F1200" s="257">
        <v>1236</v>
      </c>
      <c r="G1200" s="259">
        <f>SUM(G1201:G1226)</f>
        <v>1470</v>
      </c>
      <c r="H1200" s="260">
        <f>G1200/F1200</f>
        <v>1.18932038834951</v>
      </c>
      <c r="I1200" s="268">
        <f>G1200-D1200</f>
        <v>1020</v>
      </c>
      <c r="J1200" s="260">
        <f>I1200/D1200</f>
        <v>2.26666666666667</v>
      </c>
    </row>
    <row r="1201" s="218" customFormat="1" ht="14.25" spans="1:10">
      <c r="A1201" s="253" t="s">
        <v>2235</v>
      </c>
      <c r="B1201" s="254">
        <f t="shared" si="38"/>
        <v>7</v>
      </c>
      <c r="C1201" s="255" t="s">
        <v>119</v>
      </c>
      <c r="D1201" s="256">
        <v>100</v>
      </c>
      <c r="E1201" s="257">
        <v>150</v>
      </c>
      <c r="F1201" s="257">
        <v>150</v>
      </c>
      <c r="G1201" s="259">
        <v>176</v>
      </c>
      <c r="H1201" s="260"/>
      <c r="I1201" s="268">
        <f>G1201-D1201</f>
        <v>76</v>
      </c>
      <c r="J1201" s="260"/>
    </row>
    <row r="1202" s="218" customFormat="1" ht="14.25" spans="1:10">
      <c r="A1202" s="253" t="s">
        <v>2236</v>
      </c>
      <c r="B1202" s="254">
        <f t="shared" si="38"/>
        <v>7</v>
      </c>
      <c r="C1202" s="255" t="s">
        <v>121</v>
      </c>
      <c r="D1202" s="256">
        <v>35</v>
      </c>
      <c r="E1202" s="257"/>
      <c r="F1202" s="257"/>
      <c r="G1202" s="259">
        <v>15</v>
      </c>
      <c r="H1202" s="260"/>
      <c r="I1202" s="268">
        <f>G1202-D1202</f>
        <v>-20</v>
      </c>
      <c r="J1202" s="260">
        <f>I1202/D1202</f>
        <v>-0.571428571428571</v>
      </c>
    </row>
    <row r="1203" s="218" customFormat="1" ht="14.25" spans="1:10">
      <c r="A1203" s="253" t="s">
        <v>2237</v>
      </c>
      <c r="B1203" s="254">
        <f t="shared" si="38"/>
        <v>7</v>
      </c>
      <c r="C1203" s="255" t="s">
        <v>123</v>
      </c>
      <c r="D1203" s="256"/>
      <c r="E1203" s="257"/>
      <c r="F1203" s="257"/>
      <c r="G1203" s="259">
        <v>0</v>
      </c>
      <c r="H1203" s="260"/>
      <c r="I1203" s="268"/>
      <c r="J1203" s="260"/>
    </row>
    <row r="1204" s="218" customFormat="1" ht="14.25" spans="1:10">
      <c r="A1204" s="253" t="s">
        <v>2238</v>
      </c>
      <c r="B1204" s="254">
        <f t="shared" si="38"/>
        <v>7</v>
      </c>
      <c r="C1204" s="255" t="s">
        <v>2239</v>
      </c>
      <c r="D1204" s="256"/>
      <c r="E1204" s="257"/>
      <c r="F1204" s="257">
        <v>20</v>
      </c>
      <c r="G1204" s="259">
        <v>60</v>
      </c>
      <c r="H1204" s="260"/>
      <c r="I1204" s="268"/>
      <c r="J1204" s="260"/>
    </row>
    <row r="1205" s="218" customFormat="1" ht="14.25" spans="1:10">
      <c r="A1205" s="253" t="s">
        <v>2240</v>
      </c>
      <c r="B1205" s="254">
        <f t="shared" si="38"/>
        <v>7</v>
      </c>
      <c r="C1205" s="255" t="s">
        <v>2241</v>
      </c>
      <c r="D1205" s="256"/>
      <c r="E1205" s="257"/>
      <c r="F1205" s="257"/>
      <c r="H1205" s="260"/>
      <c r="I1205" s="268"/>
      <c r="J1205" s="260"/>
    </row>
    <row r="1206" s="218" customFormat="1" ht="14.25" spans="1:10">
      <c r="A1206" s="253" t="s">
        <v>2242</v>
      </c>
      <c r="B1206" s="254">
        <f t="shared" si="38"/>
        <v>7</v>
      </c>
      <c r="C1206" s="255" t="s">
        <v>2243</v>
      </c>
      <c r="D1206" s="256"/>
      <c r="E1206" s="257"/>
      <c r="F1206" s="257">
        <v>800</v>
      </c>
      <c r="G1206" s="259">
        <v>813</v>
      </c>
      <c r="H1206" s="260"/>
      <c r="I1206" s="268"/>
      <c r="J1206" s="260"/>
    </row>
    <row r="1207" s="218" customFormat="1" ht="14.25" spans="1:10">
      <c r="A1207" s="253" t="s">
        <v>2244</v>
      </c>
      <c r="B1207" s="254">
        <f t="shared" si="38"/>
        <v>7</v>
      </c>
      <c r="C1207" s="255" t="s">
        <v>2245</v>
      </c>
      <c r="D1207" s="256"/>
      <c r="E1207" s="257"/>
      <c r="F1207" s="257"/>
      <c r="G1207" s="256"/>
      <c r="H1207" s="260"/>
      <c r="I1207" s="268"/>
      <c r="J1207" s="260"/>
    </row>
    <row r="1208" s="218" customFormat="1" ht="14.25" spans="1:10">
      <c r="A1208" s="253" t="s">
        <v>2246</v>
      </c>
      <c r="B1208" s="254">
        <f t="shared" si="38"/>
        <v>7</v>
      </c>
      <c r="C1208" s="255" t="s">
        <v>2247</v>
      </c>
      <c r="D1208" s="256"/>
      <c r="E1208" s="257"/>
      <c r="F1208" s="257"/>
      <c r="G1208" s="256"/>
      <c r="H1208" s="260"/>
      <c r="I1208" s="268"/>
      <c r="J1208" s="260"/>
    </row>
    <row r="1209" s="218" customFormat="1" ht="14.25" spans="1:10">
      <c r="A1209" s="253" t="s">
        <v>2248</v>
      </c>
      <c r="B1209" s="254">
        <f t="shared" si="38"/>
        <v>7</v>
      </c>
      <c r="C1209" s="255" t="s">
        <v>2249</v>
      </c>
      <c r="D1209" s="256">
        <v>14</v>
      </c>
      <c r="E1209" s="257"/>
      <c r="F1209" s="257"/>
      <c r="G1209" s="256"/>
      <c r="H1209" s="260"/>
      <c r="I1209" s="268">
        <f>G1209-D1209</f>
        <v>-14</v>
      </c>
      <c r="J1209" s="260"/>
    </row>
    <row r="1210" s="218" customFormat="1" ht="14.25" spans="1:10">
      <c r="A1210" s="253" t="s">
        <v>2250</v>
      </c>
      <c r="B1210" s="254">
        <f t="shared" si="38"/>
        <v>7</v>
      </c>
      <c r="C1210" s="255" t="s">
        <v>2251</v>
      </c>
      <c r="D1210" s="256"/>
      <c r="E1210" s="257"/>
      <c r="F1210" s="257"/>
      <c r="G1210" s="256"/>
      <c r="H1210" s="260"/>
      <c r="I1210" s="268"/>
      <c r="J1210" s="260"/>
    </row>
    <row r="1211" s="218" customFormat="1" ht="14.25" spans="1:10">
      <c r="A1211" s="253" t="s">
        <v>2252</v>
      </c>
      <c r="B1211" s="254">
        <f t="shared" si="38"/>
        <v>7</v>
      </c>
      <c r="C1211" s="255" t="s">
        <v>2253</v>
      </c>
      <c r="D1211" s="256"/>
      <c r="E1211" s="257"/>
      <c r="F1211" s="257"/>
      <c r="G1211" s="256"/>
      <c r="H1211" s="260"/>
      <c r="I1211" s="268">
        <f>G1211-D1211</f>
        <v>0</v>
      </c>
      <c r="J1211" s="260"/>
    </row>
    <row r="1212" s="218" customFormat="1" ht="14.25" spans="1:10">
      <c r="A1212" s="253" t="s">
        <v>2254</v>
      </c>
      <c r="B1212" s="254">
        <f t="shared" si="38"/>
        <v>7</v>
      </c>
      <c r="C1212" s="255" t="s">
        <v>2255</v>
      </c>
      <c r="D1212" s="256"/>
      <c r="E1212" s="257"/>
      <c r="F1212" s="257"/>
      <c r="G1212" s="256"/>
      <c r="H1212" s="260"/>
      <c r="I1212" s="268"/>
      <c r="J1212" s="260"/>
    </row>
    <row r="1213" s="218" customFormat="1" ht="14.25" spans="1:10">
      <c r="A1213" s="253" t="s">
        <v>2256</v>
      </c>
      <c r="B1213" s="254">
        <f t="shared" si="38"/>
        <v>7</v>
      </c>
      <c r="C1213" s="255" t="s">
        <v>2257</v>
      </c>
      <c r="D1213" s="256"/>
      <c r="E1213" s="257"/>
      <c r="F1213" s="257"/>
      <c r="G1213" s="256"/>
      <c r="H1213" s="260"/>
      <c r="I1213" s="268"/>
      <c r="J1213" s="260"/>
    </row>
    <row r="1214" s="218" customFormat="1" ht="14.25" spans="1:10">
      <c r="A1214" s="253" t="s">
        <v>2258</v>
      </c>
      <c r="B1214" s="254">
        <f t="shared" si="38"/>
        <v>7</v>
      </c>
      <c r="C1214" s="255" t="s">
        <v>2259</v>
      </c>
      <c r="D1214" s="256"/>
      <c r="E1214" s="257"/>
      <c r="F1214" s="257"/>
      <c r="G1214" s="256"/>
      <c r="H1214" s="260"/>
      <c r="I1214" s="268"/>
      <c r="J1214" s="260"/>
    </row>
    <row r="1215" s="218" customFormat="1" ht="14.25" spans="1:10">
      <c r="A1215" s="253" t="s">
        <v>2260</v>
      </c>
      <c r="B1215" s="254">
        <f t="shared" si="38"/>
        <v>7</v>
      </c>
      <c r="C1215" s="255" t="s">
        <v>2261</v>
      </c>
      <c r="D1215" s="256"/>
      <c r="E1215" s="257"/>
      <c r="F1215" s="257"/>
      <c r="G1215" s="256"/>
      <c r="H1215" s="260"/>
      <c r="I1215" s="268"/>
      <c r="J1215" s="260"/>
    </row>
    <row r="1216" s="217" customFormat="1" ht="14.25" spans="1:10">
      <c r="A1216" s="253" t="s">
        <v>2262</v>
      </c>
      <c r="B1216" s="254">
        <f t="shared" si="38"/>
        <v>7</v>
      </c>
      <c r="C1216" s="255" t="s">
        <v>2263</v>
      </c>
      <c r="D1216" s="256"/>
      <c r="E1216" s="257"/>
      <c r="F1216" s="257"/>
      <c r="G1216" s="256"/>
      <c r="H1216" s="260"/>
      <c r="I1216" s="268"/>
      <c r="J1216" s="260"/>
    </row>
    <row r="1217" s="218" customFormat="1" ht="14.25" spans="1:10">
      <c r="A1217" s="253" t="s">
        <v>2264</v>
      </c>
      <c r="B1217" s="254">
        <f t="shared" si="38"/>
        <v>7</v>
      </c>
      <c r="C1217" s="255" t="s">
        <v>2265</v>
      </c>
      <c r="D1217" s="256"/>
      <c r="E1217" s="257"/>
      <c r="F1217" s="257"/>
      <c r="G1217" s="256"/>
      <c r="H1217" s="260"/>
      <c r="I1217" s="268"/>
      <c r="J1217" s="260"/>
    </row>
    <row r="1218" s="218" customFormat="1" ht="14.25" spans="1:10">
      <c r="A1218" s="253" t="s">
        <v>2266</v>
      </c>
      <c r="B1218" s="254">
        <f t="shared" si="38"/>
        <v>7</v>
      </c>
      <c r="C1218" s="255" t="s">
        <v>137</v>
      </c>
      <c r="D1218" s="256"/>
      <c r="E1218" s="257"/>
      <c r="F1218" s="257"/>
      <c r="G1218" s="256"/>
      <c r="H1218" s="260"/>
      <c r="I1218" s="268"/>
      <c r="J1218" s="260"/>
    </row>
    <row r="1219" s="218" customFormat="1" ht="14.25" spans="1:10">
      <c r="A1219" s="253" t="s">
        <v>2267</v>
      </c>
      <c r="B1219" s="254">
        <f t="shared" si="38"/>
        <v>7</v>
      </c>
      <c r="C1219" s="255" t="s">
        <v>2268</v>
      </c>
      <c r="D1219" s="256">
        <v>301</v>
      </c>
      <c r="E1219" s="257">
        <v>266</v>
      </c>
      <c r="F1219" s="257">
        <v>266</v>
      </c>
      <c r="G1219" s="256">
        <v>406</v>
      </c>
      <c r="H1219" s="260">
        <f>G1219/F1219</f>
        <v>1.52631578947368</v>
      </c>
      <c r="I1219" s="268">
        <f>G1219-D1219</f>
        <v>105</v>
      </c>
      <c r="J1219" s="260">
        <f>I1219/D1219</f>
        <v>0.348837209302326</v>
      </c>
    </row>
    <row r="1220" s="218" customFormat="1" ht="14.25" spans="1:10">
      <c r="A1220" s="253" t="s">
        <v>2269</v>
      </c>
      <c r="B1220" s="254">
        <f t="shared" si="38"/>
        <v>5</v>
      </c>
      <c r="C1220" s="255" t="s">
        <v>2270</v>
      </c>
      <c r="D1220" s="256"/>
      <c r="E1220" s="257"/>
      <c r="F1220" s="257"/>
      <c r="G1220" s="256"/>
      <c r="H1220" s="260"/>
      <c r="I1220" s="268"/>
      <c r="J1220" s="260"/>
    </row>
    <row r="1221" s="218" customFormat="1" ht="14.25" spans="1:10">
      <c r="A1221" s="253" t="s">
        <v>2271</v>
      </c>
      <c r="B1221" s="254">
        <f t="shared" si="38"/>
        <v>7</v>
      </c>
      <c r="C1221" s="255" t="s">
        <v>119</v>
      </c>
      <c r="D1221" s="256"/>
      <c r="E1221" s="257"/>
      <c r="F1221" s="257"/>
      <c r="G1221" s="256"/>
      <c r="H1221" s="260"/>
      <c r="I1221" s="268"/>
      <c r="J1221" s="260"/>
    </row>
    <row r="1222" s="218" customFormat="1" ht="14.25" spans="1:10">
      <c r="A1222" s="253" t="s">
        <v>2272</v>
      </c>
      <c r="B1222" s="254">
        <f t="shared" si="38"/>
        <v>7</v>
      </c>
      <c r="C1222" s="255" t="s">
        <v>121</v>
      </c>
      <c r="D1222" s="256"/>
      <c r="E1222" s="257"/>
      <c r="F1222" s="257"/>
      <c r="G1222" s="256"/>
      <c r="H1222" s="260"/>
      <c r="I1222" s="268"/>
      <c r="J1222" s="260"/>
    </row>
    <row r="1223" s="218" customFormat="1" ht="14.25" spans="1:10">
      <c r="A1223" s="253" t="s">
        <v>2273</v>
      </c>
      <c r="B1223" s="254">
        <f t="shared" si="38"/>
        <v>7</v>
      </c>
      <c r="C1223" s="255" t="s">
        <v>123</v>
      </c>
      <c r="D1223" s="256"/>
      <c r="E1223" s="257"/>
      <c r="F1223" s="257"/>
      <c r="G1223" s="256"/>
      <c r="H1223" s="260"/>
      <c r="I1223" s="268"/>
      <c r="J1223" s="260"/>
    </row>
    <row r="1224" s="218" customFormat="1" ht="14.25" spans="1:10">
      <c r="A1224" s="253" t="s">
        <v>2274</v>
      </c>
      <c r="B1224" s="254">
        <f t="shared" si="38"/>
        <v>7</v>
      </c>
      <c r="C1224" s="255" t="s">
        <v>2275</v>
      </c>
      <c r="D1224" s="256"/>
      <c r="E1224" s="257"/>
      <c r="F1224" s="257"/>
      <c r="G1224" s="256"/>
      <c r="H1224" s="260"/>
      <c r="I1224" s="268"/>
      <c r="J1224" s="260"/>
    </row>
    <row r="1225" s="218" customFormat="1" ht="14.25" spans="1:10">
      <c r="A1225" s="253" t="s">
        <v>2276</v>
      </c>
      <c r="B1225" s="254">
        <f t="shared" si="38"/>
        <v>7</v>
      </c>
      <c r="C1225" s="255" t="s">
        <v>2277</v>
      </c>
      <c r="D1225" s="256"/>
      <c r="E1225" s="257"/>
      <c r="F1225" s="257"/>
      <c r="G1225" s="256"/>
      <c r="H1225" s="260"/>
      <c r="I1225" s="268"/>
      <c r="J1225" s="260"/>
    </row>
    <row r="1226" s="218" customFormat="1" ht="14.25" spans="1:10">
      <c r="A1226" s="253" t="s">
        <v>2278</v>
      </c>
      <c r="B1226" s="254">
        <f t="shared" si="38"/>
        <v>7</v>
      </c>
      <c r="C1226" s="255" t="s">
        <v>2279</v>
      </c>
      <c r="D1226" s="256"/>
      <c r="E1226" s="257"/>
      <c r="F1226" s="257"/>
      <c r="G1226" s="256"/>
      <c r="H1226" s="260"/>
      <c r="I1226" s="268"/>
      <c r="J1226" s="260"/>
    </row>
    <row r="1227" s="218" customFormat="1" ht="14.25" spans="1:10">
      <c r="A1227" s="253" t="s">
        <v>2280</v>
      </c>
      <c r="B1227" s="254">
        <f t="shared" si="38"/>
        <v>7</v>
      </c>
      <c r="C1227" s="255" t="s">
        <v>2281</v>
      </c>
      <c r="D1227" s="256"/>
      <c r="E1227" s="257"/>
      <c r="F1227" s="257"/>
      <c r="G1227" s="256"/>
      <c r="H1227" s="260"/>
      <c r="I1227" s="268"/>
      <c r="J1227" s="260"/>
    </row>
    <row r="1228" s="218" customFormat="1" ht="14.25" spans="1:10">
      <c r="A1228" s="253" t="s">
        <v>2282</v>
      </c>
      <c r="B1228" s="254">
        <f t="shared" si="38"/>
        <v>7</v>
      </c>
      <c r="C1228" s="255" t="s">
        <v>2283</v>
      </c>
      <c r="D1228" s="256"/>
      <c r="E1228" s="257"/>
      <c r="F1228" s="257"/>
      <c r="G1228" s="256"/>
      <c r="H1228" s="260"/>
      <c r="I1228" s="268"/>
      <c r="J1228" s="260"/>
    </row>
    <row r="1229" s="218" customFormat="1" ht="14.25" spans="1:10">
      <c r="A1229" s="253" t="s">
        <v>2284</v>
      </c>
      <c r="B1229" s="254">
        <f t="shared" si="38"/>
        <v>7</v>
      </c>
      <c r="C1229" s="255" t="s">
        <v>2285</v>
      </c>
      <c r="D1229" s="256"/>
      <c r="E1229" s="257"/>
      <c r="F1229" s="257"/>
      <c r="G1229" s="256"/>
      <c r="H1229" s="260"/>
      <c r="I1229" s="268"/>
      <c r="J1229" s="260"/>
    </row>
    <row r="1230" s="218" customFormat="1" ht="14.25" spans="1:10">
      <c r="A1230" s="253" t="s">
        <v>2286</v>
      </c>
      <c r="B1230" s="254">
        <f t="shared" si="38"/>
        <v>7</v>
      </c>
      <c r="C1230" s="255" t="s">
        <v>2287</v>
      </c>
      <c r="D1230" s="256"/>
      <c r="E1230" s="257"/>
      <c r="F1230" s="257"/>
      <c r="G1230" s="256"/>
      <c r="H1230" s="260"/>
      <c r="I1230" s="268"/>
      <c r="J1230" s="260"/>
    </row>
    <row r="1231" s="218" customFormat="1" ht="14.25" spans="1:10">
      <c r="A1231" s="253" t="s">
        <v>2288</v>
      </c>
      <c r="B1231" s="254">
        <f t="shared" si="38"/>
        <v>7</v>
      </c>
      <c r="C1231" s="255" t="s">
        <v>2289</v>
      </c>
      <c r="D1231" s="256"/>
      <c r="E1231" s="257"/>
      <c r="F1231" s="257"/>
      <c r="G1231" s="256"/>
      <c r="H1231" s="260"/>
      <c r="I1231" s="268"/>
      <c r="J1231" s="260"/>
    </row>
    <row r="1232" s="217" customFormat="1" ht="14.25" spans="1:10">
      <c r="A1232" s="253" t="s">
        <v>2290</v>
      </c>
      <c r="B1232" s="254">
        <f t="shared" si="38"/>
        <v>7</v>
      </c>
      <c r="C1232" s="255" t="s">
        <v>2291</v>
      </c>
      <c r="D1232" s="256"/>
      <c r="E1232" s="257"/>
      <c r="F1232" s="257"/>
      <c r="G1232" s="256"/>
      <c r="H1232" s="260"/>
      <c r="I1232" s="268"/>
      <c r="J1232" s="260"/>
    </row>
    <row r="1233" s="218" customFormat="1" ht="14.25" spans="1:10">
      <c r="A1233" s="253" t="s">
        <v>2292</v>
      </c>
      <c r="B1233" s="254">
        <f t="shared" si="38"/>
        <v>7</v>
      </c>
      <c r="C1233" s="255" t="s">
        <v>2293</v>
      </c>
      <c r="D1233" s="256"/>
      <c r="E1233" s="257"/>
      <c r="F1233" s="257"/>
      <c r="G1233" s="256"/>
      <c r="H1233" s="260"/>
      <c r="I1233" s="268"/>
      <c r="J1233" s="260"/>
    </row>
    <row r="1234" s="218" customFormat="1" ht="14.25" spans="1:10">
      <c r="A1234" s="253" t="s">
        <v>2294</v>
      </c>
      <c r="B1234" s="254">
        <f t="shared" si="38"/>
        <v>7</v>
      </c>
      <c r="C1234" s="255" t="s">
        <v>2295</v>
      </c>
      <c r="D1234" s="256"/>
      <c r="E1234" s="257"/>
      <c r="F1234" s="257"/>
      <c r="G1234" s="256"/>
      <c r="H1234" s="260"/>
      <c r="I1234" s="268"/>
      <c r="J1234" s="260"/>
    </row>
    <row r="1235" s="218" customFormat="1" ht="14.25" spans="1:10">
      <c r="A1235" s="253" t="s">
        <v>2296</v>
      </c>
      <c r="B1235" s="254">
        <f t="shared" si="38"/>
        <v>7</v>
      </c>
      <c r="C1235" s="255" t="s">
        <v>2297</v>
      </c>
      <c r="D1235" s="256"/>
      <c r="E1235" s="257"/>
      <c r="F1235" s="257"/>
      <c r="G1235" s="256"/>
      <c r="H1235" s="260"/>
      <c r="I1235" s="268"/>
      <c r="J1235" s="260"/>
    </row>
    <row r="1236" s="218" customFormat="1" ht="14.25" spans="1:10">
      <c r="A1236" s="253" t="s">
        <v>2298</v>
      </c>
      <c r="B1236" s="254">
        <f t="shared" si="38"/>
        <v>7</v>
      </c>
      <c r="C1236" s="255" t="s">
        <v>2299</v>
      </c>
      <c r="D1236" s="256"/>
      <c r="E1236" s="257"/>
      <c r="F1236" s="257"/>
      <c r="G1236" s="256"/>
      <c r="H1236" s="260"/>
      <c r="I1236" s="268"/>
      <c r="J1236" s="260"/>
    </row>
    <row r="1237" s="218" customFormat="1" ht="14.25" spans="1:10">
      <c r="A1237" s="253" t="s">
        <v>2300</v>
      </c>
      <c r="B1237" s="254">
        <f t="shared" si="38"/>
        <v>7</v>
      </c>
      <c r="C1237" s="255" t="s">
        <v>137</v>
      </c>
      <c r="D1237" s="256"/>
      <c r="E1237" s="257"/>
      <c r="F1237" s="257"/>
      <c r="G1237" s="256"/>
      <c r="H1237" s="260"/>
      <c r="I1237" s="268"/>
      <c r="J1237" s="260"/>
    </row>
    <row r="1238" s="218" customFormat="1" ht="14.25" spans="1:10">
      <c r="A1238" s="253" t="s">
        <v>2301</v>
      </c>
      <c r="B1238" s="254">
        <f t="shared" si="38"/>
        <v>7</v>
      </c>
      <c r="C1238" s="255" t="s">
        <v>2302</v>
      </c>
      <c r="D1238" s="256"/>
      <c r="E1238" s="257"/>
      <c r="F1238" s="257"/>
      <c r="G1238" s="256"/>
      <c r="H1238" s="260"/>
      <c r="I1238" s="268"/>
      <c r="J1238" s="260"/>
    </row>
    <row r="1239" s="218" customFormat="1" ht="14.25" spans="1:10">
      <c r="A1239" s="253" t="s">
        <v>2303</v>
      </c>
      <c r="B1239" s="254">
        <f t="shared" si="38"/>
        <v>5</v>
      </c>
      <c r="C1239" s="255" t="s">
        <v>2304</v>
      </c>
      <c r="D1239" s="256"/>
      <c r="E1239" s="257"/>
      <c r="F1239" s="257"/>
      <c r="G1239" s="256"/>
      <c r="H1239" s="260"/>
      <c r="I1239" s="268"/>
      <c r="J1239" s="260"/>
    </row>
    <row r="1240" s="218" customFormat="1" ht="14.25" spans="1:10">
      <c r="A1240" s="253" t="s">
        <v>2305</v>
      </c>
      <c r="B1240" s="254">
        <f t="shared" si="38"/>
        <v>7</v>
      </c>
      <c r="C1240" s="255" t="s">
        <v>119</v>
      </c>
      <c r="D1240" s="256"/>
      <c r="E1240" s="257"/>
      <c r="F1240" s="257"/>
      <c r="G1240" s="256"/>
      <c r="H1240" s="260"/>
      <c r="I1240" s="268"/>
      <c r="J1240" s="260"/>
    </row>
    <row r="1241" s="218" customFormat="1" ht="14.25" spans="1:10">
      <c r="A1241" s="253" t="s">
        <v>2306</v>
      </c>
      <c r="B1241" s="254">
        <f t="shared" si="38"/>
        <v>7</v>
      </c>
      <c r="C1241" s="255" t="s">
        <v>121</v>
      </c>
      <c r="D1241" s="256"/>
      <c r="E1241" s="257"/>
      <c r="F1241" s="257"/>
      <c r="G1241" s="256"/>
      <c r="H1241" s="260"/>
      <c r="I1241" s="268"/>
      <c r="J1241" s="260"/>
    </row>
    <row r="1242" s="218" customFormat="1" ht="14.25" spans="1:10">
      <c r="A1242" s="253" t="s">
        <v>2307</v>
      </c>
      <c r="B1242" s="254">
        <f t="shared" si="38"/>
        <v>7</v>
      </c>
      <c r="C1242" s="255" t="s">
        <v>123</v>
      </c>
      <c r="D1242" s="256"/>
      <c r="E1242" s="257"/>
      <c r="F1242" s="257"/>
      <c r="G1242" s="256"/>
      <c r="H1242" s="260"/>
      <c r="I1242" s="268"/>
      <c r="J1242" s="260"/>
    </row>
    <row r="1243" s="218" customFormat="1" ht="14.25" spans="1:10">
      <c r="A1243" s="253" t="s">
        <v>2308</v>
      </c>
      <c r="B1243" s="254">
        <f t="shared" si="38"/>
        <v>7</v>
      </c>
      <c r="C1243" s="255" t="s">
        <v>2309</v>
      </c>
      <c r="D1243" s="256"/>
      <c r="E1243" s="257"/>
      <c r="F1243" s="257"/>
      <c r="G1243" s="256"/>
      <c r="H1243" s="260"/>
      <c r="I1243" s="268"/>
      <c r="J1243" s="260"/>
    </row>
    <row r="1244" s="218" customFormat="1" ht="14.25" spans="1:10">
      <c r="A1244" s="253" t="s">
        <v>2310</v>
      </c>
      <c r="B1244" s="254">
        <f t="shared" si="38"/>
        <v>7</v>
      </c>
      <c r="C1244" s="255" t="s">
        <v>2311</v>
      </c>
      <c r="D1244" s="256"/>
      <c r="E1244" s="257"/>
      <c r="F1244" s="257"/>
      <c r="G1244" s="256"/>
      <c r="H1244" s="260"/>
      <c r="I1244" s="268"/>
      <c r="J1244" s="260"/>
    </row>
    <row r="1245" s="218" customFormat="1" ht="14.25" spans="1:10">
      <c r="A1245" s="253" t="s">
        <v>2312</v>
      </c>
      <c r="B1245" s="254">
        <f t="shared" si="38"/>
        <v>7</v>
      </c>
      <c r="C1245" s="255" t="s">
        <v>2313</v>
      </c>
      <c r="D1245" s="256"/>
      <c r="E1245" s="257"/>
      <c r="F1245" s="257"/>
      <c r="G1245" s="256"/>
      <c r="H1245" s="260"/>
      <c r="I1245" s="268"/>
      <c r="J1245" s="260"/>
    </row>
    <row r="1246" s="218" customFormat="1" ht="14.25" spans="1:10">
      <c r="A1246" s="253" t="s">
        <v>2314</v>
      </c>
      <c r="B1246" s="254">
        <f t="shared" si="38"/>
        <v>7</v>
      </c>
      <c r="C1246" s="255" t="s">
        <v>137</v>
      </c>
      <c r="D1246" s="256"/>
      <c r="E1246" s="257"/>
      <c r="F1246" s="257"/>
      <c r="G1246" s="256"/>
      <c r="H1246" s="260"/>
      <c r="I1246" s="268"/>
      <c r="J1246" s="260"/>
    </row>
    <row r="1247" s="218" customFormat="1" ht="14.25" spans="1:10">
      <c r="A1247" s="253" t="s">
        <v>2315</v>
      </c>
      <c r="B1247" s="254">
        <f t="shared" si="38"/>
        <v>7</v>
      </c>
      <c r="C1247" s="255" t="s">
        <v>2316</v>
      </c>
      <c r="D1247" s="256"/>
      <c r="E1247" s="257"/>
      <c r="F1247" s="257"/>
      <c r="G1247" s="256"/>
      <c r="H1247" s="260"/>
      <c r="I1247" s="268"/>
      <c r="J1247" s="260"/>
    </row>
    <row r="1248" s="218" customFormat="1" ht="14.25" spans="1:10">
      <c r="A1248" s="253" t="s">
        <v>2317</v>
      </c>
      <c r="B1248" s="254">
        <f t="shared" si="38"/>
        <v>5</v>
      </c>
      <c r="C1248" s="255" t="s">
        <v>2318</v>
      </c>
      <c r="D1248" s="256"/>
      <c r="E1248" s="257"/>
      <c r="F1248" s="257"/>
      <c r="G1248" s="256"/>
      <c r="H1248" s="260"/>
      <c r="I1248" s="268"/>
      <c r="J1248" s="260"/>
    </row>
    <row r="1249" s="218" customFormat="1" ht="14.25" spans="1:10">
      <c r="A1249" s="253" t="s">
        <v>2319</v>
      </c>
      <c r="B1249" s="254">
        <f t="shared" si="38"/>
        <v>7</v>
      </c>
      <c r="C1249" s="255" t="s">
        <v>119</v>
      </c>
      <c r="D1249" s="256"/>
      <c r="E1249" s="257"/>
      <c r="F1249" s="257"/>
      <c r="G1249" s="256"/>
      <c r="H1249" s="260"/>
      <c r="I1249" s="268"/>
      <c r="J1249" s="260"/>
    </row>
    <row r="1250" s="218" customFormat="1" ht="14.25" spans="1:10">
      <c r="A1250" s="253" t="s">
        <v>2320</v>
      </c>
      <c r="B1250" s="254">
        <f t="shared" si="38"/>
        <v>7</v>
      </c>
      <c r="C1250" s="255" t="s">
        <v>121</v>
      </c>
      <c r="D1250" s="256"/>
      <c r="E1250" s="257"/>
      <c r="F1250" s="257"/>
      <c r="G1250" s="256"/>
      <c r="H1250" s="260"/>
      <c r="I1250" s="268"/>
      <c r="J1250" s="260"/>
    </row>
    <row r="1251" s="218" customFormat="1" ht="14.25" spans="1:10">
      <c r="A1251" s="253" t="s">
        <v>2321</v>
      </c>
      <c r="B1251" s="254">
        <f t="shared" si="38"/>
        <v>7</v>
      </c>
      <c r="C1251" s="255" t="s">
        <v>123</v>
      </c>
      <c r="D1251" s="256"/>
      <c r="E1251" s="257"/>
      <c r="F1251" s="257"/>
      <c r="G1251" s="256"/>
      <c r="H1251" s="260"/>
      <c r="I1251" s="268"/>
      <c r="J1251" s="260"/>
    </row>
    <row r="1252" s="218" customFormat="1" ht="14.25" spans="1:10">
      <c r="A1252" s="253" t="s">
        <v>2322</v>
      </c>
      <c r="B1252" s="254">
        <f t="shared" si="38"/>
        <v>7</v>
      </c>
      <c r="C1252" s="255" t="s">
        <v>2323</v>
      </c>
      <c r="D1252" s="256"/>
      <c r="E1252" s="257"/>
      <c r="F1252" s="257"/>
      <c r="G1252" s="256"/>
      <c r="H1252" s="260"/>
      <c r="I1252" s="268"/>
      <c r="J1252" s="260"/>
    </row>
    <row r="1253" s="218" customFormat="1" ht="14.25" spans="1:10">
      <c r="A1253" s="253" t="s">
        <v>2324</v>
      </c>
      <c r="B1253" s="254">
        <f t="shared" si="38"/>
        <v>7</v>
      </c>
      <c r="C1253" s="255" t="s">
        <v>2325</v>
      </c>
      <c r="D1253" s="256"/>
      <c r="E1253" s="257"/>
      <c r="F1253" s="257"/>
      <c r="G1253" s="256"/>
      <c r="H1253" s="260"/>
      <c r="I1253" s="268"/>
      <c r="J1253" s="260"/>
    </row>
    <row r="1254" s="218" customFormat="1" ht="14.25" spans="1:10">
      <c r="A1254" s="253" t="s">
        <v>2326</v>
      </c>
      <c r="B1254" s="254">
        <f t="shared" si="38"/>
        <v>7</v>
      </c>
      <c r="C1254" s="255" t="s">
        <v>2327</v>
      </c>
      <c r="D1254" s="256"/>
      <c r="E1254" s="257"/>
      <c r="F1254" s="257"/>
      <c r="G1254" s="256"/>
      <c r="H1254" s="260"/>
      <c r="I1254" s="268"/>
      <c r="J1254" s="260"/>
    </row>
    <row r="1255" s="218" customFormat="1" ht="14.25" spans="1:10">
      <c r="A1255" s="253" t="s">
        <v>2328</v>
      </c>
      <c r="B1255" s="254">
        <f t="shared" si="38"/>
        <v>7</v>
      </c>
      <c r="C1255" s="255" t="s">
        <v>2329</v>
      </c>
      <c r="D1255" s="256"/>
      <c r="E1255" s="257"/>
      <c r="F1255" s="257"/>
      <c r="G1255" s="256"/>
      <c r="H1255" s="260"/>
      <c r="I1255" s="268"/>
      <c r="J1255" s="260"/>
    </row>
    <row r="1256" s="218" customFormat="1" ht="14.25" spans="1:10">
      <c r="A1256" s="253" t="s">
        <v>2330</v>
      </c>
      <c r="B1256" s="254">
        <f t="shared" si="38"/>
        <v>7</v>
      </c>
      <c r="C1256" s="255" t="s">
        <v>2331</v>
      </c>
      <c r="D1256" s="256"/>
      <c r="E1256" s="257"/>
      <c r="F1256" s="257"/>
      <c r="G1256" s="256"/>
      <c r="H1256" s="260"/>
      <c r="I1256" s="268"/>
      <c r="J1256" s="260"/>
    </row>
    <row r="1257" s="218" customFormat="1" ht="14.25" spans="1:10">
      <c r="A1257" s="253" t="s">
        <v>2332</v>
      </c>
      <c r="B1257" s="254">
        <f t="shared" si="38"/>
        <v>7</v>
      </c>
      <c r="C1257" s="255" t="s">
        <v>2333</v>
      </c>
      <c r="D1257" s="256"/>
      <c r="E1257" s="257"/>
      <c r="F1257" s="257"/>
      <c r="G1257" s="256"/>
      <c r="H1257" s="260"/>
      <c r="I1257" s="268"/>
      <c r="J1257" s="260"/>
    </row>
    <row r="1258" s="218" customFormat="1" ht="14.25" spans="1:10">
      <c r="A1258" s="253" t="s">
        <v>2334</v>
      </c>
      <c r="B1258" s="254">
        <f t="shared" si="38"/>
        <v>7</v>
      </c>
      <c r="C1258" s="255" t="s">
        <v>2335</v>
      </c>
      <c r="D1258" s="256"/>
      <c r="E1258" s="257"/>
      <c r="F1258" s="257"/>
      <c r="G1258" s="256"/>
      <c r="H1258" s="260"/>
      <c r="I1258" s="268"/>
      <c r="J1258" s="260"/>
    </row>
    <row r="1259" s="218" customFormat="1" ht="14.25" spans="1:10">
      <c r="A1259" s="253" t="s">
        <v>2336</v>
      </c>
      <c r="B1259" s="254">
        <f t="shared" si="38"/>
        <v>7</v>
      </c>
      <c r="C1259" s="255" t="s">
        <v>2337</v>
      </c>
      <c r="D1259" s="256"/>
      <c r="E1259" s="257"/>
      <c r="F1259" s="257"/>
      <c r="G1259" s="256"/>
      <c r="H1259" s="260"/>
      <c r="I1259" s="268"/>
      <c r="J1259" s="260"/>
    </row>
    <row r="1260" s="218" customFormat="1" ht="14.25" spans="1:10">
      <c r="A1260" s="253" t="s">
        <v>2338</v>
      </c>
      <c r="B1260" s="254">
        <f t="shared" ref="B1260:B1294" si="39">LEN(A1260)</f>
        <v>7</v>
      </c>
      <c r="C1260" s="255" t="s">
        <v>2339</v>
      </c>
      <c r="D1260" s="256"/>
      <c r="E1260" s="257"/>
      <c r="F1260" s="257"/>
      <c r="G1260" s="256"/>
      <c r="H1260" s="260"/>
      <c r="I1260" s="268"/>
      <c r="J1260" s="260"/>
    </row>
    <row r="1261" s="218" customFormat="1" ht="14.25" spans="1:10">
      <c r="A1261" s="253" t="s">
        <v>2340</v>
      </c>
      <c r="B1261" s="254">
        <f t="shared" si="39"/>
        <v>5</v>
      </c>
      <c r="C1261" s="255" t="s">
        <v>2341</v>
      </c>
      <c r="D1261" s="256"/>
      <c r="E1261" s="257"/>
      <c r="F1261" s="257"/>
      <c r="G1261" s="256"/>
      <c r="H1261" s="260"/>
      <c r="I1261" s="268"/>
      <c r="J1261" s="260"/>
    </row>
    <row r="1262" s="218" customFormat="1" ht="14.25" spans="1:10">
      <c r="A1262" s="253" t="s">
        <v>2342</v>
      </c>
      <c r="B1262" s="254">
        <f t="shared" si="39"/>
        <v>7</v>
      </c>
      <c r="C1262" s="255" t="s">
        <v>119</v>
      </c>
      <c r="D1262" s="256"/>
      <c r="E1262" s="257"/>
      <c r="F1262" s="257"/>
      <c r="G1262" s="256"/>
      <c r="H1262" s="260"/>
      <c r="I1262" s="268"/>
      <c r="J1262" s="260"/>
    </row>
    <row r="1263" s="218" customFormat="1" ht="14.25" spans="1:10">
      <c r="A1263" s="253" t="s">
        <v>2343</v>
      </c>
      <c r="B1263" s="254">
        <f t="shared" si="39"/>
        <v>7</v>
      </c>
      <c r="C1263" s="255" t="s">
        <v>121</v>
      </c>
      <c r="D1263" s="256"/>
      <c r="E1263" s="257"/>
      <c r="F1263" s="257"/>
      <c r="G1263" s="256"/>
      <c r="H1263" s="260"/>
      <c r="I1263" s="268"/>
      <c r="J1263" s="260"/>
    </row>
    <row r="1264" s="218" customFormat="1" ht="14.25" spans="1:10">
      <c r="A1264" s="253" t="s">
        <v>2344</v>
      </c>
      <c r="B1264" s="254">
        <f t="shared" si="39"/>
        <v>7</v>
      </c>
      <c r="C1264" s="255" t="s">
        <v>123</v>
      </c>
      <c r="D1264" s="256"/>
      <c r="E1264" s="257"/>
      <c r="F1264" s="257"/>
      <c r="G1264" s="256"/>
      <c r="H1264" s="260"/>
      <c r="I1264" s="268"/>
      <c r="J1264" s="260"/>
    </row>
    <row r="1265" s="218" customFormat="1" ht="14.25" spans="1:10">
      <c r="A1265" s="253" t="s">
        <v>2345</v>
      </c>
      <c r="B1265" s="254">
        <f t="shared" si="39"/>
        <v>7</v>
      </c>
      <c r="C1265" s="255" t="s">
        <v>2346</v>
      </c>
      <c r="D1265" s="256"/>
      <c r="E1265" s="257"/>
      <c r="F1265" s="257"/>
      <c r="G1265" s="256"/>
      <c r="H1265" s="260"/>
      <c r="I1265" s="268"/>
      <c r="J1265" s="260"/>
    </row>
    <row r="1266" s="218" customFormat="1" ht="14.25" spans="1:10">
      <c r="A1266" s="253" t="s">
        <v>2347</v>
      </c>
      <c r="B1266" s="254">
        <f t="shared" si="39"/>
        <v>7</v>
      </c>
      <c r="C1266" s="255" t="s">
        <v>2348</v>
      </c>
      <c r="D1266" s="256"/>
      <c r="E1266" s="257"/>
      <c r="F1266" s="257"/>
      <c r="G1266" s="256"/>
      <c r="H1266" s="260"/>
      <c r="I1266" s="268"/>
      <c r="J1266" s="260"/>
    </row>
    <row r="1267" s="218" customFormat="1" ht="14.25" spans="1:10">
      <c r="A1267" s="253" t="s">
        <v>2349</v>
      </c>
      <c r="B1267" s="254">
        <f t="shared" si="39"/>
        <v>7</v>
      </c>
      <c r="C1267" s="255" t="s">
        <v>2350</v>
      </c>
      <c r="D1267" s="256"/>
      <c r="E1267" s="257"/>
      <c r="F1267" s="257"/>
      <c r="G1267" s="256"/>
      <c r="H1267" s="260"/>
      <c r="I1267" s="268"/>
      <c r="J1267" s="260"/>
    </row>
    <row r="1268" s="218" customFormat="1" ht="14.25" spans="1:10">
      <c r="A1268" s="253" t="s">
        <v>2351</v>
      </c>
      <c r="B1268" s="254">
        <f t="shared" si="39"/>
        <v>7</v>
      </c>
      <c r="C1268" s="255" t="s">
        <v>2352</v>
      </c>
      <c r="D1268" s="256"/>
      <c r="E1268" s="257"/>
      <c r="F1268" s="257"/>
      <c r="G1268" s="256"/>
      <c r="H1268" s="260"/>
      <c r="I1268" s="268"/>
      <c r="J1268" s="260"/>
    </row>
    <row r="1269" s="218" customFormat="1" ht="14.25" spans="1:10">
      <c r="A1269" s="253" t="s">
        <v>2353</v>
      </c>
      <c r="B1269" s="254">
        <f t="shared" si="39"/>
        <v>7</v>
      </c>
      <c r="C1269" s="255" t="s">
        <v>2354</v>
      </c>
      <c r="D1269" s="256"/>
      <c r="E1269" s="257"/>
      <c r="F1269" s="257"/>
      <c r="G1269" s="256"/>
      <c r="H1269" s="260"/>
      <c r="I1269" s="268"/>
      <c r="J1269" s="260"/>
    </row>
    <row r="1270" s="218" customFormat="1" ht="14.25" spans="1:10">
      <c r="A1270" s="253" t="s">
        <v>2355</v>
      </c>
      <c r="B1270" s="254">
        <f t="shared" si="39"/>
        <v>7</v>
      </c>
      <c r="C1270" s="255" t="s">
        <v>2356</v>
      </c>
      <c r="D1270" s="256"/>
      <c r="E1270" s="257"/>
      <c r="F1270" s="257"/>
      <c r="G1270" s="256"/>
      <c r="H1270" s="260"/>
      <c r="I1270" s="268"/>
      <c r="J1270" s="260"/>
    </row>
    <row r="1271" s="218" customFormat="1" ht="14.25" spans="1:10">
      <c r="A1271" s="253" t="s">
        <v>2357</v>
      </c>
      <c r="B1271" s="254">
        <f t="shared" si="39"/>
        <v>7</v>
      </c>
      <c r="C1271" s="255" t="s">
        <v>2358</v>
      </c>
      <c r="D1271" s="256"/>
      <c r="E1271" s="257"/>
      <c r="F1271" s="257"/>
      <c r="G1271" s="256"/>
      <c r="H1271" s="260"/>
      <c r="I1271" s="268"/>
      <c r="J1271" s="260"/>
    </row>
    <row r="1272" s="218" customFormat="1" ht="14.25" spans="1:10">
      <c r="A1272" s="253" t="s">
        <v>2359</v>
      </c>
      <c r="B1272" s="254">
        <f t="shared" si="39"/>
        <v>7</v>
      </c>
      <c r="C1272" s="255" t="s">
        <v>2360</v>
      </c>
      <c r="D1272" s="256"/>
      <c r="E1272" s="257"/>
      <c r="F1272" s="257"/>
      <c r="G1272" s="256"/>
      <c r="H1272" s="260"/>
      <c r="I1272" s="268"/>
      <c r="J1272" s="260"/>
    </row>
    <row r="1273" s="218" customFormat="1" ht="14.25" spans="1:10">
      <c r="A1273" s="253" t="s">
        <v>2361</v>
      </c>
      <c r="B1273" s="254">
        <f t="shared" si="39"/>
        <v>7</v>
      </c>
      <c r="C1273" s="255" t="s">
        <v>2362</v>
      </c>
      <c r="D1273" s="256"/>
      <c r="E1273" s="257"/>
      <c r="F1273" s="257"/>
      <c r="G1273" s="256"/>
      <c r="H1273" s="260"/>
      <c r="I1273" s="268"/>
      <c r="J1273" s="260"/>
    </row>
    <row r="1274" s="218" customFormat="1" ht="14.25" spans="1:10">
      <c r="A1274" s="253" t="s">
        <v>2363</v>
      </c>
      <c r="B1274" s="254">
        <f t="shared" si="39"/>
        <v>7</v>
      </c>
      <c r="C1274" s="255" t="s">
        <v>2364</v>
      </c>
      <c r="D1274" s="256"/>
      <c r="E1274" s="257"/>
      <c r="F1274" s="257"/>
      <c r="G1274" s="256"/>
      <c r="H1274" s="260"/>
      <c r="I1274" s="268"/>
      <c r="J1274" s="260"/>
    </row>
    <row r="1275" s="218" customFormat="1" ht="14.25" spans="1:10">
      <c r="A1275" s="253" t="s">
        <v>2365</v>
      </c>
      <c r="B1275" s="254">
        <f t="shared" si="39"/>
        <v>7</v>
      </c>
      <c r="C1275" s="255" t="s">
        <v>2366</v>
      </c>
      <c r="D1275" s="256"/>
      <c r="E1275" s="257"/>
      <c r="F1275" s="257"/>
      <c r="G1275" s="256"/>
      <c r="H1275" s="260"/>
      <c r="I1275" s="268"/>
      <c r="J1275" s="260"/>
    </row>
    <row r="1276" s="218" customFormat="1" ht="14.25" spans="1:10">
      <c r="A1276" s="253" t="s">
        <v>2367</v>
      </c>
      <c r="B1276" s="254">
        <f t="shared" si="39"/>
        <v>5</v>
      </c>
      <c r="C1276" s="255" t="s">
        <v>2368</v>
      </c>
      <c r="D1276" s="256"/>
      <c r="E1276" s="257"/>
      <c r="F1276" s="257"/>
      <c r="G1276" s="256"/>
      <c r="H1276" s="260"/>
      <c r="I1276" s="268"/>
      <c r="J1276" s="260"/>
    </row>
    <row r="1277" s="218" customFormat="1" ht="14.25" spans="1:10">
      <c r="A1277" s="247" t="s">
        <v>2369</v>
      </c>
      <c r="B1277" s="273">
        <f t="shared" si="39"/>
        <v>3</v>
      </c>
      <c r="C1277" s="249" t="s">
        <v>2370</v>
      </c>
      <c r="D1277" s="250">
        <v>6401</v>
      </c>
      <c r="E1277" s="251">
        <v>5795</v>
      </c>
      <c r="F1277" s="251">
        <v>7015</v>
      </c>
      <c r="G1277" s="250">
        <v>6767</v>
      </c>
      <c r="H1277" s="252">
        <f>G1277/F1277</f>
        <v>0.964647184604419</v>
      </c>
      <c r="I1277" s="267">
        <f>G1277-D1277</f>
        <v>366</v>
      </c>
      <c r="J1277" s="252">
        <f>I1277/D1277</f>
        <v>0.0571785658490861</v>
      </c>
    </row>
    <row r="1278" s="218" customFormat="1" ht="14.25" spans="1:10">
      <c r="A1278" s="253" t="s">
        <v>2371</v>
      </c>
      <c r="B1278" s="254">
        <f t="shared" si="39"/>
        <v>5</v>
      </c>
      <c r="C1278" s="255" t="s">
        <v>2372</v>
      </c>
      <c r="D1278" s="256">
        <v>1360</v>
      </c>
      <c r="E1278" s="257"/>
      <c r="F1278" s="258">
        <v>1220</v>
      </c>
      <c r="G1278" s="259">
        <f>SUM(G1279:G1288)</f>
        <v>12225</v>
      </c>
      <c r="H1278" s="260">
        <f>G1278/F1278</f>
        <v>10.0204918032787</v>
      </c>
      <c r="I1278" s="268">
        <f>G1278-D1278</f>
        <v>10865</v>
      </c>
      <c r="J1278" s="260">
        <f>I1278/D1278</f>
        <v>7.98897058823529</v>
      </c>
    </row>
    <row r="1279" s="218" customFormat="1" ht="14.25" spans="1:10">
      <c r="A1279" s="253" t="s">
        <v>2373</v>
      </c>
      <c r="B1279" s="254">
        <f t="shared" si="39"/>
        <v>7</v>
      </c>
      <c r="C1279" s="255" t="s">
        <v>2374</v>
      </c>
      <c r="D1279" s="256"/>
      <c r="E1279" s="257"/>
      <c r="F1279" s="258">
        <v>0</v>
      </c>
      <c r="G1279" s="259">
        <v>0</v>
      </c>
      <c r="H1279" s="260"/>
      <c r="I1279" s="268"/>
      <c r="J1279" s="260"/>
    </row>
    <row r="1280" s="218" customFormat="1" ht="14.25" spans="1:10">
      <c r="A1280" s="253" t="s">
        <v>2375</v>
      </c>
      <c r="B1280" s="254">
        <f t="shared" si="39"/>
        <v>7</v>
      </c>
      <c r="C1280" s="255" t="s">
        <v>2376</v>
      </c>
      <c r="D1280" s="256"/>
      <c r="E1280" s="257"/>
      <c r="F1280" s="258">
        <v>0</v>
      </c>
      <c r="G1280" s="259">
        <v>0</v>
      </c>
      <c r="H1280" s="260"/>
      <c r="I1280" s="268"/>
      <c r="J1280" s="260"/>
    </row>
    <row r="1281" s="218" customFormat="1" ht="14.25" spans="1:10">
      <c r="A1281" s="253" t="s">
        <v>2377</v>
      </c>
      <c r="B1281" s="254">
        <f t="shared" si="39"/>
        <v>7</v>
      </c>
      <c r="C1281" s="255" t="s">
        <v>2378</v>
      </c>
      <c r="D1281" s="256"/>
      <c r="E1281" s="257"/>
      <c r="F1281" s="258">
        <v>0</v>
      </c>
      <c r="G1281" s="259">
        <v>0</v>
      </c>
      <c r="H1281" s="260"/>
      <c r="I1281" s="268">
        <f>G1281-D1281</f>
        <v>0</v>
      </c>
      <c r="J1281" s="260"/>
    </row>
    <row r="1282" s="218" customFormat="1" ht="14.25" spans="1:10">
      <c r="A1282" s="253" t="s">
        <v>2379</v>
      </c>
      <c r="B1282" s="254">
        <f t="shared" si="39"/>
        <v>7</v>
      </c>
      <c r="C1282" s="255" t="s">
        <v>2380</v>
      </c>
      <c r="D1282" s="256"/>
      <c r="E1282" s="257"/>
      <c r="F1282" s="258">
        <v>0</v>
      </c>
      <c r="G1282" s="259">
        <v>0</v>
      </c>
      <c r="H1282" s="260"/>
      <c r="I1282" s="268"/>
      <c r="J1282" s="260"/>
    </row>
    <row r="1283" s="218" customFormat="1" ht="14.25" spans="1:10">
      <c r="A1283" s="253" t="s">
        <v>2381</v>
      </c>
      <c r="B1283" s="254">
        <f t="shared" si="39"/>
        <v>7</v>
      </c>
      <c r="C1283" s="255" t="s">
        <v>2382</v>
      </c>
      <c r="D1283" s="256">
        <v>440</v>
      </c>
      <c r="E1283" s="257"/>
      <c r="F1283" s="258">
        <v>278</v>
      </c>
      <c r="G1283" s="259">
        <v>367</v>
      </c>
      <c r="H1283" s="260">
        <f>G1283/F1283</f>
        <v>1.32014388489209</v>
      </c>
      <c r="I1283" s="268">
        <f>G1283-D1283</f>
        <v>-73</v>
      </c>
      <c r="J1283" s="260">
        <f>I1283/D1283</f>
        <v>-0.165909090909091</v>
      </c>
    </row>
    <row r="1284" s="218" customFormat="1" ht="14.25" spans="1:10">
      <c r="A1284" s="253" t="s">
        <v>2383</v>
      </c>
      <c r="B1284" s="254">
        <f t="shared" si="39"/>
        <v>7</v>
      </c>
      <c r="C1284" s="255" t="s">
        <v>2384</v>
      </c>
      <c r="D1284" s="256"/>
      <c r="E1284" s="257"/>
      <c r="F1284" s="258">
        <v>0</v>
      </c>
      <c r="G1284" s="259">
        <v>0</v>
      </c>
      <c r="H1284" s="260"/>
      <c r="I1284" s="268"/>
      <c r="J1284" s="260"/>
    </row>
    <row r="1285" s="217" customFormat="1" ht="14.25" spans="1:10">
      <c r="A1285" s="253" t="s">
        <v>2385</v>
      </c>
      <c r="B1285" s="254">
        <f t="shared" si="39"/>
        <v>7</v>
      </c>
      <c r="C1285" s="255" t="s">
        <v>2386</v>
      </c>
      <c r="D1285" s="256"/>
      <c r="E1285" s="257"/>
      <c r="F1285" s="258">
        <v>0</v>
      </c>
      <c r="G1285" s="259">
        <v>0</v>
      </c>
      <c r="H1285" s="260"/>
      <c r="I1285" s="268"/>
      <c r="J1285" s="260"/>
    </row>
    <row r="1286" s="217" customFormat="1" ht="14.25" spans="1:10">
      <c r="A1286" s="253" t="s">
        <v>2387</v>
      </c>
      <c r="B1286" s="254">
        <f t="shared" si="39"/>
        <v>7</v>
      </c>
      <c r="C1286" s="255" t="s">
        <v>2388</v>
      </c>
      <c r="D1286" s="256">
        <v>920</v>
      </c>
      <c r="E1286" s="257"/>
      <c r="F1286" s="258">
        <v>942</v>
      </c>
      <c r="G1286" s="259">
        <v>942</v>
      </c>
      <c r="H1286" s="260">
        <f>G1286/F1286</f>
        <v>1</v>
      </c>
      <c r="I1286" s="268">
        <f>G1286-D1286</f>
        <v>22</v>
      </c>
      <c r="J1286" s="260"/>
    </row>
    <row r="1287" s="218" customFormat="1" ht="14.25" spans="1:10">
      <c r="A1287" s="253" t="s">
        <v>2389</v>
      </c>
      <c r="B1287" s="254">
        <f t="shared" si="39"/>
        <v>5</v>
      </c>
      <c r="C1287" s="255" t="s">
        <v>2390</v>
      </c>
      <c r="D1287" s="256">
        <v>5041</v>
      </c>
      <c r="E1287" s="257">
        <v>5795</v>
      </c>
      <c r="F1287" s="257">
        <v>5795</v>
      </c>
      <c r="G1287" s="256">
        <v>5458</v>
      </c>
      <c r="H1287" s="260">
        <f>G1287/F1287</f>
        <v>0.941846419327006</v>
      </c>
      <c r="I1287" s="268">
        <f>G1287-D1287</f>
        <v>417</v>
      </c>
      <c r="J1287" s="260">
        <f>I1287/D1287</f>
        <v>0.0827216822059115</v>
      </c>
    </row>
    <row r="1288" s="218" customFormat="1" ht="14.25" spans="1:10">
      <c r="A1288" s="253" t="s">
        <v>2391</v>
      </c>
      <c r="B1288" s="254">
        <f t="shared" si="39"/>
        <v>7</v>
      </c>
      <c r="C1288" s="255" t="s">
        <v>2392</v>
      </c>
      <c r="D1288" s="256">
        <v>5041</v>
      </c>
      <c r="E1288" s="257">
        <v>5795</v>
      </c>
      <c r="F1288" s="257">
        <v>5795</v>
      </c>
      <c r="G1288" s="256">
        <v>5458</v>
      </c>
      <c r="H1288" s="260">
        <f>G1288/F1288</f>
        <v>0.941846419327006</v>
      </c>
      <c r="I1288" s="268">
        <f>G1288-D1288</f>
        <v>417</v>
      </c>
      <c r="J1288" s="260">
        <f>I1288/D1288</f>
        <v>0.0827216822059115</v>
      </c>
    </row>
    <row r="1289" s="218" customFormat="1" ht="14.25" spans="1:10">
      <c r="A1289" s="253" t="s">
        <v>2393</v>
      </c>
      <c r="B1289" s="254">
        <f t="shared" si="39"/>
        <v>7</v>
      </c>
      <c r="C1289" s="255" t="s">
        <v>2394</v>
      </c>
      <c r="D1289" s="256"/>
      <c r="E1289" s="257"/>
      <c r="F1289" s="257"/>
      <c r="G1289" s="256"/>
      <c r="H1289" s="260"/>
      <c r="I1289" s="268"/>
      <c r="J1289" s="260"/>
    </row>
    <row r="1290" s="218" customFormat="1" ht="14.25" spans="1:10">
      <c r="A1290" s="253" t="s">
        <v>2395</v>
      </c>
      <c r="B1290" s="254">
        <f t="shared" si="39"/>
        <v>7</v>
      </c>
      <c r="C1290" s="255" t="s">
        <v>2396</v>
      </c>
      <c r="D1290" s="256"/>
      <c r="E1290" s="257"/>
      <c r="F1290" s="257"/>
      <c r="G1290" s="256"/>
      <c r="H1290" s="260"/>
      <c r="I1290" s="268"/>
      <c r="J1290" s="260"/>
    </row>
    <row r="1291" s="218" customFormat="1" ht="14.25" spans="1:10">
      <c r="A1291" s="253" t="s">
        <v>2397</v>
      </c>
      <c r="B1291" s="254">
        <f t="shared" si="39"/>
        <v>5</v>
      </c>
      <c r="C1291" s="255" t="s">
        <v>2398</v>
      </c>
      <c r="D1291" s="256"/>
      <c r="E1291" s="257"/>
      <c r="F1291" s="257"/>
      <c r="G1291" s="256"/>
      <c r="H1291" s="260"/>
      <c r="I1291" s="268"/>
      <c r="J1291" s="260"/>
    </row>
    <row r="1292" s="218" customFormat="1" ht="14.25" spans="1:10">
      <c r="A1292" s="253" t="s">
        <v>2399</v>
      </c>
      <c r="B1292" s="254">
        <f t="shared" si="39"/>
        <v>7</v>
      </c>
      <c r="C1292" s="255" t="s">
        <v>2400</v>
      </c>
      <c r="D1292" s="256"/>
      <c r="E1292" s="257"/>
      <c r="F1292" s="257"/>
      <c r="G1292" s="256"/>
      <c r="H1292" s="260"/>
      <c r="I1292" s="268"/>
      <c r="J1292" s="260"/>
    </row>
    <row r="1293" s="218" customFormat="1" ht="14.25" spans="1:10">
      <c r="A1293" s="253" t="s">
        <v>2401</v>
      </c>
      <c r="B1293" s="254">
        <f t="shared" si="39"/>
        <v>7</v>
      </c>
      <c r="C1293" s="255" t="s">
        <v>2402</v>
      </c>
      <c r="D1293" s="256"/>
      <c r="E1293" s="257"/>
      <c r="F1293" s="257"/>
      <c r="G1293" s="256"/>
      <c r="H1293" s="260"/>
      <c r="I1293" s="268"/>
      <c r="J1293" s="260"/>
    </row>
    <row r="1294" s="218" customFormat="1" ht="14.25" spans="1:10">
      <c r="A1294" s="253" t="s">
        <v>2403</v>
      </c>
      <c r="B1294" s="254">
        <f t="shared" si="39"/>
        <v>7</v>
      </c>
      <c r="C1294" s="255" t="s">
        <v>2404</v>
      </c>
      <c r="D1294" s="256"/>
      <c r="E1294" s="257"/>
      <c r="F1294" s="257"/>
      <c r="G1294" s="256"/>
      <c r="H1294" s="260"/>
      <c r="I1294" s="268"/>
      <c r="J1294" s="260"/>
    </row>
    <row r="1295" s="218" customFormat="1" ht="14.25" spans="1:10">
      <c r="A1295" s="281">
        <v>222</v>
      </c>
      <c r="B1295" s="282" t="s">
        <v>2405</v>
      </c>
      <c r="C1295" s="282" t="s">
        <v>2405</v>
      </c>
      <c r="D1295" s="256"/>
      <c r="E1295" s="257"/>
      <c r="F1295" s="257"/>
      <c r="G1295" s="259">
        <f>SUM(G1296,G1312,G1326,G1331,G1337)</f>
        <v>750</v>
      </c>
      <c r="H1295" s="260"/>
      <c r="I1295" s="268"/>
      <c r="J1295" s="260"/>
    </row>
    <row r="1296" s="218" customFormat="1" ht="14.25" spans="1:10">
      <c r="A1296" s="281">
        <v>22201</v>
      </c>
      <c r="B1296" s="282" t="s">
        <v>2406</v>
      </c>
      <c r="C1296" s="282" t="s">
        <v>2406</v>
      </c>
      <c r="D1296" s="256"/>
      <c r="E1296" s="257"/>
      <c r="F1296" s="257"/>
      <c r="G1296" s="259">
        <f>SUM(G1297:G1310)</f>
        <v>40</v>
      </c>
      <c r="H1296" s="260"/>
      <c r="I1296" s="268"/>
      <c r="J1296" s="260"/>
    </row>
    <row r="1297" s="218" customFormat="1" ht="14.25" spans="1:10">
      <c r="A1297" s="281">
        <v>2220101</v>
      </c>
      <c r="B1297" s="281" t="s">
        <v>510</v>
      </c>
      <c r="C1297" s="281" t="s">
        <v>510</v>
      </c>
      <c r="D1297" s="256"/>
      <c r="E1297" s="257"/>
      <c r="F1297" s="257"/>
      <c r="G1297" s="259">
        <v>0</v>
      </c>
      <c r="H1297" s="260"/>
      <c r="I1297" s="268"/>
      <c r="J1297" s="260"/>
    </row>
    <row r="1298" s="218" customFormat="1" ht="14.25" spans="1:10">
      <c r="A1298" s="281">
        <v>2220102</v>
      </c>
      <c r="B1298" s="281" t="s">
        <v>512</v>
      </c>
      <c r="C1298" s="281" t="s">
        <v>512</v>
      </c>
      <c r="D1298" s="256"/>
      <c r="E1298" s="257"/>
      <c r="F1298" s="257"/>
      <c r="G1298" s="259">
        <v>40</v>
      </c>
      <c r="H1298" s="260"/>
      <c r="I1298" s="268"/>
      <c r="J1298" s="260"/>
    </row>
    <row r="1299" s="218" customFormat="1" ht="14.25" spans="1:10">
      <c r="A1299" s="281">
        <v>2220103</v>
      </c>
      <c r="B1299" s="281" t="s">
        <v>514</v>
      </c>
      <c r="C1299" s="281" t="s">
        <v>514</v>
      </c>
      <c r="D1299" s="256"/>
      <c r="E1299" s="257"/>
      <c r="F1299" s="257"/>
      <c r="G1299" s="259">
        <v>0</v>
      </c>
      <c r="H1299" s="260"/>
      <c r="I1299" s="268"/>
      <c r="J1299" s="260"/>
    </row>
    <row r="1300" s="218" customFormat="1" ht="14.25" spans="1:10">
      <c r="A1300" s="281">
        <v>2220104</v>
      </c>
      <c r="B1300" s="281" t="s">
        <v>2407</v>
      </c>
      <c r="C1300" s="281" t="s">
        <v>2407</v>
      </c>
      <c r="D1300" s="256"/>
      <c r="E1300" s="257"/>
      <c r="F1300" s="257"/>
      <c r="G1300" s="259">
        <v>0</v>
      </c>
      <c r="H1300" s="260"/>
      <c r="I1300" s="268"/>
      <c r="J1300" s="260"/>
    </row>
    <row r="1301" s="218" customFormat="1" ht="14.25" spans="1:10">
      <c r="A1301" s="281">
        <v>2220105</v>
      </c>
      <c r="B1301" s="281" t="s">
        <v>2408</v>
      </c>
      <c r="C1301" s="281" t="s">
        <v>2408</v>
      </c>
      <c r="D1301" s="256"/>
      <c r="E1301" s="257"/>
      <c r="F1301" s="257"/>
      <c r="G1301" s="259">
        <v>0</v>
      </c>
      <c r="H1301" s="260"/>
      <c r="I1301" s="268"/>
      <c r="J1301" s="260"/>
    </row>
    <row r="1302" s="218" customFormat="1" ht="14.25" spans="1:10">
      <c r="A1302" s="281">
        <v>2220106</v>
      </c>
      <c r="B1302" s="281" t="s">
        <v>2409</v>
      </c>
      <c r="C1302" s="281" t="s">
        <v>2409</v>
      </c>
      <c r="D1302" s="256"/>
      <c r="E1302" s="257"/>
      <c r="F1302" s="257"/>
      <c r="G1302" s="259">
        <v>0</v>
      </c>
      <c r="H1302" s="260"/>
      <c r="I1302" s="268"/>
      <c r="J1302" s="260"/>
    </row>
    <row r="1303" s="218" customFormat="1" ht="14.25" spans="1:10">
      <c r="A1303" s="281">
        <v>2220107</v>
      </c>
      <c r="B1303" s="281" t="s">
        <v>2410</v>
      </c>
      <c r="C1303" s="281" t="s">
        <v>2410</v>
      </c>
      <c r="D1303" s="256"/>
      <c r="E1303" s="257"/>
      <c r="F1303" s="257"/>
      <c r="G1303" s="259">
        <v>0</v>
      </c>
      <c r="H1303" s="260"/>
      <c r="I1303" s="268"/>
      <c r="J1303" s="260"/>
    </row>
    <row r="1304" s="218" customFormat="1" ht="14.25" spans="1:10">
      <c r="A1304" s="281">
        <v>2220112</v>
      </c>
      <c r="B1304" s="281" t="s">
        <v>2411</v>
      </c>
      <c r="C1304" s="281" t="s">
        <v>2411</v>
      </c>
      <c r="D1304" s="256"/>
      <c r="E1304" s="257"/>
      <c r="F1304" s="257"/>
      <c r="G1304" s="259">
        <v>0</v>
      </c>
      <c r="H1304" s="260"/>
      <c r="I1304" s="268"/>
      <c r="J1304" s="260"/>
    </row>
    <row r="1305" s="218" customFormat="1" ht="14.25" spans="1:10">
      <c r="A1305" s="281">
        <v>2220113</v>
      </c>
      <c r="B1305" s="281" t="s">
        <v>2412</v>
      </c>
      <c r="C1305" s="281" t="s">
        <v>2412</v>
      </c>
      <c r="D1305" s="256"/>
      <c r="E1305" s="257"/>
      <c r="F1305" s="257"/>
      <c r="G1305" s="259">
        <v>0</v>
      </c>
      <c r="H1305" s="260"/>
      <c r="I1305" s="268"/>
      <c r="J1305" s="260"/>
    </row>
    <row r="1306" s="218" customFormat="1" ht="14.25" spans="1:10">
      <c r="A1306" s="281">
        <v>2220114</v>
      </c>
      <c r="B1306" s="281" t="s">
        <v>2413</v>
      </c>
      <c r="C1306" s="281" t="s">
        <v>2413</v>
      </c>
      <c r="D1306" s="256"/>
      <c r="E1306" s="257"/>
      <c r="F1306" s="257"/>
      <c r="G1306" s="259">
        <v>0</v>
      </c>
      <c r="H1306" s="260"/>
      <c r="I1306" s="268"/>
      <c r="J1306" s="260"/>
    </row>
    <row r="1307" s="218" customFormat="1" ht="14.25" spans="1:10">
      <c r="A1307" s="281">
        <v>2220115</v>
      </c>
      <c r="B1307" s="281" t="s">
        <v>2414</v>
      </c>
      <c r="C1307" s="281" t="s">
        <v>2414</v>
      </c>
      <c r="D1307" s="256"/>
      <c r="E1307" s="257"/>
      <c r="F1307" s="257"/>
      <c r="G1307" s="259">
        <v>0</v>
      </c>
      <c r="H1307" s="260"/>
      <c r="I1307" s="268"/>
      <c r="J1307" s="260"/>
    </row>
    <row r="1308" s="218" customFormat="1" ht="14.25" spans="1:10">
      <c r="A1308" s="281">
        <v>2220118</v>
      </c>
      <c r="B1308" s="281" t="s">
        <v>2415</v>
      </c>
      <c r="C1308" s="281" t="s">
        <v>2415</v>
      </c>
      <c r="D1308" s="256"/>
      <c r="E1308" s="257"/>
      <c r="F1308" s="257"/>
      <c r="G1308" s="259">
        <v>0</v>
      </c>
      <c r="H1308" s="260"/>
      <c r="I1308" s="268"/>
      <c r="J1308" s="260"/>
    </row>
    <row r="1309" s="218" customFormat="1" ht="14.25" spans="1:10">
      <c r="A1309" s="281">
        <v>2220150</v>
      </c>
      <c r="B1309" s="281" t="s">
        <v>538</v>
      </c>
      <c r="C1309" s="281" t="s">
        <v>538</v>
      </c>
      <c r="D1309" s="256"/>
      <c r="E1309" s="257"/>
      <c r="F1309" s="257"/>
      <c r="G1309" s="259">
        <v>0</v>
      </c>
      <c r="H1309" s="260"/>
      <c r="I1309" s="268"/>
      <c r="J1309" s="260"/>
    </row>
    <row r="1310" s="218" customFormat="1" ht="14.25" spans="1:10">
      <c r="A1310" s="281">
        <v>2220199</v>
      </c>
      <c r="B1310" s="281" t="s">
        <v>2416</v>
      </c>
      <c r="C1310" s="281" t="s">
        <v>2416</v>
      </c>
      <c r="D1310" s="256"/>
      <c r="E1310" s="257"/>
      <c r="F1310" s="257"/>
      <c r="G1310" s="259">
        <v>0</v>
      </c>
      <c r="H1310" s="260"/>
      <c r="I1310" s="268"/>
      <c r="J1310" s="260"/>
    </row>
    <row r="1311" s="218" customFormat="1" ht="14.25" spans="1:10">
      <c r="A1311" s="281">
        <v>22205</v>
      </c>
      <c r="B1311" s="281"/>
      <c r="C1311" s="282" t="s">
        <v>2417</v>
      </c>
      <c r="D1311" s="256"/>
      <c r="E1311" s="257"/>
      <c r="F1311" s="257"/>
      <c r="G1311" s="259">
        <f>SUM(G1312:G1323)</f>
        <v>180</v>
      </c>
      <c r="H1311" s="260"/>
      <c r="I1311" s="268"/>
      <c r="J1311" s="260"/>
    </row>
    <row r="1312" s="218" customFormat="1" ht="14.25" spans="1:10">
      <c r="A1312" s="281">
        <v>2220501</v>
      </c>
      <c r="B1312" s="254"/>
      <c r="C1312" s="281" t="s">
        <v>2418</v>
      </c>
      <c r="D1312" s="256"/>
      <c r="E1312" s="257"/>
      <c r="F1312" s="257"/>
      <c r="G1312" s="259">
        <v>0</v>
      </c>
      <c r="H1312" s="260"/>
      <c r="I1312" s="268"/>
      <c r="J1312" s="260"/>
    </row>
    <row r="1313" s="218" customFormat="1" ht="14.25" spans="1:10">
      <c r="A1313" s="281">
        <v>2220502</v>
      </c>
      <c r="B1313" s="254"/>
      <c r="C1313" s="281" t="s">
        <v>2419</v>
      </c>
      <c r="D1313" s="256"/>
      <c r="E1313" s="257"/>
      <c r="F1313" s="257"/>
      <c r="G1313" s="259">
        <v>0</v>
      </c>
      <c r="H1313" s="260"/>
      <c r="I1313" s="268"/>
      <c r="J1313" s="260"/>
    </row>
    <row r="1314" s="218" customFormat="1" ht="14.25" spans="1:10">
      <c r="A1314" s="281">
        <v>2220503</v>
      </c>
      <c r="B1314" s="254"/>
      <c r="C1314" s="281" t="s">
        <v>2420</v>
      </c>
      <c r="D1314" s="256"/>
      <c r="E1314" s="257"/>
      <c r="F1314" s="257"/>
      <c r="G1314" s="259">
        <v>0</v>
      </c>
      <c r="H1314" s="260"/>
      <c r="I1314" s="268"/>
      <c r="J1314" s="260"/>
    </row>
    <row r="1315" s="218" customFormat="1" ht="14.25" spans="1:10">
      <c r="A1315" s="281">
        <v>2220504</v>
      </c>
      <c r="B1315" s="254"/>
      <c r="C1315" s="281" t="s">
        <v>2421</v>
      </c>
      <c r="D1315" s="256"/>
      <c r="E1315" s="257"/>
      <c r="F1315" s="257"/>
      <c r="G1315" s="259">
        <v>0</v>
      </c>
      <c r="H1315" s="260"/>
      <c r="I1315" s="268"/>
      <c r="J1315" s="260"/>
    </row>
    <row r="1316" s="218" customFormat="1" ht="14.25" spans="1:10">
      <c r="A1316" s="281">
        <v>2220505</v>
      </c>
      <c r="B1316" s="254"/>
      <c r="C1316" s="281" t="s">
        <v>2422</v>
      </c>
      <c r="D1316" s="256"/>
      <c r="E1316" s="257"/>
      <c r="F1316" s="257"/>
      <c r="G1316" s="259">
        <v>0</v>
      </c>
      <c r="H1316" s="260"/>
      <c r="I1316" s="268"/>
      <c r="J1316" s="260"/>
    </row>
    <row r="1317" s="218" customFormat="1" ht="14.25" spans="1:10">
      <c r="A1317" s="281">
        <v>2220506</v>
      </c>
      <c r="B1317" s="254"/>
      <c r="C1317" s="281" t="s">
        <v>2423</v>
      </c>
      <c r="D1317" s="256"/>
      <c r="E1317" s="257"/>
      <c r="F1317" s="257"/>
      <c r="G1317" s="259">
        <v>0</v>
      </c>
      <c r="H1317" s="260"/>
      <c r="I1317" s="268"/>
      <c r="J1317" s="260"/>
    </row>
    <row r="1318" s="218" customFormat="1" ht="14.25" spans="1:10">
      <c r="A1318" s="281">
        <v>2220507</v>
      </c>
      <c r="B1318" s="254"/>
      <c r="C1318" s="281" t="s">
        <v>2424</v>
      </c>
      <c r="D1318" s="256"/>
      <c r="E1318" s="257"/>
      <c r="F1318" s="257"/>
      <c r="G1318" s="259">
        <v>0</v>
      </c>
      <c r="H1318" s="260"/>
      <c r="I1318" s="268"/>
      <c r="J1318" s="260"/>
    </row>
    <row r="1319" s="218" customFormat="1" ht="14.25" spans="1:10">
      <c r="A1319" s="281">
        <v>2220508</v>
      </c>
      <c r="B1319" s="254"/>
      <c r="C1319" s="281" t="s">
        <v>2425</v>
      </c>
      <c r="D1319" s="256"/>
      <c r="E1319" s="257"/>
      <c r="F1319" s="257"/>
      <c r="G1319" s="259">
        <v>0</v>
      </c>
      <c r="H1319" s="260"/>
      <c r="I1319" s="268"/>
      <c r="J1319" s="260"/>
    </row>
    <row r="1320" s="218" customFormat="1" ht="14.25" spans="1:10">
      <c r="A1320" s="281">
        <v>2220509</v>
      </c>
      <c r="B1320" s="254"/>
      <c r="C1320" s="281" t="s">
        <v>2426</v>
      </c>
      <c r="D1320" s="256"/>
      <c r="E1320" s="257"/>
      <c r="F1320" s="257"/>
      <c r="G1320" s="259">
        <v>0</v>
      </c>
      <c r="H1320" s="260"/>
      <c r="I1320" s="268"/>
      <c r="J1320" s="260"/>
    </row>
    <row r="1321" s="218" customFormat="1" ht="14.25" spans="1:10">
      <c r="A1321" s="281">
        <v>2220510</v>
      </c>
      <c r="B1321" s="254"/>
      <c r="C1321" s="281" t="s">
        <v>2427</v>
      </c>
      <c r="D1321" s="256"/>
      <c r="E1321" s="257"/>
      <c r="F1321" s="257"/>
      <c r="G1321" s="259">
        <v>0</v>
      </c>
      <c r="H1321" s="260"/>
      <c r="I1321" s="268"/>
      <c r="J1321" s="260"/>
    </row>
    <row r="1322" s="218" customFormat="1" ht="14.25" spans="1:10">
      <c r="A1322" s="281">
        <v>2220511</v>
      </c>
      <c r="B1322" s="254"/>
      <c r="C1322" s="281" t="s">
        <v>2428</v>
      </c>
      <c r="D1322" s="256"/>
      <c r="E1322" s="257"/>
      <c r="F1322" s="257"/>
      <c r="G1322" s="259">
        <v>180</v>
      </c>
      <c r="H1322" s="260"/>
      <c r="I1322" s="268"/>
      <c r="J1322" s="260"/>
    </row>
    <row r="1323" s="218" customFormat="1" ht="14.25" spans="1:10">
      <c r="A1323" s="281">
        <v>2220599</v>
      </c>
      <c r="B1323" s="254"/>
      <c r="C1323" s="281" t="s">
        <v>2429</v>
      </c>
      <c r="D1323" s="256"/>
      <c r="E1323" s="257"/>
      <c r="F1323" s="257"/>
      <c r="G1323" s="259">
        <v>0</v>
      </c>
      <c r="H1323" s="260"/>
      <c r="I1323" s="268"/>
      <c r="J1323" s="260"/>
    </row>
    <row r="1324" s="218" customFormat="1" ht="14.25" spans="1:10">
      <c r="A1324" s="283" t="s">
        <v>2430</v>
      </c>
      <c r="B1324" s="283">
        <f t="shared" ref="B1324:B1352" si="40">LEN(A1324)</f>
        <v>3</v>
      </c>
      <c r="C1324" s="284" t="s">
        <v>2431</v>
      </c>
      <c r="D1324" s="250">
        <v>748</v>
      </c>
      <c r="E1324" s="285">
        <v>169</v>
      </c>
      <c r="F1324" s="286">
        <v>179</v>
      </c>
      <c r="G1324" s="250">
        <v>733</v>
      </c>
      <c r="H1324" s="252">
        <f>G1324/F1324</f>
        <v>4.09497206703911</v>
      </c>
      <c r="I1324" s="267">
        <f>G1324-D1324</f>
        <v>-15</v>
      </c>
      <c r="J1324" s="252"/>
    </row>
    <row r="1325" s="218" customFormat="1" ht="14.25" spans="1:10">
      <c r="A1325" s="276" t="s">
        <v>2432</v>
      </c>
      <c r="B1325" s="276">
        <f t="shared" si="40"/>
        <v>5</v>
      </c>
      <c r="C1325" s="277" t="s">
        <v>2433</v>
      </c>
      <c r="D1325" s="256">
        <v>252</v>
      </c>
      <c r="E1325" s="278">
        <v>169</v>
      </c>
      <c r="F1325" s="279">
        <v>179</v>
      </c>
      <c r="G1325" s="259">
        <f>SUM(G1326:G1336)</f>
        <v>237</v>
      </c>
      <c r="H1325" s="260">
        <f>G1325/F1325</f>
        <v>1.32402234636872</v>
      </c>
      <c r="I1325" s="268">
        <f>G1325-D1325</f>
        <v>-15</v>
      </c>
      <c r="J1325" s="260"/>
    </row>
    <row r="1326" s="218" customFormat="1" ht="14.25" spans="1:10">
      <c r="A1326" s="276" t="s">
        <v>2434</v>
      </c>
      <c r="B1326" s="276">
        <f t="shared" si="40"/>
        <v>7</v>
      </c>
      <c r="C1326" s="277" t="s">
        <v>2435</v>
      </c>
      <c r="D1326" s="256"/>
      <c r="E1326" s="278"/>
      <c r="F1326" s="278"/>
      <c r="G1326" s="259">
        <v>0</v>
      </c>
      <c r="H1326" s="287"/>
      <c r="I1326" s="288"/>
      <c r="J1326" s="287"/>
    </row>
    <row r="1327" s="218" customFormat="1" ht="14.25" spans="1:10">
      <c r="A1327" s="276" t="s">
        <v>2436</v>
      </c>
      <c r="B1327" s="276">
        <f t="shared" si="40"/>
        <v>7</v>
      </c>
      <c r="C1327" s="277" t="s">
        <v>2437</v>
      </c>
      <c r="D1327" s="256">
        <v>52</v>
      </c>
      <c r="E1327" s="278"/>
      <c r="F1327" s="278"/>
      <c r="G1327" s="259">
        <v>0</v>
      </c>
      <c r="H1327" s="260"/>
      <c r="I1327" s="268">
        <f>G1327-D1327</f>
        <v>-52</v>
      </c>
      <c r="J1327" s="260"/>
    </row>
    <row r="1328" s="218" customFormat="1" ht="14.25" spans="1:10">
      <c r="A1328" s="276" t="s">
        <v>2438</v>
      </c>
      <c r="B1328" s="276">
        <f t="shared" si="40"/>
        <v>7</v>
      </c>
      <c r="C1328" s="277" t="s">
        <v>2439</v>
      </c>
      <c r="D1328" s="256"/>
      <c r="E1328" s="278"/>
      <c r="F1328" s="278"/>
      <c r="G1328" s="259">
        <v>0</v>
      </c>
      <c r="H1328" s="287"/>
      <c r="I1328" s="288"/>
      <c r="J1328" s="287"/>
    </row>
    <row r="1329" s="218" customFormat="1" ht="14.25" spans="1:10">
      <c r="A1329" s="276" t="s">
        <v>2440</v>
      </c>
      <c r="B1329" s="276">
        <f t="shared" si="40"/>
        <v>7</v>
      </c>
      <c r="C1329" s="277" t="s">
        <v>2441</v>
      </c>
      <c r="D1329" s="256"/>
      <c r="E1329" s="278"/>
      <c r="F1329" s="278">
        <v>10</v>
      </c>
      <c r="G1329" s="259">
        <v>10</v>
      </c>
      <c r="H1329" s="287"/>
      <c r="I1329" s="288"/>
      <c r="J1329" s="287"/>
    </row>
    <row r="1330" s="218" customFormat="1" ht="14.25" spans="1:10">
      <c r="A1330" s="276" t="s">
        <v>2442</v>
      </c>
      <c r="B1330" s="276">
        <f t="shared" si="40"/>
        <v>7</v>
      </c>
      <c r="C1330" s="277" t="s">
        <v>2443</v>
      </c>
      <c r="D1330" s="256"/>
      <c r="E1330" s="278"/>
      <c r="F1330" s="278"/>
      <c r="G1330" s="259">
        <v>0</v>
      </c>
      <c r="H1330" s="260"/>
      <c r="I1330" s="268"/>
      <c r="J1330" s="260"/>
    </row>
    <row r="1331" s="218" customFormat="1" ht="14.25" spans="1:10">
      <c r="A1331" s="276" t="s">
        <v>2444</v>
      </c>
      <c r="B1331" s="276">
        <f t="shared" si="40"/>
        <v>7</v>
      </c>
      <c r="C1331" s="277" t="s">
        <v>2445</v>
      </c>
      <c r="D1331" s="256">
        <v>186</v>
      </c>
      <c r="E1331" s="278">
        <v>169</v>
      </c>
      <c r="F1331" s="278">
        <v>169</v>
      </c>
      <c r="G1331" s="259">
        <v>216</v>
      </c>
      <c r="H1331" s="260">
        <f>G1331/F1331</f>
        <v>1.27810650887574</v>
      </c>
      <c r="I1331" s="268">
        <f>G1331-D1331</f>
        <v>30</v>
      </c>
      <c r="J1331" s="260"/>
    </row>
    <row r="1332" s="217" customFormat="1" ht="14.25" spans="1:10">
      <c r="A1332" s="276" t="s">
        <v>2446</v>
      </c>
      <c r="B1332" s="276">
        <f t="shared" si="40"/>
        <v>7</v>
      </c>
      <c r="C1332" s="277" t="s">
        <v>2447</v>
      </c>
      <c r="D1332" s="256">
        <v>12</v>
      </c>
      <c r="E1332" s="278"/>
      <c r="F1332" s="278"/>
      <c r="G1332" s="259">
        <v>0</v>
      </c>
      <c r="H1332" s="260"/>
      <c r="I1332" s="268">
        <f>G1332-D1332</f>
        <v>-12</v>
      </c>
      <c r="J1332" s="260"/>
    </row>
    <row r="1333" s="217" customFormat="1" ht="14.25" spans="1:10">
      <c r="A1333" s="276" t="s">
        <v>2448</v>
      </c>
      <c r="B1333" s="276">
        <f t="shared" si="40"/>
        <v>7</v>
      </c>
      <c r="C1333" s="277" t="s">
        <v>2449</v>
      </c>
      <c r="D1333" s="256">
        <v>2</v>
      </c>
      <c r="E1333" s="278"/>
      <c r="F1333" s="278"/>
      <c r="G1333" s="259">
        <v>0</v>
      </c>
      <c r="H1333" s="260"/>
      <c r="I1333" s="268">
        <f>G1333-D1333</f>
        <v>-2</v>
      </c>
      <c r="J1333" s="260"/>
    </row>
    <row r="1334" s="217" customFormat="1" ht="14.25" spans="1:10">
      <c r="A1334" s="276" t="s">
        <v>2450</v>
      </c>
      <c r="B1334" s="276">
        <f t="shared" si="40"/>
        <v>7</v>
      </c>
      <c r="C1334" s="277" t="s">
        <v>2451</v>
      </c>
      <c r="D1334" s="256"/>
      <c r="E1334" s="278"/>
      <c r="F1334" s="278"/>
      <c r="G1334" s="259">
        <v>3</v>
      </c>
      <c r="H1334" s="260"/>
      <c r="I1334" s="268"/>
      <c r="J1334" s="260"/>
    </row>
    <row r="1335" s="218" customFormat="1" ht="14.25" spans="1:10">
      <c r="A1335" s="276" t="s">
        <v>2452</v>
      </c>
      <c r="B1335" s="276">
        <f t="shared" si="40"/>
        <v>7</v>
      </c>
      <c r="C1335" s="277" t="s">
        <v>2453</v>
      </c>
      <c r="D1335" s="256"/>
      <c r="E1335" s="278"/>
      <c r="F1335" s="278"/>
      <c r="G1335" s="259">
        <v>0</v>
      </c>
      <c r="H1335" s="260"/>
      <c r="I1335" s="268"/>
      <c r="J1335" s="260"/>
    </row>
    <row r="1336" s="218" customFormat="1" ht="14.25" spans="1:10">
      <c r="A1336" s="276" t="s">
        <v>2454</v>
      </c>
      <c r="B1336" s="276">
        <f t="shared" si="40"/>
        <v>7</v>
      </c>
      <c r="C1336" s="277" t="s">
        <v>2455</v>
      </c>
      <c r="D1336" s="256"/>
      <c r="E1336" s="278"/>
      <c r="F1336" s="278"/>
      <c r="G1336" s="259">
        <v>8</v>
      </c>
      <c r="H1336" s="260"/>
      <c r="I1336" s="268"/>
      <c r="J1336" s="260"/>
    </row>
    <row r="1337" s="218" customFormat="1" ht="14.25" spans="1:10">
      <c r="A1337" s="276" t="s">
        <v>2456</v>
      </c>
      <c r="B1337" s="276">
        <f t="shared" si="40"/>
        <v>5</v>
      </c>
      <c r="C1337" s="277" t="s">
        <v>2457</v>
      </c>
      <c r="D1337" s="256">
        <v>470</v>
      </c>
      <c r="E1337" s="278"/>
      <c r="F1337" s="279"/>
      <c r="G1337" s="256">
        <v>494</v>
      </c>
      <c r="H1337" s="260"/>
      <c r="I1337" s="268">
        <f>G1337-D1337</f>
        <v>24</v>
      </c>
      <c r="J1337" s="260"/>
    </row>
    <row r="1338" s="218" customFormat="1" ht="14.25" spans="1:10">
      <c r="A1338" s="276" t="s">
        <v>2458</v>
      </c>
      <c r="B1338" s="276">
        <f t="shared" si="40"/>
        <v>7</v>
      </c>
      <c r="C1338" s="277" t="s">
        <v>2435</v>
      </c>
      <c r="D1338" s="256"/>
      <c r="E1338" s="278"/>
      <c r="F1338" s="279"/>
      <c r="G1338" s="256"/>
      <c r="H1338" s="260"/>
      <c r="I1338" s="268"/>
      <c r="J1338" s="260"/>
    </row>
    <row r="1339" s="218" customFormat="1" ht="14.25" spans="1:10">
      <c r="A1339" s="276" t="s">
        <v>2459</v>
      </c>
      <c r="B1339" s="276">
        <f t="shared" si="40"/>
        <v>7</v>
      </c>
      <c r="C1339" s="277" t="s">
        <v>2460</v>
      </c>
      <c r="D1339" s="256">
        <v>425</v>
      </c>
      <c r="E1339" s="278"/>
      <c r="F1339" s="279"/>
      <c r="G1339" s="256">
        <v>494</v>
      </c>
      <c r="H1339" s="260"/>
      <c r="I1339" s="268">
        <f>G1339-D1339</f>
        <v>69</v>
      </c>
      <c r="J1339" s="260"/>
    </row>
    <row r="1340" s="218" customFormat="1" ht="14.25" spans="1:10">
      <c r="A1340" s="276" t="s">
        <v>2461</v>
      </c>
      <c r="B1340" s="276">
        <f t="shared" si="40"/>
        <v>7</v>
      </c>
      <c r="C1340" s="277" t="s">
        <v>2439</v>
      </c>
      <c r="D1340" s="256"/>
      <c r="E1340" s="278"/>
      <c r="F1340" s="279"/>
      <c r="G1340" s="256"/>
      <c r="H1340" s="260"/>
      <c r="I1340" s="268"/>
      <c r="J1340" s="260"/>
    </row>
    <row r="1341" s="218" customFormat="1" ht="14.25" spans="1:10">
      <c r="A1341" s="276" t="s">
        <v>2462</v>
      </c>
      <c r="B1341" s="276">
        <f t="shared" si="40"/>
        <v>7</v>
      </c>
      <c r="C1341" s="277" t="s">
        <v>2463</v>
      </c>
      <c r="D1341" s="256">
        <v>45</v>
      </c>
      <c r="E1341" s="278"/>
      <c r="F1341" s="279"/>
      <c r="G1341" s="256"/>
      <c r="H1341" s="260"/>
      <c r="I1341" s="268">
        <f>G1341-D1341</f>
        <v>-45</v>
      </c>
      <c r="J1341" s="260"/>
    </row>
    <row r="1342" s="218" customFormat="1" ht="14.25" spans="1:10">
      <c r="A1342" s="276" t="s">
        <v>2464</v>
      </c>
      <c r="B1342" s="276">
        <f t="shared" si="40"/>
        <v>7</v>
      </c>
      <c r="C1342" s="277" t="s">
        <v>2465</v>
      </c>
      <c r="D1342" s="256"/>
      <c r="E1342" s="278"/>
      <c r="F1342" s="279"/>
      <c r="G1342" s="256"/>
      <c r="H1342" s="260"/>
      <c r="I1342" s="268"/>
      <c r="J1342" s="260"/>
    </row>
    <row r="1343" s="218" customFormat="1" ht="14.25" spans="1:10">
      <c r="A1343" s="276" t="s">
        <v>2466</v>
      </c>
      <c r="B1343" s="276">
        <f t="shared" si="40"/>
        <v>5</v>
      </c>
      <c r="C1343" s="277" t="s">
        <v>2467</v>
      </c>
      <c r="D1343" s="256">
        <v>21</v>
      </c>
      <c r="E1343" s="278"/>
      <c r="F1343" s="279"/>
      <c r="G1343" s="256">
        <v>1</v>
      </c>
      <c r="H1343" s="260"/>
      <c r="I1343" s="268">
        <f>G1343-D1343</f>
        <v>-20</v>
      </c>
      <c r="J1343" s="260"/>
    </row>
    <row r="1344" s="218" customFormat="1" ht="14.25" spans="1:10">
      <c r="A1344" s="276" t="s">
        <v>2468</v>
      </c>
      <c r="B1344" s="276">
        <f t="shared" si="40"/>
        <v>7</v>
      </c>
      <c r="C1344" s="277" t="s">
        <v>2435</v>
      </c>
      <c r="D1344" s="256"/>
      <c r="E1344" s="278"/>
      <c r="F1344" s="279"/>
      <c r="G1344" s="256"/>
      <c r="H1344" s="260"/>
      <c r="I1344" s="268"/>
      <c r="J1344" s="260"/>
    </row>
    <row r="1345" s="218" customFormat="1" ht="14.25" spans="1:10">
      <c r="A1345" s="276" t="s">
        <v>2469</v>
      </c>
      <c r="B1345" s="276">
        <f t="shared" si="40"/>
        <v>7</v>
      </c>
      <c r="C1345" s="277" t="s">
        <v>2437</v>
      </c>
      <c r="D1345" s="256">
        <v>21</v>
      </c>
      <c r="E1345" s="278"/>
      <c r="F1345" s="279"/>
      <c r="G1345" s="256">
        <v>1</v>
      </c>
      <c r="H1345" s="260"/>
      <c r="I1345" s="268">
        <f>G1345-D1345</f>
        <v>-20</v>
      </c>
      <c r="J1345" s="260"/>
    </row>
    <row r="1346" s="218" customFormat="1" ht="14.25" spans="1:10">
      <c r="A1346" s="276" t="s">
        <v>2470</v>
      </c>
      <c r="B1346" s="276">
        <f t="shared" si="40"/>
        <v>7</v>
      </c>
      <c r="C1346" s="277" t="s">
        <v>2439</v>
      </c>
      <c r="D1346" s="256"/>
      <c r="E1346" s="278"/>
      <c r="F1346" s="279"/>
      <c r="G1346" s="256"/>
      <c r="H1346" s="260"/>
      <c r="I1346" s="268"/>
      <c r="J1346" s="260"/>
    </row>
    <row r="1347" s="218" customFormat="1" ht="14.25" spans="1:10">
      <c r="A1347" s="276" t="s">
        <v>2471</v>
      </c>
      <c r="B1347" s="276">
        <f t="shared" si="40"/>
        <v>7</v>
      </c>
      <c r="C1347" s="277" t="s">
        <v>2472</v>
      </c>
      <c r="D1347" s="256"/>
      <c r="E1347" s="278"/>
      <c r="F1347" s="279"/>
      <c r="G1347" s="256"/>
      <c r="H1347" s="260"/>
      <c r="I1347" s="268"/>
      <c r="J1347" s="260"/>
    </row>
    <row r="1348" s="218" customFormat="1" ht="14.25" spans="1:10">
      <c r="A1348" s="276" t="s">
        <v>2473</v>
      </c>
      <c r="B1348" s="276">
        <f t="shared" si="40"/>
        <v>7</v>
      </c>
      <c r="C1348" s="277" t="s">
        <v>2474</v>
      </c>
      <c r="D1348" s="256"/>
      <c r="E1348" s="278"/>
      <c r="F1348" s="279"/>
      <c r="G1348" s="256"/>
      <c r="H1348" s="260"/>
      <c r="I1348" s="268"/>
      <c r="J1348" s="260"/>
    </row>
    <row r="1349" s="218" customFormat="1" ht="14.25" spans="1:10">
      <c r="A1349" s="276" t="s">
        <v>2475</v>
      </c>
      <c r="B1349" s="276">
        <f t="shared" si="40"/>
        <v>5</v>
      </c>
      <c r="C1349" s="277" t="s">
        <v>2476</v>
      </c>
      <c r="D1349" s="256"/>
      <c r="E1349" s="278"/>
      <c r="F1349" s="279"/>
      <c r="G1349" s="256"/>
      <c r="H1349" s="260"/>
      <c r="I1349" s="268"/>
      <c r="J1349" s="260"/>
    </row>
    <row r="1350" s="218" customFormat="1" ht="14.25" spans="1:10">
      <c r="A1350" s="276" t="s">
        <v>2477</v>
      </c>
      <c r="B1350" s="276">
        <f t="shared" si="40"/>
        <v>7</v>
      </c>
      <c r="C1350" s="277" t="s">
        <v>2435</v>
      </c>
      <c r="D1350" s="256"/>
      <c r="E1350" s="278"/>
      <c r="F1350" s="279"/>
      <c r="G1350" s="256"/>
      <c r="H1350" s="260"/>
      <c r="I1350" s="268"/>
      <c r="J1350" s="260"/>
    </row>
    <row r="1351" s="218" customFormat="1" ht="14.25" spans="1:10">
      <c r="A1351" s="276" t="s">
        <v>2478</v>
      </c>
      <c r="B1351" s="276">
        <f t="shared" si="40"/>
        <v>7</v>
      </c>
      <c r="C1351" s="277" t="s">
        <v>2437</v>
      </c>
      <c r="D1351" s="256"/>
      <c r="E1351" s="278"/>
      <c r="F1351" s="279"/>
      <c r="G1351" s="256"/>
      <c r="H1351" s="260"/>
      <c r="I1351" s="268"/>
      <c r="J1351" s="260"/>
    </row>
    <row r="1352" s="218" customFormat="1" ht="14.25" spans="1:10">
      <c r="A1352" s="276" t="s">
        <v>2479</v>
      </c>
      <c r="B1352" s="276">
        <f t="shared" si="40"/>
        <v>7</v>
      </c>
      <c r="C1352" s="277" t="s">
        <v>2439</v>
      </c>
      <c r="D1352" s="256"/>
      <c r="E1352" s="278"/>
      <c r="F1352" s="279"/>
      <c r="G1352" s="256"/>
      <c r="H1352" s="260"/>
      <c r="I1352" s="268"/>
      <c r="J1352" s="260"/>
    </row>
    <row r="1353" s="218" customFormat="1" ht="14.25" spans="1:10">
      <c r="A1353" s="276" t="s">
        <v>2480</v>
      </c>
      <c r="B1353" s="276">
        <f t="shared" ref="B1353:B1385" si="41">LEN(A1353)</f>
        <v>7</v>
      </c>
      <c r="C1353" s="277" t="s">
        <v>2481</v>
      </c>
      <c r="D1353" s="256"/>
      <c r="E1353" s="278"/>
      <c r="F1353" s="279"/>
      <c r="G1353" s="256"/>
      <c r="H1353" s="260"/>
      <c r="I1353" s="268"/>
      <c r="J1353" s="260"/>
    </row>
    <row r="1354" s="218" customFormat="1" ht="14.25" spans="1:10">
      <c r="A1354" s="276" t="s">
        <v>2482</v>
      </c>
      <c r="B1354" s="276">
        <f t="shared" si="41"/>
        <v>7</v>
      </c>
      <c r="C1354" s="277" t="s">
        <v>2483</v>
      </c>
      <c r="D1354" s="256"/>
      <c r="E1354" s="278"/>
      <c r="F1354" s="279"/>
      <c r="G1354" s="256"/>
      <c r="H1354" s="260"/>
      <c r="I1354" s="268"/>
      <c r="J1354" s="260"/>
    </row>
    <row r="1355" s="218" customFormat="1" ht="14.25" spans="1:10">
      <c r="A1355" s="276" t="s">
        <v>2484</v>
      </c>
      <c r="B1355" s="276">
        <f t="shared" si="41"/>
        <v>7</v>
      </c>
      <c r="C1355" s="277" t="s">
        <v>2453</v>
      </c>
      <c r="D1355" s="256"/>
      <c r="E1355" s="278"/>
      <c r="F1355" s="279"/>
      <c r="G1355" s="256"/>
      <c r="H1355" s="260"/>
      <c r="I1355" s="268"/>
      <c r="J1355" s="260"/>
    </row>
    <row r="1356" s="218" customFormat="1" ht="14.25" spans="1:10">
      <c r="A1356" s="276" t="s">
        <v>2485</v>
      </c>
      <c r="B1356" s="276">
        <f t="shared" si="41"/>
        <v>7</v>
      </c>
      <c r="C1356" s="277" t="s">
        <v>2486</v>
      </c>
      <c r="D1356" s="256"/>
      <c r="E1356" s="278"/>
      <c r="F1356" s="279"/>
      <c r="G1356" s="256"/>
      <c r="H1356" s="260"/>
      <c r="I1356" s="268"/>
      <c r="J1356" s="260"/>
    </row>
    <row r="1357" s="218" customFormat="1" ht="14.25" spans="1:10">
      <c r="A1357" s="276" t="s">
        <v>2487</v>
      </c>
      <c r="B1357" s="276">
        <f t="shared" si="41"/>
        <v>5</v>
      </c>
      <c r="C1357" s="277" t="s">
        <v>2488</v>
      </c>
      <c r="D1357" s="256"/>
      <c r="E1357" s="278"/>
      <c r="F1357" s="279"/>
      <c r="G1357" s="256"/>
      <c r="H1357" s="260"/>
      <c r="I1357" s="268"/>
      <c r="J1357" s="260"/>
    </row>
    <row r="1358" s="218" customFormat="1" ht="14.25" spans="1:10">
      <c r="A1358" s="276" t="s">
        <v>2489</v>
      </c>
      <c r="B1358" s="276">
        <f t="shared" si="41"/>
        <v>7</v>
      </c>
      <c r="C1358" s="277" t="s">
        <v>2435</v>
      </c>
      <c r="D1358" s="256"/>
      <c r="E1358" s="278"/>
      <c r="F1358" s="279"/>
      <c r="G1358" s="256"/>
      <c r="H1358" s="260"/>
      <c r="I1358" s="268"/>
      <c r="J1358" s="260"/>
    </row>
    <row r="1359" s="218" customFormat="1" ht="14.25" spans="1:10">
      <c r="A1359" s="276" t="s">
        <v>2490</v>
      </c>
      <c r="B1359" s="276">
        <f t="shared" si="41"/>
        <v>7</v>
      </c>
      <c r="C1359" s="277" t="s">
        <v>2437</v>
      </c>
      <c r="D1359" s="256"/>
      <c r="E1359" s="278"/>
      <c r="F1359" s="279"/>
      <c r="G1359" s="256"/>
      <c r="H1359" s="260"/>
      <c r="I1359" s="268"/>
      <c r="J1359" s="260"/>
    </row>
    <row r="1360" s="218" customFormat="1" ht="14.25" spans="1:10">
      <c r="A1360" s="276" t="s">
        <v>2491</v>
      </c>
      <c r="B1360" s="276">
        <f t="shared" si="41"/>
        <v>7</v>
      </c>
      <c r="C1360" s="277" t="s">
        <v>2439</v>
      </c>
      <c r="D1360" s="256"/>
      <c r="E1360" s="278"/>
      <c r="F1360" s="279"/>
      <c r="G1360" s="256"/>
      <c r="H1360" s="260"/>
      <c r="I1360" s="268"/>
      <c r="J1360" s="260"/>
    </row>
    <row r="1361" s="218" customFormat="1" ht="14.25" spans="1:10">
      <c r="A1361" s="276" t="s">
        <v>2492</v>
      </c>
      <c r="B1361" s="276">
        <f t="shared" si="41"/>
        <v>7</v>
      </c>
      <c r="C1361" s="277" t="s">
        <v>2493</v>
      </c>
      <c r="D1361" s="256"/>
      <c r="E1361" s="278"/>
      <c r="F1361" s="279"/>
      <c r="G1361" s="256"/>
      <c r="H1361" s="260"/>
      <c r="I1361" s="268"/>
      <c r="J1361" s="260"/>
    </row>
    <row r="1362" s="218" customFormat="1" ht="14.25" spans="1:10">
      <c r="A1362" s="276" t="s">
        <v>2494</v>
      </c>
      <c r="B1362" s="276">
        <f t="shared" si="41"/>
        <v>7</v>
      </c>
      <c r="C1362" s="277" t="s">
        <v>2495</v>
      </c>
      <c r="D1362" s="256"/>
      <c r="E1362" s="278"/>
      <c r="F1362" s="279"/>
      <c r="G1362" s="256"/>
      <c r="H1362" s="260"/>
      <c r="I1362" s="268"/>
      <c r="J1362" s="260"/>
    </row>
    <row r="1363" s="218" customFormat="1" ht="14.25" spans="1:10">
      <c r="A1363" s="276" t="s">
        <v>2496</v>
      </c>
      <c r="B1363" s="276">
        <f t="shared" si="41"/>
        <v>7</v>
      </c>
      <c r="C1363" s="277" t="s">
        <v>2497</v>
      </c>
      <c r="D1363" s="256"/>
      <c r="E1363" s="278"/>
      <c r="F1363" s="279"/>
      <c r="G1363" s="256"/>
      <c r="H1363" s="260"/>
      <c r="I1363" s="268"/>
      <c r="J1363" s="260"/>
    </row>
    <row r="1364" s="218" customFormat="1" ht="14.25" spans="1:10">
      <c r="A1364" s="276" t="s">
        <v>2498</v>
      </c>
      <c r="B1364" s="276">
        <f t="shared" si="41"/>
        <v>7</v>
      </c>
      <c r="C1364" s="277" t="s">
        <v>2499</v>
      </c>
      <c r="D1364" s="256"/>
      <c r="E1364" s="278"/>
      <c r="F1364" s="279"/>
      <c r="G1364" s="256"/>
      <c r="H1364" s="260"/>
      <c r="I1364" s="268"/>
      <c r="J1364" s="260"/>
    </row>
    <row r="1365" s="218" customFormat="1" ht="14.25" spans="1:10">
      <c r="A1365" s="276" t="s">
        <v>2500</v>
      </c>
      <c r="B1365" s="276">
        <f t="shared" si="41"/>
        <v>7</v>
      </c>
      <c r="C1365" s="277" t="s">
        <v>2501</v>
      </c>
      <c r="D1365" s="256"/>
      <c r="E1365" s="278"/>
      <c r="F1365" s="279"/>
      <c r="G1365" s="256"/>
      <c r="H1365" s="260"/>
      <c r="I1365" s="268"/>
      <c r="J1365" s="260"/>
    </row>
    <row r="1366" s="218" customFormat="1" ht="14.25" spans="1:10">
      <c r="A1366" s="276" t="s">
        <v>2502</v>
      </c>
      <c r="B1366" s="276">
        <f t="shared" si="41"/>
        <v>7</v>
      </c>
      <c r="C1366" s="277" t="s">
        <v>2503</v>
      </c>
      <c r="D1366" s="256"/>
      <c r="E1366" s="278"/>
      <c r="F1366" s="279"/>
      <c r="G1366" s="256"/>
      <c r="H1366" s="260"/>
      <c r="I1366" s="268"/>
      <c r="J1366" s="260"/>
    </row>
    <row r="1367" s="218" customFormat="1" ht="14.25" spans="1:10">
      <c r="A1367" s="276" t="s">
        <v>2504</v>
      </c>
      <c r="B1367" s="276">
        <f t="shared" si="41"/>
        <v>7</v>
      </c>
      <c r="C1367" s="277" t="s">
        <v>2505</v>
      </c>
      <c r="D1367" s="256"/>
      <c r="E1367" s="278"/>
      <c r="F1367" s="279"/>
      <c r="G1367" s="256"/>
      <c r="H1367" s="260"/>
      <c r="I1367" s="268"/>
      <c r="J1367" s="260"/>
    </row>
    <row r="1368" s="218" customFormat="1" ht="14.25" spans="1:10">
      <c r="A1368" s="276" t="s">
        <v>2506</v>
      </c>
      <c r="B1368" s="276">
        <f t="shared" si="41"/>
        <v>7</v>
      </c>
      <c r="C1368" s="277" t="s">
        <v>2507</v>
      </c>
      <c r="D1368" s="256"/>
      <c r="E1368" s="278"/>
      <c r="F1368" s="279"/>
      <c r="G1368" s="256"/>
      <c r="H1368" s="260"/>
      <c r="I1368" s="268"/>
      <c r="J1368" s="260"/>
    </row>
    <row r="1369" s="218" customFormat="1" ht="14.25" spans="1:10">
      <c r="A1369" s="276" t="s">
        <v>2508</v>
      </c>
      <c r="B1369" s="276">
        <f t="shared" si="41"/>
        <v>7</v>
      </c>
      <c r="C1369" s="277" t="s">
        <v>2509</v>
      </c>
      <c r="D1369" s="256"/>
      <c r="E1369" s="278"/>
      <c r="F1369" s="279"/>
      <c r="G1369" s="256"/>
      <c r="H1369" s="260"/>
      <c r="I1369" s="268"/>
      <c r="J1369" s="260"/>
    </row>
    <row r="1370" s="218" customFormat="1" ht="14.25" spans="1:10">
      <c r="A1370" s="276" t="s">
        <v>2510</v>
      </c>
      <c r="B1370" s="276">
        <f t="shared" si="41"/>
        <v>5</v>
      </c>
      <c r="C1370" s="277" t="s">
        <v>2511</v>
      </c>
      <c r="D1370" s="256">
        <v>1</v>
      </c>
      <c r="E1370" s="278"/>
      <c r="F1370" s="279"/>
      <c r="G1370" s="256">
        <v>1</v>
      </c>
      <c r="H1370" s="260"/>
      <c r="I1370" s="268">
        <f>G1370-D1370</f>
        <v>0</v>
      </c>
      <c r="J1370" s="260"/>
    </row>
    <row r="1371" s="218" customFormat="1" ht="14.25" spans="1:10">
      <c r="A1371" s="276" t="s">
        <v>2512</v>
      </c>
      <c r="B1371" s="276">
        <f t="shared" si="41"/>
        <v>7</v>
      </c>
      <c r="C1371" s="277" t="s">
        <v>2513</v>
      </c>
      <c r="D1371" s="256"/>
      <c r="E1371" s="278"/>
      <c r="F1371" s="279"/>
      <c r="G1371" s="256"/>
      <c r="H1371" s="260"/>
      <c r="I1371" s="268"/>
      <c r="J1371" s="260"/>
    </row>
    <row r="1372" s="218" customFormat="1" ht="14.25" spans="1:10">
      <c r="A1372" s="276" t="s">
        <v>2514</v>
      </c>
      <c r="B1372" s="276">
        <f t="shared" si="41"/>
        <v>7</v>
      </c>
      <c r="C1372" s="277" t="s">
        <v>2515</v>
      </c>
      <c r="D1372" s="256">
        <v>1</v>
      </c>
      <c r="E1372" s="278"/>
      <c r="F1372" s="279"/>
      <c r="G1372" s="256">
        <v>1</v>
      </c>
      <c r="H1372" s="260"/>
      <c r="I1372" s="268">
        <f>G1372-D1372</f>
        <v>0</v>
      </c>
      <c r="J1372" s="260"/>
    </row>
    <row r="1373" s="218" customFormat="1" ht="14.25" spans="1:10">
      <c r="A1373" s="276" t="s">
        <v>2516</v>
      </c>
      <c r="B1373" s="276">
        <f t="shared" si="41"/>
        <v>7</v>
      </c>
      <c r="C1373" s="277" t="s">
        <v>2517</v>
      </c>
      <c r="D1373" s="256"/>
      <c r="E1373" s="278"/>
      <c r="F1373" s="279"/>
      <c r="G1373" s="256"/>
      <c r="H1373" s="260"/>
      <c r="I1373" s="268"/>
      <c r="J1373" s="260"/>
    </row>
    <row r="1374" s="218" customFormat="1" ht="14.25" spans="1:10">
      <c r="A1374" s="276" t="s">
        <v>2518</v>
      </c>
      <c r="B1374" s="276">
        <f t="shared" si="41"/>
        <v>5</v>
      </c>
      <c r="C1374" s="277" t="s">
        <v>2519</v>
      </c>
      <c r="D1374" s="256">
        <v>4</v>
      </c>
      <c r="E1374" s="278"/>
      <c r="F1374" s="279"/>
      <c r="G1374" s="256"/>
      <c r="H1374" s="260"/>
      <c r="I1374" s="268">
        <f>G1374-D1374</f>
        <v>-4</v>
      </c>
      <c r="J1374" s="260"/>
    </row>
    <row r="1375" s="218" customFormat="1" ht="14.25" spans="1:10">
      <c r="A1375" s="276" t="s">
        <v>2520</v>
      </c>
      <c r="B1375" s="276">
        <f t="shared" si="41"/>
        <v>7</v>
      </c>
      <c r="C1375" s="277" t="s">
        <v>2521</v>
      </c>
      <c r="D1375" s="256"/>
      <c r="E1375" s="278"/>
      <c r="F1375" s="279"/>
      <c r="G1375" s="256"/>
      <c r="H1375" s="260"/>
      <c r="I1375" s="268"/>
      <c r="J1375" s="260"/>
    </row>
    <row r="1376" s="218" customFormat="1" ht="14.25" spans="1:10">
      <c r="A1376" s="276" t="s">
        <v>2522</v>
      </c>
      <c r="B1376" s="276">
        <f t="shared" si="41"/>
        <v>7</v>
      </c>
      <c r="C1376" s="277" t="s">
        <v>2523</v>
      </c>
      <c r="D1376" s="256"/>
      <c r="E1376" s="278"/>
      <c r="F1376" s="279"/>
      <c r="G1376" s="256"/>
      <c r="H1376" s="260"/>
      <c r="I1376" s="268"/>
      <c r="J1376" s="260"/>
    </row>
    <row r="1377" s="218" customFormat="1" ht="14.25" spans="1:10">
      <c r="A1377" s="276" t="s">
        <v>2524</v>
      </c>
      <c r="B1377" s="276">
        <f t="shared" si="41"/>
        <v>7</v>
      </c>
      <c r="C1377" s="277" t="s">
        <v>2525</v>
      </c>
      <c r="D1377" s="256">
        <v>4</v>
      </c>
      <c r="E1377" s="278"/>
      <c r="F1377" s="279"/>
      <c r="G1377" s="256"/>
      <c r="H1377" s="260"/>
      <c r="I1377" s="268">
        <f>G1377-D1377</f>
        <v>-4</v>
      </c>
      <c r="J1377" s="260"/>
    </row>
    <row r="1378" s="218" customFormat="1" ht="14.25" spans="1:10">
      <c r="A1378" s="276" t="s">
        <v>2526</v>
      </c>
      <c r="B1378" s="276">
        <f t="shared" si="41"/>
        <v>7</v>
      </c>
      <c r="C1378" s="277" t="s">
        <v>2527</v>
      </c>
      <c r="D1378" s="256"/>
      <c r="E1378" s="278"/>
      <c r="F1378" s="279"/>
      <c r="G1378" s="256"/>
      <c r="H1378" s="260"/>
      <c r="I1378" s="268"/>
      <c r="J1378" s="260"/>
    </row>
    <row r="1379" s="218" customFormat="1" ht="14.25" spans="1:10">
      <c r="A1379" s="276" t="s">
        <v>2528</v>
      </c>
      <c r="B1379" s="276">
        <f t="shared" si="41"/>
        <v>7</v>
      </c>
      <c r="C1379" s="277" t="s">
        <v>2529</v>
      </c>
      <c r="D1379" s="256"/>
      <c r="E1379" s="278"/>
      <c r="F1379" s="279"/>
      <c r="G1379" s="256"/>
      <c r="H1379" s="260"/>
      <c r="I1379" s="268"/>
      <c r="J1379" s="260"/>
    </row>
    <row r="1380" s="218" customFormat="1" ht="14.25" spans="1:10">
      <c r="A1380" s="276" t="s">
        <v>2530</v>
      </c>
      <c r="B1380" s="276">
        <f t="shared" si="41"/>
        <v>5</v>
      </c>
      <c r="C1380" s="277" t="s">
        <v>2531</v>
      </c>
      <c r="D1380" s="256"/>
      <c r="E1380" s="278"/>
      <c r="F1380" s="279"/>
      <c r="G1380" s="256"/>
      <c r="H1380" s="260"/>
      <c r="I1380" s="268"/>
      <c r="J1380" s="260"/>
    </row>
    <row r="1381" s="218" customFormat="1" ht="14.25" spans="1:10">
      <c r="A1381" s="247" t="s">
        <v>2532</v>
      </c>
      <c r="B1381" s="273">
        <f t="shared" si="41"/>
        <v>3</v>
      </c>
      <c r="C1381" s="249" t="s">
        <v>2533</v>
      </c>
      <c r="D1381" s="250"/>
      <c r="E1381" s="251">
        <v>2000</v>
      </c>
      <c r="F1381" s="251"/>
      <c r="G1381" s="250"/>
      <c r="H1381" s="252"/>
      <c r="I1381" s="267"/>
      <c r="J1381" s="252"/>
    </row>
    <row r="1382" s="218" customFormat="1" ht="14.25" spans="1:10">
      <c r="A1382" s="247" t="s">
        <v>2534</v>
      </c>
      <c r="B1382" s="273">
        <f t="shared" si="41"/>
        <v>3</v>
      </c>
      <c r="C1382" s="249" t="s">
        <v>2535</v>
      </c>
      <c r="D1382" s="250">
        <v>287</v>
      </c>
      <c r="E1382" s="251"/>
      <c r="F1382" s="251">
        <v>107</v>
      </c>
      <c r="G1382" s="250">
        <v>67</v>
      </c>
      <c r="H1382" s="252">
        <f>G1382/F1382</f>
        <v>0.626168224299065</v>
      </c>
      <c r="I1382" s="267">
        <f>G1382-D1382</f>
        <v>-220</v>
      </c>
      <c r="J1382" s="252">
        <f>I1382/D1382</f>
        <v>-0.766550522648084</v>
      </c>
    </row>
    <row r="1383" s="218" customFormat="1" ht="14.25" spans="1:10">
      <c r="A1383" s="253" t="s">
        <v>2536</v>
      </c>
      <c r="B1383" s="254">
        <f t="shared" si="41"/>
        <v>5</v>
      </c>
      <c r="C1383" s="255" t="s">
        <v>2537</v>
      </c>
      <c r="D1383" s="256"/>
      <c r="E1383" s="257"/>
      <c r="F1383" s="257"/>
      <c r="G1383" s="256"/>
      <c r="H1383" s="260"/>
      <c r="I1383" s="268"/>
      <c r="J1383" s="260"/>
    </row>
    <row r="1384" s="218" customFormat="1" ht="14.25" spans="1:10">
      <c r="A1384" s="253" t="s">
        <v>2538</v>
      </c>
      <c r="B1384" s="254">
        <f t="shared" si="41"/>
        <v>5</v>
      </c>
      <c r="C1384" s="255" t="s">
        <v>2230</v>
      </c>
      <c r="D1384" s="256">
        <v>287</v>
      </c>
      <c r="E1384" s="257"/>
      <c r="F1384" s="257">
        <v>107</v>
      </c>
      <c r="G1384" s="256">
        <v>67</v>
      </c>
      <c r="H1384" s="260"/>
      <c r="I1384" s="268">
        <f t="shared" ref="I1384:I1390" si="42">G1384-D1384</f>
        <v>-220</v>
      </c>
      <c r="J1384" s="260">
        <f>I1384/D1384</f>
        <v>-0.766550522648084</v>
      </c>
    </row>
    <row r="1385" s="218" customFormat="1" ht="14.25" spans="1:10">
      <c r="A1385" s="253" t="s">
        <v>2539</v>
      </c>
      <c r="B1385" s="254">
        <f t="shared" si="41"/>
        <v>7</v>
      </c>
      <c r="C1385" s="255" t="s">
        <v>2540</v>
      </c>
      <c r="D1385" s="256">
        <v>287</v>
      </c>
      <c r="E1385" s="257"/>
      <c r="F1385" s="257">
        <v>107</v>
      </c>
      <c r="G1385" s="256">
        <v>67</v>
      </c>
      <c r="H1385" s="260"/>
      <c r="I1385" s="268">
        <f t="shared" si="42"/>
        <v>-220</v>
      </c>
      <c r="J1385" s="260">
        <f>I1385/D1385</f>
        <v>-0.766550522648084</v>
      </c>
    </row>
    <row r="1386" s="219" customFormat="1" ht="14.25" spans="1:10">
      <c r="A1386" s="289"/>
      <c r="B1386" s="289">
        <v>3</v>
      </c>
      <c r="C1386" s="290" t="s">
        <v>2541</v>
      </c>
      <c r="D1386" s="291">
        <v>171496</v>
      </c>
      <c r="E1386" s="292">
        <v>119252</v>
      </c>
      <c r="F1386" s="292">
        <v>173440</v>
      </c>
      <c r="G1386" s="291">
        <v>178619</v>
      </c>
      <c r="H1386" s="293">
        <f>G1386/F1386</f>
        <v>1.0298604704797</v>
      </c>
      <c r="I1386" s="302">
        <f t="shared" si="42"/>
        <v>7123</v>
      </c>
      <c r="J1386" s="293">
        <f>I1386/D1386</f>
        <v>0.0415344964314036</v>
      </c>
    </row>
    <row r="1387" s="219" customFormat="1" ht="14.25" spans="1:10">
      <c r="A1387" s="294"/>
      <c r="B1387" s="289"/>
      <c r="C1387" s="294" t="s">
        <v>2542</v>
      </c>
      <c r="D1387" s="291">
        <f>D1388+D1391+D1392+D1394</f>
        <v>5414</v>
      </c>
      <c r="E1387" s="291">
        <f>E1388+E1391+E1392+E1394</f>
        <v>4732</v>
      </c>
      <c r="F1387" s="291">
        <f>F1388+F1391+F1392+F1394</f>
        <v>4732</v>
      </c>
      <c r="G1387" s="291">
        <f>G1388+G1391+G1392+G1394</f>
        <v>7611</v>
      </c>
      <c r="H1387" s="293">
        <f>G1387/F1387</f>
        <v>1.60841081994928</v>
      </c>
      <c r="I1387" s="302">
        <f t="shared" si="42"/>
        <v>2197</v>
      </c>
      <c r="J1387" s="293">
        <f>I1387/D1387</f>
        <v>0.40579977835242</v>
      </c>
    </row>
    <row r="1388" s="219" customFormat="1" ht="14.25" spans="1:10">
      <c r="A1388" s="295"/>
      <c r="B1388" s="289"/>
      <c r="C1388" s="295" t="s">
        <v>2543</v>
      </c>
      <c r="D1388" s="291">
        <v>1716</v>
      </c>
      <c r="E1388" s="292">
        <v>4732</v>
      </c>
      <c r="F1388" s="292">
        <v>4732</v>
      </c>
      <c r="G1388" s="291">
        <v>4269</v>
      </c>
      <c r="H1388" s="293">
        <f>G1388/F1388</f>
        <v>0.902155536770921</v>
      </c>
      <c r="I1388" s="302">
        <f t="shared" si="42"/>
        <v>2553</v>
      </c>
      <c r="J1388" s="293">
        <f>I1388/D1388</f>
        <v>1.48776223776224</v>
      </c>
    </row>
    <row r="1389" s="218" customFormat="1" ht="14.25" spans="1:10">
      <c r="A1389" s="296"/>
      <c r="B1389" s="254"/>
      <c r="C1389" s="296" t="s">
        <v>2544</v>
      </c>
      <c r="D1389" s="256">
        <v>46</v>
      </c>
      <c r="E1389" s="257">
        <v>4732</v>
      </c>
      <c r="F1389" s="257">
        <v>4732</v>
      </c>
      <c r="G1389" s="256">
        <v>46</v>
      </c>
      <c r="H1389" s="260"/>
      <c r="I1389" s="268">
        <f t="shared" si="42"/>
        <v>0</v>
      </c>
      <c r="J1389" s="260"/>
    </row>
    <row r="1390" s="218" customFormat="1" ht="14.25" spans="1:10">
      <c r="A1390" s="297"/>
      <c r="B1390" s="254"/>
      <c r="C1390" s="297" t="s">
        <v>2545</v>
      </c>
      <c r="D1390" s="256">
        <v>1670</v>
      </c>
      <c r="E1390" s="257"/>
      <c r="F1390" s="257"/>
      <c r="G1390" s="256">
        <v>4223</v>
      </c>
      <c r="H1390" s="260"/>
      <c r="I1390" s="268">
        <f t="shared" si="42"/>
        <v>2553</v>
      </c>
      <c r="J1390" s="260">
        <f>I1390/D1390</f>
        <v>1.52874251497006</v>
      </c>
    </row>
    <row r="1391" s="219" customFormat="1" ht="14.25" spans="1:10">
      <c r="A1391" s="294"/>
      <c r="B1391" s="289"/>
      <c r="C1391" s="294" t="s">
        <v>2546</v>
      </c>
      <c r="D1391" s="291"/>
      <c r="E1391" s="292"/>
      <c r="F1391" s="292"/>
      <c r="G1391" s="291"/>
      <c r="H1391" s="293"/>
      <c r="I1391" s="302"/>
      <c r="J1391" s="293"/>
    </row>
    <row r="1392" s="219" customFormat="1" ht="14.25" spans="1:10">
      <c r="A1392" s="294"/>
      <c r="B1392" s="289"/>
      <c r="C1392" s="294" t="s">
        <v>2547</v>
      </c>
      <c r="D1392" s="298">
        <v>2892</v>
      </c>
      <c r="E1392" s="292"/>
      <c r="F1392" s="292"/>
      <c r="G1392" s="298">
        <v>2628</v>
      </c>
      <c r="H1392" s="260"/>
      <c r="I1392" s="302">
        <f>G1392-D1392</f>
        <v>-264</v>
      </c>
      <c r="J1392" s="293">
        <f>I1392/D1392</f>
        <v>-0.0912863070539419</v>
      </c>
    </row>
    <row r="1393" s="220" customFormat="1" ht="14.25" spans="1:10">
      <c r="A1393" s="294"/>
      <c r="B1393" s="289"/>
      <c r="C1393" s="294" t="s">
        <v>2548</v>
      </c>
      <c r="D1393" s="291"/>
      <c r="E1393" s="292"/>
      <c r="F1393" s="292"/>
      <c r="G1393" s="291"/>
      <c r="H1393" s="293"/>
      <c r="I1393" s="302"/>
      <c r="J1393" s="293"/>
    </row>
    <row r="1394" s="220" customFormat="1" ht="14.25" spans="1:10">
      <c r="A1394" s="299"/>
      <c r="B1394" s="289"/>
      <c r="C1394" s="299" t="s">
        <v>2549</v>
      </c>
      <c r="D1394" s="291">
        <v>806</v>
      </c>
      <c r="E1394" s="292"/>
      <c r="F1394" s="292"/>
      <c r="G1394" s="291">
        <v>714</v>
      </c>
      <c r="H1394" s="260"/>
      <c r="I1394" s="302">
        <f>G1394-D1394</f>
        <v>-92</v>
      </c>
      <c r="J1394" s="293">
        <f>I1394/D1394</f>
        <v>-0.114143920595533</v>
      </c>
    </row>
    <row r="1395" s="218" customFormat="1" ht="14.25" spans="1:10">
      <c r="A1395" s="300"/>
      <c r="B1395" s="254"/>
      <c r="C1395" s="300" t="s">
        <v>2550</v>
      </c>
      <c r="D1395" s="256">
        <v>806</v>
      </c>
      <c r="E1395" s="257"/>
      <c r="F1395" s="257"/>
      <c r="G1395" s="256">
        <v>714</v>
      </c>
      <c r="H1395" s="260"/>
      <c r="I1395" s="268">
        <f>G1395-D1395</f>
        <v>-92</v>
      </c>
      <c r="J1395" s="260">
        <f>I1395/D1395</f>
        <v>-0.114143920595533</v>
      </c>
    </row>
    <row r="1396" s="218" customFormat="1" ht="14.25" spans="1:10">
      <c r="A1396" s="300"/>
      <c r="B1396" s="254"/>
      <c r="C1396" s="300" t="s">
        <v>2551</v>
      </c>
      <c r="D1396" s="256"/>
      <c r="E1396" s="257"/>
      <c r="F1396" s="257"/>
      <c r="G1396" s="256"/>
      <c r="H1396" s="260"/>
      <c r="I1396" s="268"/>
      <c r="J1396" s="260"/>
    </row>
    <row r="1397" s="218" customFormat="1" ht="14.25" spans="1:10">
      <c r="A1397" s="301"/>
      <c r="B1397" s="254"/>
      <c r="C1397" s="301" t="s">
        <v>2552</v>
      </c>
      <c r="D1397" s="291">
        <v>176910</v>
      </c>
      <c r="E1397" s="292">
        <v>123984</v>
      </c>
      <c r="F1397" s="292">
        <v>178172</v>
      </c>
      <c r="G1397" s="291">
        <v>186230</v>
      </c>
      <c r="H1397" s="293">
        <f>G1397/F1397</f>
        <v>1.04522596143053</v>
      </c>
      <c r="I1397" s="302">
        <f>G1397-D1397</f>
        <v>9320</v>
      </c>
      <c r="J1397" s="293">
        <f>I1397/D1397</f>
        <v>0.0526821547679611</v>
      </c>
    </row>
  </sheetData>
  <autoFilter ref="A6:J1397"/>
  <mergeCells count="11">
    <mergeCell ref="C2:J2"/>
    <mergeCell ref="E4:J4"/>
    <mergeCell ref="I5:J5"/>
    <mergeCell ref="A4:A6"/>
    <mergeCell ref="B4:B6"/>
    <mergeCell ref="C4:C6"/>
    <mergeCell ref="D4:D6"/>
    <mergeCell ref="E5:E6"/>
    <mergeCell ref="F5:F6"/>
    <mergeCell ref="G5:G6"/>
    <mergeCell ref="H5:H6"/>
  </mergeCells>
  <pageMargins left="0.751388888888889" right="0.55" top="0.94375" bottom="0.94375" header="0.5" footer="0.5"/>
  <pageSetup paperSize="9" scale="89" firstPageNumber="17" fitToHeight="0" orientation="landscape" useFirstPageNumber="1" horizontalDpi="600"/>
  <headerFooter>
    <oddFooter>&amp;R- &amp;P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397"/>
  <sheetViews>
    <sheetView workbookViewId="0">
      <selection activeCell="L21" sqref="L21"/>
    </sheetView>
  </sheetViews>
  <sheetFormatPr defaultColWidth="9" defaultRowHeight="27" customHeight="1"/>
  <cols>
    <col min="1" max="1" width="10.375" style="215"/>
    <col min="2" max="2" width="4.25833333333333" style="215" hidden="1" customWidth="1"/>
    <col min="3" max="3" width="51.875" style="221" customWidth="1"/>
    <col min="4" max="4" width="15" style="221" customWidth="1"/>
    <col min="5" max="6" width="11.625" style="222" customWidth="1"/>
    <col min="7" max="7" width="11.625" style="223" customWidth="1"/>
    <col min="8" max="8" width="16" style="221" customWidth="1"/>
    <col min="9" max="9" width="10.2583333333333" style="224" customWidth="1"/>
    <col min="10" max="10" width="12.2583333333333" style="215" customWidth="1"/>
    <col min="11" max="16384" width="9" style="215"/>
  </cols>
  <sheetData>
    <row r="1" s="215" customFormat="1" ht="15" customHeight="1" spans="1:9">
      <c r="A1" s="217"/>
      <c r="B1" s="215"/>
      <c r="C1" s="215"/>
      <c r="D1" s="221"/>
      <c r="E1" s="222"/>
      <c r="F1" s="222"/>
      <c r="G1" s="223"/>
      <c r="H1" s="221"/>
      <c r="I1" s="224"/>
    </row>
    <row r="2" s="215" customFormat="1" ht="20.1" customHeight="1" spans="3:10">
      <c r="C2" s="225" t="s">
        <v>2553</v>
      </c>
      <c r="D2" s="225"/>
      <c r="E2" s="225"/>
      <c r="F2" s="225"/>
      <c r="G2" s="225"/>
      <c r="H2" s="225"/>
      <c r="I2" s="225"/>
      <c r="J2" s="225"/>
    </row>
    <row r="3" s="216" customFormat="1" ht="9.95" customHeight="1" spans="3:10">
      <c r="C3" s="226"/>
      <c r="D3" s="226"/>
      <c r="E3" s="227"/>
      <c r="F3" s="227"/>
      <c r="G3" s="228"/>
      <c r="H3" s="226"/>
      <c r="I3" s="262"/>
      <c r="J3" s="263"/>
    </row>
    <row r="4" s="216" customFormat="1" ht="15" customHeight="1" spans="1:10">
      <c r="A4" s="229" t="s">
        <v>1</v>
      </c>
      <c r="B4" s="230" t="s">
        <v>110</v>
      </c>
      <c r="C4" s="231" t="s">
        <v>111</v>
      </c>
      <c r="D4" s="232" t="s">
        <v>112</v>
      </c>
      <c r="E4" s="233" t="s">
        <v>4</v>
      </c>
      <c r="F4" s="234"/>
      <c r="G4" s="235"/>
      <c r="H4" s="234"/>
      <c r="I4" s="234"/>
      <c r="J4" s="264"/>
    </row>
    <row r="5" s="216" customFormat="1" customHeight="1" spans="1:10">
      <c r="A5" s="230"/>
      <c r="B5" s="230"/>
      <c r="C5" s="236"/>
      <c r="D5" s="237"/>
      <c r="E5" s="238" t="s">
        <v>6</v>
      </c>
      <c r="F5" s="239" t="s">
        <v>7</v>
      </c>
      <c r="G5" s="240" t="s">
        <v>8</v>
      </c>
      <c r="H5" s="241" t="s">
        <v>9</v>
      </c>
      <c r="I5" s="230" t="s">
        <v>113</v>
      </c>
      <c r="J5" s="230"/>
    </row>
    <row r="6" s="216" customFormat="1" ht="15" customHeight="1" spans="1:10">
      <c r="A6" s="230"/>
      <c r="B6" s="230"/>
      <c r="C6" s="242"/>
      <c r="D6" s="243"/>
      <c r="E6" s="238"/>
      <c r="F6" s="244"/>
      <c r="G6" s="245"/>
      <c r="H6" s="246"/>
      <c r="I6" s="265" t="s">
        <v>11</v>
      </c>
      <c r="J6" s="266" t="s">
        <v>12</v>
      </c>
    </row>
    <row r="7" s="217" customFormat="1" ht="14.25" spans="1:10">
      <c r="A7" s="247" t="s">
        <v>114</v>
      </c>
      <c r="B7" s="248">
        <f t="shared" ref="B7:B70" si="0">LEN(A7)</f>
        <v>3</v>
      </c>
      <c r="C7" s="249" t="s">
        <v>115</v>
      </c>
      <c r="D7" s="250">
        <v>18833</v>
      </c>
      <c r="E7" s="251">
        <v>12775</v>
      </c>
      <c r="F7" s="251">
        <v>13592</v>
      </c>
      <c r="G7" s="250">
        <v>17453</v>
      </c>
      <c r="H7" s="252">
        <f t="shared" ref="H7:H9" si="1">G7/F7</f>
        <v>1.28406415538552</v>
      </c>
      <c r="I7" s="267">
        <f t="shared" ref="I7:I10" si="2">G7-D7</f>
        <v>-1380</v>
      </c>
      <c r="J7" s="252">
        <f t="shared" ref="J7:J10" si="3">I7/D7</f>
        <v>-0.0732756331970477</v>
      </c>
    </row>
    <row r="8" s="218" customFormat="1" ht="14.25" spans="1:10">
      <c r="A8" s="253" t="s">
        <v>116</v>
      </c>
      <c r="B8" s="254">
        <f t="shared" si="0"/>
        <v>5</v>
      </c>
      <c r="C8" s="255" t="s">
        <v>117</v>
      </c>
      <c r="D8" s="256">
        <v>605</v>
      </c>
      <c r="E8" s="257">
        <v>243</v>
      </c>
      <c r="F8" s="258">
        <v>268</v>
      </c>
      <c r="G8" s="259">
        <f>SUM(G9:G19)</f>
        <v>495</v>
      </c>
      <c r="H8" s="260">
        <f t="shared" si="1"/>
        <v>1.84701492537313</v>
      </c>
      <c r="I8" s="268">
        <f t="shared" si="2"/>
        <v>-110</v>
      </c>
      <c r="J8" s="260">
        <f t="shared" si="3"/>
        <v>-0.181818181818182</v>
      </c>
    </row>
    <row r="9" s="218" customFormat="1" ht="14.25" spans="1:10">
      <c r="A9" s="253" t="s">
        <v>118</v>
      </c>
      <c r="B9" s="254">
        <f t="shared" si="0"/>
        <v>7</v>
      </c>
      <c r="C9" s="255" t="s">
        <v>119</v>
      </c>
      <c r="D9" s="256">
        <v>397</v>
      </c>
      <c r="E9" s="257">
        <v>243</v>
      </c>
      <c r="F9" s="258">
        <v>243</v>
      </c>
      <c r="G9" s="259">
        <v>349</v>
      </c>
      <c r="H9" s="260">
        <f t="shared" si="1"/>
        <v>1.43621399176955</v>
      </c>
      <c r="I9" s="268">
        <f t="shared" si="2"/>
        <v>-48</v>
      </c>
      <c r="J9" s="260">
        <f t="shared" si="3"/>
        <v>-0.120906801007557</v>
      </c>
    </row>
    <row r="10" s="218" customFormat="1" ht="14.25" spans="1:10">
      <c r="A10" s="253" t="s">
        <v>120</v>
      </c>
      <c r="B10" s="254">
        <f t="shared" si="0"/>
        <v>7</v>
      </c>
      <c r="C10" s="255" t="s">
        <v>121</v>
      </c>
      <c r="D10" s="256">
        <v>35</v>
      </c>
      <c r="E10" s="257"/>
      <c r="F10" s="258">
        <v>0</v>
      </c>
      <c r="G10" s="259">
        <v>8</v>
      </c>
      <c r="H10" s="260"/>
      <c r="I10" s="268">
        <f t="shared" si="2"/>
        <v>-27</v>
      </c>
      <c r="J10" s="260">
        <f t="shared" si="3"/>
        <v>-0.771428571428571</v>
      </c>
    </row>
    <row r="11" s="218" customFormat="1" ht="14.25" spans="1:10">
      <c r="A11" s="253" t="s">
        <v>122</v>
      </c>
      <c r="B11" s="254">
        <f t="shared" si="0"/>
        <v>7</v>
      </c>
      <c r="C11" s="255" t="s">
        <v>123</v>
      </c>
      <c r="D11" s="256"/>
      <c r="E11" s="257"/>
      <c r="F11" s="258">
        <v>0</v>
      </c>
      <c r="G11" s="259">
        <v>0</v>
      </c>
      <c r="H11" s="260"/>
      <c r="I11" s="268"/>
      <c r="J11" s="260"/>
    </row>
    <row r="12" s="218" customFormat="1" ht="14.25" spans="1:10">
      <c r="A12" s="253" t="s">
        <v>124</v>
      </c>
      <c r="B12" s="254">
        <f t="shared" si="0"/>
        <v>7</v>
      </c>
      <c r="C12" s="255" t="s">
        <v>125</v>
      </c>
      <c r="D12" s="256">
        <v>59</v>
      </c>
      <c r="E12" s="257"/>
      <c r="F12" s="258">
        <v>0</v>
      </c>
      <c r="G12" s="259">
        <v>54</v>
      </c>
      <c r="H12" s="260"/>
      <c r="I12" s="268">
        <f t="shared" ref="I12:I16" si="4">G12-D12</f>
        <v>-5</v>
      </c>
      <c r="J12" s="260">
        <f t="shared" ref="J12:J16" si="5">I12/D12</f>
        <v>-0.0847457627118644</v>
      </c>
    </row>
    <row r="13" s="218" customFormat="1" ht="14.25" spans="1:10">
      <c r="A13" s="253" t="s">
        <v>126</v>
      </c>
      <c r="B13" s="254">
        <f t="shared" si="0"/>
        <v>7</v>
      </c>
      <c r="C13" s="255" t="s">
        <v>127</v>
      </c>
      <c r="D13" s="256"/>
      <c r="E13" s="257"/>
      <c r="F13" s="258">
        <v>0</v>
      </c>
      <c r="G13" s="259">
        <v>0</v>
      </c>
      <c r="H13" s="260"/>
      <c r="I13" s="268"/>
      <c r="J13" s="260"/>
    </row>
    <row r="14" s="218" customFormat="1" ht="14.25" spans="1:10">
      <c r="A14" s="253" t="s">
        <v>128</v>
      </c>
      <c r="B14" s="254">
        <f t="shared" si="0"/>
        <v>7</v>
      </c>
      <c r="C14" s="255" t="s">
        <v>129</v>
      </c>
      <c r="D14" s="256"/>
      <c r="E14" s="257"/>
      <c r="F14" s="258">
        <v>0</v>
      </c>
      <c r="G14" s="259">
        <v>0</v>
      </c>
      <c r="H14" s="260"/>
      <c r="I14" s="268">
        <f t="shared" si="4"/>
        <v>0</v>
      </c>
      <c r="J14" s="260"/>
    </row>
    <row r="15" s="218" customFormat="1" ht="14.25" spans="1:10">
      <c r="A15" s="253" t="s">
        <v>130</v>
      </c>
      <c r="B15" s="254">
        <f t="shared" si="0"/>
        <v>7</v>
      </c>
      <c r="C15" s="255" t="s">
        <v>131</v>
      </c>
      <c r="D15" s="256">
        <v>63</v>
      </c>
      <c r="E15" s="257"/>
      <c r="F15" s="258">
        <v>0</v>
      </c>
      <c r="G15" s="259">
        <v>42</v>
      </c>
      <c r="H15" s="260"/>
      <c r="I15" s="268">
        <f t="shared" si="4"/>
        <v>-21</v>
      </c>
      <c r="J15" s="260">
        <f t="shared" si="5"/>
        <v>-0.333333333333333</v>
      </c>
    </row>
    <row r="16" s="218" customFormat="1" ht="14.25" spans="1:10">
      <c r="A16" s="253" t="s">
        <v>132</v>
      </c>
      <c r="B16" s="254">
        <f t="shared" si="0"/>
        <v>7</v>
      </c>
      <c r="C16" s="255" t="s">
        <v>133</v>
      </c>
      <c r="D16" s="256">
        <v>51</v>
      </c>
      <c r="E16" s="257"/>
      <c r="F16" s="258">
        <v>20</v>
      </c>
      <c r="G16" s="259">
        <v>41</v>
      </c>
      <c r="H16" s="260">
        <f t="shared" ref="H16:H21" si="6">G16/F16</f>
        <v>2.05</v>
      </c>
      <c r="I16" s="268">
        <f t="shared" si="4"/>
        <v>-10</v>
      </c>
      <c r="J16" s="260">
        <f t="shared" si="5"/>
        <v>-0.196078431372549</v>
      </c>
    </row>
    <row r="17" s="218" customFormat="1" ht="14.25" spans="1:10">
      <c r="A17" s="253" t="s">
        <v>134</v>
      </c>
      <c r="B17" s="254">
        <f t="shared" si="0"/>
        <v>7</v>
      </c>
      <c r="C17" s="255" t="s">
        <v>135</v>
      </c>
      <c r="D17" s="256"/>
      <c r="E17" s="257"/>
      <c r="F17" s="258">
        <v>0</v>
      </c>
      <c r="G17" s="259">
        <v>0</v>
      </c>
      <c r="H17" s="260"/>
      <c r="I17" s="268"/>
      <c r="J17" s="260"/>
    </row>
    <row r="18" s="218" customFormat="1" ht="14.25" spans="1:10">
      <c r="A18" s="253" t="s">
        <v>136</v>
      </c>
      <c r="B18" s="254">
        <f t="shared" si="0"/>
        <v>7</v>
      </c>
      <c r="C18" s="255" t="s">
        <v>137</v>
      </c>
      <c r="D18" s="256"/>
      <c r="E18" s="257"/>
      <c r="F18" s="258">
        <v>0</v>
      </c>
      <c r="G18" s="259">
        <v>0</v>
      </c>
      <c r="H18" s="260"/>
      <c r="I18" s="268"/>
      <c r="J18" s="260"/>
    </row>
    <row r="19" s="218" customFormat="1" ht="14.25" spans="1:10">
      <c r="A19" s="253" t="s">
        <v>138</v>
      </c>
      <c r="B19" s="254">
        <f t="shared" si="0"/>
        <v>7</v>
      </c>
      <c r="C19" s="255" t="s">
        <v>139</v>
      </c>
      <c r="D19" s="256"/>
      <c r="E19" s="257"/>
      <c r="F19" s="258">
        <v>5</v>
      </c>
      <c r="G19" s="259">
        <v>1</v>
      </c>
      <c r="H19" s="260"/>
      <c r="I19" s="268">
        <f t="shared" ref="I19:I22" si="7">G19-D19</f>
        <v>1</v>
      </c>
      <c r="J19" s="260"/>
    </row>
    <row r="20" s="218" customFormat="1" ht="14.25" spans="1:10">
      <c r="A20" s="253" t="s">
        <v>140</v>
      </c>
      <c r="B20" s="254">
        <f t="shared" si="0"/>
        <v>5</v>
      </c>
      <c r="C20" s="255" t="s">
        <v>141</v>
      </c>
      <c r="D20" s="256">
        <v>297</v>
      </c>
      <c r="E20" s="257">
        <v>160</v>
      </c>
      <c r="F20" s="257">
        <v>160</v>
      </c>
      <c r="G20" s="259">
        <f>SUM(G21:G28)</f>
        <v>308</v>
      </c>
      <c r="H20" s="260">
        <f t="shared" si="6"/>
        <v>1.925</v>
      </c>
      <c r="I20" s="268">
        <f t="shared" si="7"/>
        <v>11</v>
      </c>
      <c r="J20" s="260">
        <f t="shared" ref="J20:J22" si="8">I20/D20</f>
        <v>0.037037037037037</v>
      </c>
    </row>
    <row r="21" s="218" customFormat="1" ht="14.25" spans="1:10">
      <c r="A21" s="253" t="s">
        <v>142</v>
      </c>
      <c r="B21" s="254">
        <f t="shared" si="0"/>
        <v>7</v>
      </c>
      <c r="C21" s="255" t="s">
        <v>119</v>
      </c>
      <c r="D21" s="256">
        <v>234</v>
      </c>
      <c r="E21" s="257">
        <v>160</v>
      </c>
      <c r="F21" s="257">
        <v>160</v>
      </c>
      <c r="G21" s="259">
        <v>240</v>
      </c>
      <c r="H21" s="260">
        <f t="shared" si="6"/>
        <v>1.5</v>
      </c>
      <c r="I21" s="268">
        <f t="shared" si="7"/>
        <v>6</v>
      </c>
      <c r="J21" s="260">
        <f t="shared" si="8"/>
        <v>0.0256410256410256</v>
      </c>
    </row>
    <row r="22" s="218" customFormat="1" ht="14.25" spans="1:10">
      <c r="A22" s="253" t="s">
        <v>143</v>
      </c>
      <c r="B22" s="254">
        <f t="shared" si="0"/>
        <v>7</v>
      </c>
      <c r="C22" s="255" t="s">
        <v>121</v>
      </c>
      <c r="D22" s="256">
        <v>6</v>
      </c>
      <c r="E22" s="257"/>
      <c r="F22" s="257"/>
      <c r="G22" s="259">
        <v>37</v>
      </c>
      <c r="H22" s="260"/>
      <c r="I22" s="268">
        <f t="shared" si="7"/>
        <v>31</v>
      </c>
      <c r="J22" s="260">
        <f t="shared" si="8"/>
        <v>5.16666666666667</v>
      </c>
    </row>
    <row r="23" s="218" customFormat="1" ht="14.25" spans="1:10">
      <c r="A23" s="253" t="s">
        <v>144</v>
      </c>
      <c r="B23" s="254">
        <f t="shared" si="0"/>
        <v>7</v>
      </c>
      <c r="C23" s="255" t="s">
        <v>123</v>
      </c>
      <c r="D23" s="256"/>
      <c r="E23" s="257"/>
      <c r="F23" s="257"/>
      <c r="G23" s="259">
        <v>0</v>
      </c>
      <c r="H23" s="260"/>
      <c r="I23" s="268"/>
      <c r="J23" s="260"/>
    </row>
    <row r="24" s="218" customFormat="1" ht="14.25" spans="1:10">
      <c r="A24" s="253" t="s">
        <v>145</v>
      </c>
      <c r="B24" s="254">
        <f t="shared" si="0"/>
        <v>7</v>
      </c>
      <c r="C24" s="255" t="s">
        <v>146</v>
      </c>
      <c r="D24" s="256">
        <v>15</v>
      </c>
      <c r="E24" s="257"/>
      <c r="F24" s="257"/>
      <c r="G24" s="259">
        <v>10</v>
      </c>
      <c r="H24" s="260"/>
      <c r="I24" s="268">
        <f t="shared" ref="I24:I26" si="9">G24-D24</f>
        <v>-5</v>
      </c>
      <c r="J24" s="260">
        <f t="shared" ref="J24:J26" si="10">I24/D24</f>
        <v>-0.333333333333333</v>
      </c>
    </row>
    <row r="25" s="218" customFormat="1" ht="14.25" spans="1:10">
      <c r="A25" s="253" t="s">
        <v>147</v>
      </c>
      <c r="B25" s="254">
        <f t="shared" si="0"/>
        <v>7</v>
      </c>
      <c r="C25" s="255" t="s">
        <v>148</v>
      </c>
      <c r="D25" s="256">
        <v>35</v>
      </c>
      <c r="E25" s="257"/>
      <c r="F25" s="257"/>
      <c r="G25" s="259">
        <v>17</v>
      </c>
      <c r="H25" s="260"/>
      <c r="I25" s="268">
        <f t="shared" si="9"/>
        <v>-18</v>
      </c>
      <c r="J25" s="260">
        <f t="shared" si="10"/>
        <v>-0.514285714285714</v>
      </c>
    </row>
    <row r="26" s="218" customFormat="1" ht="14.25" spans="1:10">
      <c r="A26" s="253" t="s">
        <v>149</v>
      </c>
      <c r="B26" s="254">
        <f t="shared" si="0"/>
        <v>7</v>
      </c>
      <c r="C26" s="255" t="s">
        <v>150</v>
      </c>
      <c r="D26" s="256">
        <v>7</v>
      </c>
      <c r="E26" s="257"/>
      <c r="F26" s="257"/>
      <c r="G26" s="259">
        <v>4</v>
      </c>
      <c r="H26" s="260"/>
      <c r="I26" s="268">
        <f t="shared" si="9"/>
        <v>-3</v>
      </c>
      <c r="J26" s="260">
        <f t="shared" si="10"/>
        <v>-0.428571428571429</v>
      </c>
    </row>
    <row r="27" s="218" customFormat="1" ht="14.25" spans="1:10">
      <c r="A27" s="253" t="s">
        <v>151</v>
      </c>
      <c r="B27" s="254">
        <f t="shared" si="0"/>
        <v>7</v>
      </c>
      <c r="C27" s="255" t="s">
        <v>137</v>
      </c>
      <c r="D27" s="256"/>
      <c r="E27" s="257"/>
      <c r="F27" s="257"/>
      <c r="G27" s="256"/>
      <c r="H27" s="260"/>
      <c r="I27" s="268"/>
      <c r="J27" s="260"/>
    </row>
    <row r="28" s="218" customFormat="1" ht="14.25" spans="1:10">
      <c r="A28" s="253" t="s">
        <v>152</v>
      </c>
      <c r="B28" s="254">
        <f t="shared" si="0"/>
        <v>7</v>
      </c>
      <c r="C28" s="255" t="s">
        <v>153</v>
      </c>
      <c r="D28" s="256"/>
      <c r="E28" s="257"/>
      <c r="F28" s="257"/>
      <c r="G28" s="256"/>
      <c r="H28" s="260"/>
      <c r="I28" s="268"/>
      <c r="J28" s="260"/>
    </row>
    <row r="29" s="218" customFormat="1" ht="14.25" spans="1:10">
      <c r="A29" s="253" t="s">
        <v>154</v>
      </c>
      <c r="B29" s="254">
        <f t="shared" si="0"/>
        <v>5</v>
      </c>
      <c r="C29" s="255" t="s">
        <v>155</v>
      </c>
      <c r="D29" s="256">
        <v>8904</v>
      </c>
      <c r="E29" s="257">
        <v>8489</v>
      </c>
      <c r="F29" s="257">
        <v>8892</v>
      </c>
      <c r="G29" s="259">
        <f>SUM(G30:G40)</f>
        <v>7375</v>
      </c>
      <c r="H29" s="260">
        <f t="shared" ref="H29:H32" si="11">G29/F29</f>
        <v>0.829397210976158</v>
      </c>
      <c r="I29" s="268">
        <f t="shared" ref="I29:I33" si="12">G29-D29</f>
        <v>-1529</v>
      </c>
      <c r="J29" s="260">
        <f t="shared" ref="J29:J32" si="13">I29/D29</f>
        <v>-0.171720575022462</v>
      </c>
    </row>
    <row r="30" s="218" customFormat="1" ht="14.25" spans="1:10">
      <c r="A30" s="253" t="s">
        <v>156</v>
      </c>
      <c r="B30" s="254">
        <f t="shared" si="0"/>
        <v>7</v>
      </c>
      <c r="C30" s="255" t="s">
        <v>119</v>
      </c>
      <c r="D30" s="256">
        <v>5135</v>
      </c>
      <c r="E30" s="261">
        <v>7491</v>
      </c>
      <c r="F30" s="258">
        <v>7491</v>
      </c>
      <c r="G30" s="259">
        <v>4871</v>
      </c>
      <c r="H30" s="260">
        <f t="shared" si="11"/>
        <v>0.650246963022293</v>
      </c>
      <c r="I30" s="268">
        <f t="shared" si="12"/>
        <v>-264</v>
      </c>
      <c r="J30" s="260">
        <f t="shared" si="13"/>
        <v>-0.0514118792599805</v>
      </c>
    </row>
    <row r="31" s="218" customFormat="1" ht="14.25" spans="1:10">
      <c r="A31" s="253" t="s">
        <v>157</v>
      </c>
      <c r="B31" s="254">
        <f t="shared" si="0"/>
        <v>7</v>
      </c>
      <c r="C31" s="255" t="s">
        <v>121</v>
      </c>
      <c r="D31" s="256">
        <v>1397</v>
      </c>
      <c r="E31" s="261">
        <v>75</v>
      </c>
      <c r="F31" s="258">
        <v>78</v>
      </c>
      <c r="G31" s="259">
        <v>635</v>
      </c>
      <c r="H31" s="260">
        <f t="shared" si="11"/>
        <v>8.14102564102564</v>
      </c>
      <c r="I31" s="268">
        <f t="shared" si="12"/>
        <v>-762</v>
      </c>
      <c r="J31" s="260">
        <f t="shared" si="13"/>
        <v>-0.545454545454545</v>
      </c>
    </row>
    <row r="32" s="218" customFormat="1" ht="14.25" spans="1:10">
      <c r="A32" s="253" t="s">
        <v>158</v>
      </c>
      <c r="B32" s="254">
        <f t="shared" si="0"/>
        <v>7</v>
      </c>
      <c r="C32" s="255" t="s">
        <v>123</v>
      </c>
      <c r="D32" s="256">
        <v>1647</v>
      </c>
      <c r="E32" s="261">
        <v>555</v>
      </c>
      <c r="F32" s="258">
        <v>555</v>
      </c>
      <c r="G32" s="259">
        <v>677</v>
      </c>
      <c r="H32" s="260">
        <f t="shared" si="11"/>
        <v>1.21981981981982</v>
      </c>
      <c r="I32" s="268">
        <f t="shared" si="12"/>
        <v>-970</v>
      </c>
      <c r="J32" s="260">
        <f t="shared" si="13"/>
        <v>-0.588949605343048</v>
      </c>
    </row>
    <row r="33" s="218" customFormat="1" ht="14.25" spans="1:10">
      <c r="A33" s="253" t="s">
        <v>159</v>
      </c>
      <c r="B33" s="254">
        <f t="shared" si="0"/>
        <v>7</v>
      </c>
      <c r="C33" s="255" t="s">
        <v>160</v>
      </c>
      <c r="D33" s="256"/>
      <c r="E33" s="257"/>
      <c r="F33" s="258">
        <v>0</v>
      </c>
      <c r="G33" s="259">
        <v>0</v>
      </c>
      <c r="H33" s="260"/>
      <c r="I33" s="268">
        <f t="shared" si="12"/>
        <v>0</v>
      </c>
      <c r="J33" s="260"/>
    </row>
    <row r="34" s="218" customFormat="1" ht="14.25" spans="1:10">
      <c r="A34" s="253" t="s">
        <v>161</v>
      </c>
      <c r="B34" s="254">
        <f t="shared" si="0"/>
        <v>7</v>
      </c>
      <c r="C34" s="255" t="s">
        <v>162</v>
      </c>
      <c r="D34" s="256"/>
      <c r="E34" s="257"/>
      <c r="F34" s="258">
        <v>0</v>
      </c>
      <c r="G34" s="259">
        <v>0</v>
      </c>
      <c r="H34" s="260"/>
      <c r="I34" s="268"/>
      <c r="J34" s="260"/>
    </row>
    <row r="35" s="218" customFormat="1" ht="14.25" spans="1:10">
      <c r="A35" s="253" t="s">
        <v>163</v>
      </c>
      <c r="B35" s="254">
        <f t="shared" si="0"/>
        <v>7</v>
      </c>
      <c r="C35" s="255" t="s">
        <v>164</v>
      </c>
      <c r="D35" s="256">
        <v>163</v>
      </c>
      <c r="E35" s="257"/>
      <c r="F35" s="258">
        <v>0</v>
      </c>
      <c r="G35" s="259">
        <v>56</v>
      </c>
      <c r="H35" s="260"/>
      <c r="I35" s="268">
        <f>G35-D35</f>
        <v>-107</v>
      </c>
      <c r="J35" s="260">
        <f>I35/D35</f>
        <v>-0.656441717791411</v>
      </c>
    </row>
    <row r="36" s="218" customFormat="1" ht="14.25" spans="1:10">
      <c r="A36" s="253" t="s">
        <v>165</v>
      </c>
      <c r="B36" s="254">
        <f t="shared" si="0"/>
        <v>7</v>
      </c>
      <c r="C36" s="255" t="s">
        <v>166</v>
      </c>
      <c r="D36" s="256"/>
      <c r="E36" s="257"/>
      <c r="F36" s="258">
        <v>0</v>
      </c>
      <c r="H36" s="260"/>
      <c r="I36" s="268">
        <f>G37-D36</f>
        <v>136</v>
      </c>
      <c r="J36" s="260"/>
    </row>
    <row r="37" s="218" customFormat="1" ht="14.25" spans="1:10">
      <c r="A37" s="253" t="s">
        <v>167</v>
      </c>
      <c r="B37" s="254">
        <f t="shared" si="0"/>
        <v>7</v>
      </c>
      <c r="C37" s="255" t="s">
        <v>168</v>
      </c>
      <c r="D37" s="256">
        <v>182</v>
      </c>
      <c r="E37" s="257"/>
      <c r="F37" s="258">
        <v>0</v>
      </c>
      <c r="G37" s="259">
        <v>136</v>
      </c>
      <c r="H37" s="260"/>
      <c r="I37" s="268"/>
      <c r="J37" s="260"/>
    </row>
    <row r="38" s="218" customFormat="1" ht="14.25" spans="1:10">
      <c r="A38" s="253" t="s">
        <v>169</v>
      </c>
      <c r="B38" s="254">
        <f t="shared" si="0"/>
        <v>7</v>
      </c>
      <c r="C38" s="255" t="s">
        <v>170</v>
      </c>
      <c r="D38" s="256"/>
      <c r="E38" s="257"/>
      <c r="H38" s="260"/>
      <c r="I38" s="268"/>
      <c r="J38" s="260"/>
    </row>
    <row r="39" s="218" customFormat="1" ht="14.25" spans="1:10">
      <c r="A39" s="253" t="s">
        <v>171</v>
      </c>
      <c r="B39" s="254">
        <f t="shared" si="0"/>
        <v>7</v>
      </c>
      <c r="C39" s="255" t="s">
        <v>137</v>
      </c>
      <c r="D39" s="256">
        <v>380</v>
      </c>
      <c r="E39" s="261">
        <v>368</v>
      </c>
      <c r="F39" s="258">
        <v>368</v>
      </c>
      <c r="G39" s="259">
        <v>638</v>
      </c>
      <c r="H39" s="260">
        <f>G40/F40</f>
        <v>0.905</v>
      </c>
      <c r="I39" s="268">
        <f>G40-D39</f>
        <v>-18</v>
      </c>
      <c r="J39" s="260">
        <f t="shared" ref="J39:J43" si="14">I39/D39</f>
        <v>-0.0473684210526316</v>
      </c>
    </row>
    <row r="40" s="218" customFormat="1" ht="14.25" spans="1:10">
      <c r="A40" s="253" t="s">
        <v>172</v>
      </c>
      <c r="B40" s="254">
        <f t="shared" si="0"/>
        <v>7</v>
      </c>
      <c r="C40" s="255" t="s">
        <v>173</v>
      </c>
      <c r="D40" s="256"/>
      <c r="E40" s="257"/>
      <c r="F40" s="258">
        <v>400</v>
      </c>
      <c r="G40" s="259">
        <v>362</v>
      </c>
      <c r="H40" s="260"/>
      <c r="I40" s="268"/>
      <c r="J40" s="260"/>
    </row>
    <row r="41" s="218" customFormat="1" ht="14.25" spans="1:10">
      <c r="A41" s="253" t="s">
        <v>174</v>
      </c>
      <c r="B41" s="254">
        <f t="shared" si="0"/>
        <v>5</v>
      </c>
      <c r="C41" s="255" t="s">
        <v>175</v>
      </c>
      <c r="D41" s="256">
        <v>229</v>
      </c>
      <c r="E41" s="257">
        <v>103</v>
      </c>
      <c r="F41" s="257">
        <v>103</v>
      </c>
      <c r="G41" s="259">
        <f>SUM(G42:G51)</f>
        <v>223</v>
      </c>
      <c r="H41" s="260">
        <f>G41/F41</f>
        <v>2.16504854368932</v>
      </c>
      <c r="I41" s="268">
        <f t="shared" ref="I41:I43" si="15">G41-D41</f>
        <v>-6</v>
      </c>
      <c r="J41" s="260">
        <f t="shared" si="14"/>
        <v>-0.0262008733624454</v>
      </c>
    </row>
    <row r="42" s="218" customFormat="1" ht="14.25" spans="1:10">
      <c r="A42" s="253" t="s">
        <v>176</v>
      </c>
      <c r="B42" s="254">
        <f t="shared" si="0"/>
        <v>7</v>
      </c>
      <c r="C42" s="255" t="s">
        <v>119</v>
      </c>
      <c r="D42" s="256">
        <v>171</v>
      </c>
      <c r="E42" s="257">
        <v>103</v>
      </c>
      <c r="F42" s="257">
        <v>103</v>
      </c>
      <c r="G42" s="259">
        <v>148</v>
      </c>
      <c r="H42" s="260">
        <f>G42/F42</f>
        <v>1.4368932038835</v>
      </c>
      <c r="I42" s="268">
        <f t="shared" si="15"/>
        <v>-23</v>
      </c>
      <c r="J42" s="260">
        <f t="shared" si="14"/>
        <v>-0.134502923976608</v>
      </c>
    </row>
    <row r="43" s="218" customFormat="1" ht="14.25" spans="1:10">
      <c r="A43" s="253" t="s">
        <v>177</v>
      </c>
      <c r="B43" s="254">
        <f t="shared" si="0"/>
        <v>7</v>
      </c>
      <c r="C43" s="255" t="s">
        <v>121</v>
      </c>
      <c r="D43" s="256">
        <v>51</v>
      </c>
      <c r="E43" s="257"/>
      <c r="F43" s="257"/>
      <c r="G43" s="259">
        <v>75</v>
      </c>
      <c r="H43" s="260"/>
      <c r="I43" s="268">
        <f t="shared" si="15"/>
        <v>24</v>
      </c>
      <c r="J43" s="260">
        <f t="shared" si="14"/>
        <v>0.470588235294118</v>
      </c>
    </row>
    <row r="44" s="218" customFormat="1" ht="14.25" spans="1:10">
      <c r="A44" s="253" t="s">
        <v>178</v>
      </c>
      <c r="B44" s="254">
        <f t="shared" si="0"/>
        <v>7</v>
      </c>
      <c r="C44" s="255" t="s">
        <v>123</v>
      </c>
      <c r="D44" s="256"/>
      <c r="E44" s="257"/>
      <c r="F44" s="257"/>
      <c r="G44" s="256"/>
      <c r="H44" s="260"/>
      <c r="I44" s="268"/>
      <c r="J44" s="260"/>
    </row>
    <row r="45" s="218" customFormat="1" ht="14.25" spans="1:10">
      <c r="A45" s="253" t="s">
        <v>179</v>
      </c>
      <c r="B45" s="254">
        <f t="shared" si="0"/>
        <v>7</v>
      </c>
      <c r="C45" s="255" t="s">
        <v>180</v>
      </c>
      <c r="D45" s="256"/>
      <c r="E45" s="257"/>
      <c r="F45" s="257"/>
      <c r="G45" s="256"/>
      <c r="H45" s="260"/>
      <c r="I45" s="268"/>
      <c r="J45" s="260"/>
    </row>
    <row r="46" s="218" customFormat="1" ht="14.25" spans="1:10">
      <c r="A46" s="253" t="s">
        <v>181</v>
      </c>
      <c r="B46" s="254">
        <f t="shared" si="0"/>
        <v>7</v>
      </c>
      <c r="C46" s="255" t="s">
        <v>182</v>
      </c>
      <c r="D46" s="256"/>
      <c r="E46" s="257"/>
      <c r="F46" s="257"/>
      <c r="G46" s="256"/>
      <c r="H46" s="260"/>
      <c r="I46" s="268"/>
      <c r="J46" s="260"/>
    </row>
    <row r="47" s="218" customFormat="1" ht="14.25" spans="1:10">
      <c r="A47" s="253" t="s">
        <v>183</v>
      </c>
      <c r="B47" s="254">
        <f t="shared" si="0"/>
        <v>7</v>
      </c>
      <c r="C47" s="255" t="s">
        <v>184</v>
      </c>
      <c r="D47" s="256"/>
      <c r="E47" s="257"/>
      <c r="F47" s="257"/>
      <c r="G47" s="256"/>
      <c r="H47" s="260"/>
      <c r="I47" s="268"/>
      <c r="J47" s="260"/>
    </row>
    <row r="48" s="218" customFormat="1" ht="14.25" spans="1:10">
      <c r="A48" s="253" t="s">
        <v>185</v>
      </c>
      <c r="B48" s="254">
        <f t="shared" si="0"/>
        <v>7</v>
      </c>
      <c r="C48" s="255" t="s">
        <v>186</v>
      </c>
      <c r="D48" s="256"/>
      <c r="E48" s="257"/>
      <c r="F48" s="257"/>
      <c r="G48" s="256"/>
      <c r="H48" s="260"/>
      <c r="I48" s="268"/>
      <c r="J48" s="260"/>
    </row>
    <row r="49" s="218" customFormat="1" ht="14.25" spans="1:10">
      <c r="A49" s="253" t="s">
        <v>187</v>
      </c>
      <c r="B49" s="254">
        <f t="shared" si="0"/>
        <v>7</v>
      </c>
      <c r="C49" s="255" t="s">
        <v>188</v>
      </c>
      <c r="D49" s="256">
        <v>7</v>
      </c>
      <c r="E49" s="257"/>
      <c r="F49" s="257"/>
      <c r="G49" s="256"/>
      <c r="H49" s="260"/>
      <c r="I49" s="268">
        <f t="shared" ref="I49:I55" si="16">G49-D49</f>
        <v>-7</v>
      </c>
      <c r="J49" s="260"/>
    </row>
    <row r="50" s="218" customFormat="1" ht="14.25" spans="1:10">
      <c r="A50" s="253" t="s">
        <v>189</v>
      </c>
      <c r="B50" s="254">
        <f t="shared" si="0"/>
        <v>7</v>
      </c>
      <c r="C50" s="255" t="s">
        <v>190</v>
      </c>
      <c r="D50" s="256"/>
      <c r="E50" s="257"/>
      <c r="F50" s="257"/>
      <c r="G50" s="256"/>
      <c r="H50" s="260"/>
      <c r="I50" s="268"/>
      <c r="J50" s="260"/>
    </row>
    <row r="51" s="218" customFormat="1" ht="14.25" spans="1:10">
      <c r="A51" s="253" t="s">
        <v>191</v>
      </c>
      <c r="B51" s="254">
        <f t="shared" si="0"/>
        <v>7</v>
      </c>
      <c r="C51" s="255" t="s">
        <v>137</v>
      </c>
      <c r="D51" s="256"/>
      <c r="E51" s="257"/>
      <c r="F51" s="257"/>
      <c r="G51" s="256"/>
      <c r="H51" s="260"/>
      <c r="I51" s="268"/>
      <c r="J51" s="260"/>
    </row>
    <row r="52" s="218" customFormat="1" ht="14.25" spans="1:10">
      <c r="A52" s="253" t="s">
        <v>192</v>
      </c>
      <c r="B52" s="254">
        <f t="shared" si="0"/>
        <v>7</v>
      </c>
      <c r="C52" s="255" t="s">
        <v>193</v>
      </c>
      <c r="D52" s="256"/>
      <c r="E52" s="257"/>
      <c r="F52" s="257"/>
      <c r="G52" s="256"/>
      <c r="H52" s="260"/>
      <c r="I52" s="268">
        <f t="shared" si="16"/>
        <v>0</v>
      </c>
      <c r="J52" s="260"/>
    </row>
    <row r="53" s="218" customFormat="1" ht="14.25" spans="1:10">
      <c r="A53" s="253" t="s">
        <v>194</v>
      </c>
      <c r="B53" s="254">
        <f t="shared" si="0"/>
        <v>5</v>
      </c>
      <c r="C53" s="255" t="s">
        <v>195</v>
      </c>
      <c r="D53" s="256">
        <v>274</v>
      </c>
      <c r="E53" s="257">
        <v>88</v>
      </c>
      <c r="F53" s="258">
        <v>116</v>
      </c>
      <c r="G53" s="259">
        <f>SUM(G54:G63)</f>
        <v>686</v>
      </c>
      <c r="H53" s="260">
        <f>G53/F53</f>
        <v>5.91379310344828</v>
      </c>
      <c r="I53" s="268">
        <f t="shared" si="16"/>
        <v>412</v>
      </c>
      <c r="J53" s="260">
        <f t="shared" ref="J53:J55" si="17">I53/D53</f>
        <v>1.5036496350365</v>
      </c>
    </row>
    <row r="54" s="218" customFormat="1" ht="14.25" spans="1:10">
      <c r="A54" s="253" t="s">
        <v>196</v>
      </c>
      <c r="B54" s="254">
        <f t="shared" si="0"/>
        <v>7</v>
      </c>
      <c r="C54" s="255" t="s">
        <v>119</v>
      </c>
      <c r="D54" s="256">
        <v>157</v>
      </c>
      <c r="E54" s="257">
        <v>88</v>
      </c>
      <c r="F54" s="258">
        <v>88</v>
      </c>
      <c r="G54" s="259">
        <v>103</v>
      </c>
      <c r="H54" s="260">
        <f>G54/F54</f>
        <v>1.17045454545455</v>
      </c>
      <c r="I54" s="268">
        <f t="shared" si="16"/>
        <v>-54</v>
      </c>
      <c r="J54" s="260">
        <f t="shared" si="17"/>
        <v>-0.343949044585987</v>
      </c>
    </row>
    <row r="55" s="218" customFormat="1" ht="14.25" spans="1:10">
      <c r="A55" s="253" t="s">
        <v>197</v>
      </c>
      <c r="B55" s="254">
        <f t="shared" si="0"/>
        <v>7</v>
      </c>
      <c r="C55" s="255" t="s">
        <v>121</v>
      </c>
      <c r="D55" s="256">
        <v>10</v>
      </c>
      <c r="E55" s="257"/>
      <c r="F55" s="258">
        <v>0</v>
      </c>
      <c r="G55" s="259">
        <v>8</v>
      </c>
      <c r="H55" s="260"/>
      <c r="I55" s="268">
        <f t="shared" si="16"/>
        <v>-2</v>
      </c>
      <c r="J55" s="260">
        <f t="shared" si="17"/>
        <v>-0.2</v>
      </c>
    </row>
    <row r="56" s="218" customFormat="1" ht="14.25" spans="1:10">
      <c r="A56" s="253" t="s">
        <v>198</v>
      </c>
      <c r="B56" s="254">
        <f t="shared" si="0"/>
        <v>7</v>
      </c>
      <c r="C56" s="255" t="s">
        <v>123</v>
      </c>
      <c r="D56" s="256"/>
      <c r="E56" s="257"/>
      <c r="F56" s="258">
        <v>0</v>
      </c>
      <c r="G56" s="259">
        <v>0</v>
      </c>
      <c r="H56" s="260"/>
      <c r="I56" s="268"/>
      <c r="J56" s="260"/>
    </row>
    <row r="57" s="218" customFormat="1" ht="14.25" spans="1:10">
      <c r="A57" s="253" t="s">
        <v>199</v>
      </c>
      <c r="B57" s="254">
        <f t="shared" si="0"/>
        <v>7</v>
      </c>
      <c r="C57" s="255" t="s">
        <v>200</v>
      </c>
      <c r="D57" s="256"/>
      <c r="E57" s="257"/>
      <c r="F57" s="258">
        <v>0</v>
      </c>
      <c r="G57" s="259">
        <v>0</v>
      </c>
      <c r="H57" s="260"/>
      <c r="I57" s="268"/>
      <c r="J57" s="260"/>
    </row>
    <row r="58" s="218" customFormat="1" ht="14.25" spans="1:10">
      <c r="A58" s="253" t="s">
        <v>201</v>
      </c>
      <c r="B58" s="254">
        <f t="shared" si="0"/>
        <v>7</v>
      </c>
      <c r="C58" s="255" t="s">
        <v>202</v>
      </c>
      <c r="D58" s="256"/>
      <c r="E58" s="257"/>
      <c r="F58" s="258">
        <v>0</v>
      </c>
      <c r="G58" s="259">
        <v>0</v>
      </c>
      <c r="H58" s="260"/>
      <c r="I58" s="268"/>
      <c r="J58" s="260"/>
    </row>
    <row r="59" s="218" customFormat="1" ht="14.25" spans="1:10">
      <c r="A59" s="253" t="s">
        <v>203</v>
      </c>
      <c r="B59" s="254">
        <f t="shared" si="0"/>
        <v>7</v>
      </c>
      <c r="C59" s="255" t="s">
        <v>204</v>
      </c>
      <c r="D59" s="256">
        <v>8</v>
      </c>
      <c r="E59" s="257"/>
      <c r="F59" s="258">
        <v>0</v>
      </c>
      <c r="G59" s="259">
        <v>20</v>
      </c>
      <c r="H59" s="260"/>
      <c r="I59" s="268">
        <f t="shared" ref="I59:I61" si="18">G59-D59</f>
        <v>12</v>
      </c>
      <c r="J59" s="260">
        <f t="shared" ref="J59:J61" si="19">I59/D59</f>
        <v>1.5</v>
      </c>
    </row>
    <row r="60" s="218" customFormat="1" ht="14.25" spans="1:10">
      <c r="A60" s="253" t="s">
        <v>205</v>
      </c>
      <c r="B60" s="254">
        <f t="shared" si="0"/>
        <v>7</v>
      </c>
      <c r="C60" s="255" t="s">
        <v>206</v>
      </c>
      <c r="D60" s="256">
        <v>78</v>
      </c>
      <c r="E60" s="257"/>
      <c r="F60" s="258">
        <v>28</v>
      </c>
      <c r="G60" s="259">
        <v>354</v>
      </c>
      <c r="H60" s="260">
        <f t="shared" ref="H60:H65" si="20">G60/F60</f>
        <v>12.6428571428571</v>
      </c>
      <c r="I60" s="268">
        <f t="shared" si="18"/>
        <v>276</v>
      </c>
      <c r="J60" s="260">
        <f t="shared" si="19"/>
        <v>3.53846153846154</v>
      </c>
    </row>
    <row r="61" s="218" customFormat="1" ht="14.25" spans="1:10">
      <c r="A61" s="253" t="s">
        <v>207</v>
      </c>
      <c r="B61" s="254">
        <f t="shared" si="0"/>
        <v>7</v>
      </c>
      <c r="C61" s="255" t="s">
        <v>208</v>
      </c>
      <c r="D61" s="256">
        <v>21</v>
      </c>
      <c r="E61" s="257"/>
      <c r="F61" s="257"/>
      <c r="G61" s="259">
        <v>201</v>
      </c>
      <c r="H61" s="260"/>
      <c r="I61" s="268">
        <f t="shared" si="18"/>
        <v>180</v>
      </c>
      <c r="J61" s="260">
        <f t="shared" si="19"/>
        <v>8.57142857142857</v>
      </c>
    </row>
    <row r="62" s="218" customFormat="1" ht="14.25" spans="1:10">
      <c r="A62" s="253" t="s">
        <v>209</v>
      </c>
      <c r="B62" s="254">
        <f t="shared" si="0"/>
        <v>7</v>
      </c>
      <c r="C62" s="255" t="s">
        <v>137</v>
      </c>
      <c r="D62" s="256"/>
      <c r="E62" s="257"/>
      <c r="F62" s="257"/>
      <c r="G62" s="256"/>
      <c r="H62" s="260"/>
      <c r="I62" s="268"/>
      <c r="J62" s="260"/>
    </row>
    <row r="63" s="218" customFormat="1" ht="14.25" spans="1:10">
      <c r="A63" s="253" t="s">
        <v>210</v>
      </c>
      <c r="B63" s="254">
        <f t="shared" si="0"/>
        <v>7</v>
      </c>
      <c r="C63" s="255" t="s">
        <v>211</v>
      </c>
      <c r="D63" s="256"/>
      <c r="E63" s="257"/>
      <c r="F63" s="257"/>
      <c r="G63" s="256"/>
      <c r="H63" s="260"/>
      <c r="I63" s="268"/>
      <c r="J63" s="260"/>
    </row>
    <row r="64" s="218" customFormat="1" ht="14.25" spans="1:10">
      <c r="A64" s="253" t="s">
        <v>212</v>
      </c>
      <c r="B64" s="254">
        <f t="shared" si="0"/>
        <v>5</v>
      </c>
      <c r="C64" s="255" t="s">
        <v>213</v>
      </c>
      <c r="D64" s="256">
        <v>710</v>
      </c>
      <c r="E64" s="261">
        <v>346</v>
      </c>
      <c r="F64" s="258">
        <v>360</v>
      </c>
      <c r="G64" s="259">
        <f>SUM(G65:G74)</f>
        <v>671</v>
      </c>
      <c r="H64" s="260">
        <f t="shared" si="20"/>
        <v>1.86388888888889</v>
      </c>
      <c r="I64" s="268">
        <f t="shared" ref="I64:I66" si="21">G64-D64</f>
        <v>-39</v>
      </c>
      <c r="J64" s="260">
        <f t="shared" ref="J64:J66" si="22">I64/D64</f>
        <v>-0.0549295774647887</v>
      </c>
    </row>
    <row r="65" s="218" customFormat="1" ht="14.25" spans="1:10">
      <c r="A65" s="253" t="s">
        <v>214</v>
      </c>
      <c r="B65" s="254">
        <f t="shared" si="0"/>
        <v>7</v>
      </c>
      <c r="C65" s="255" t="s">
        <v>119</v>
      </c>
      <c r="D65" s="256">
        <v>338</v>
      </c>
      <c r="E65" s="261">
        <v>233</v>
      </c>
      <c r="F65" s="258">
        <v>233</v>
      </c>
      <c r="G65" s="259">
        <v>320</v>
      </c>
      <c r="H65" s="260">
        <f t="shared" si="20"/>
        <v>1.37339055793991</v>
      </c>
      <c r="I65" s="268">
        <f t="shared" si="21"/>
        <v>-18</v>
      </c>
      <c r="J65" s="260">
        <f t="shared" si="22"/>
        <v>-0.0532544378698225</v>
      </c>
    </row>
    <row r="66" s="218" customFormat="1" ht="14.25" spans="1:10">
      <c r="A66" s="253" t="s">
        <v>215</v>
      </c>
      <c r="B66" s="254">
        <f t="shared" si="0"/>
        <v>7</v>
      </c>
      <c r="C66" s="255" t="s">
        <v>121</v>
      </c>
      <c r="D66" s="256">
        <v>51</v>
      </c>
      <c r="E66" s="261"/>
      <c r="F66" s="258">
        <v>0</v>
      </c>
      <c r="G66" s="259">
        <v>107</v>
      </c>
      <c r="H66" s="260"/>
      <c r="I66" s="268">
        <f t="shared" si="21"/>
        <v>56</v>
      </c>
      <c r="J66" s="260">
        <f t="shared" si="22"/>
        <v>1.09803921568627</v>
      </c>
    </row>
    <row r="67" s="218" customFormat="1" ht="14.25" spans="1:10">
      <c r="A67" s="253" t="s">
        <v>216</v>
      </c>
      <c r="B67" s="254">
        <f t="shared" si="0"/>
        <v>7</v>
      </c>
      <c r="C67" s="255" t="s">
        <v>123</v>
      </c>
      <c r="D67" s="256"/>
      <c r="E67" s="261"/>
      <c r="F67" s="258">
        <v>0</v>
      </c>
      <c r="G67" s="259">
        <v>0</v>
      </c>
      <c r="H67" s="260"/>
      <c r="I67" s="268"/>
      <c r="J67" s="260"/>
    </row>
    <row r="68" s="218" customFormat="1" ht="14.25" spans="1:10">
      <c r="A68" s="253" t="s">
        <v>217</v>
      </c>
      <c r="B68" s="254">
        <f t="shared" si="0"/>
        <v>7</v>
      </c>
      <c r="C68" s="255" t="s">
        <v>218</v>
      </c>
      <c r="D68" s="256">
        <v>20</v>
      </c>
      <c r="E68" s="261"/>
      <c r="F68" s="258">
        <v>0</v>
      </c>
      <c r="G68" s="259">
        <v>21</v>
      </c>
      <c r="H68" s="260"/>
      <c r="I68" s="268">
        <f t="shared" ref="I68:I73" si="23">G68-D68</f>
        <v>1</v>
      </c>
      <c r="J68" s="260">
        <f t="shared" ref="J68:J73" si="24">I68/D68</f>
        <v>0.05</v>
      </c>
    </row>
    <row r="69" s="218" customFormat="1" ht="14.25" spans="1:10">
      <c r="A69" s="253" t="s">
        <v>219</v>
      </c>
      <c r="B69" s="254">
        <f t="shared" si="0"/>
        <v>7</v>
      </c>
      <c r="C69" s="255" t="s">
        <v>220</v>
      </c>
      <c r="D69" s="256">
        <v>38</v>
      </c>
      <c r="E69" s="261"/>
      <c r="F69" s="258">
        <v>0</v>
      </c>
      <c r="G69" s="259">
        <v>27</v>
      </c>
      <c r="H69" s="260"/>
      <c r="I69" s="268">
        <f t="shared" si="23"/>
        <v>-11</v>
      </c>
      <c r="J69" s="260">
        <f t="shared" si="24"/>
        <v>-0.289473684210526</v>
      </c>
    </row>
    <row r="70" s="218" customFormat="1" ht="14.25" spans="1:10">
      <c r="A70" s="253" t="s">
        <v>221</v>
      </c>
      <c r="B70" s="254">
        <f t="shared" si="0"/>
        <v>7</v>
      </c>
      <c r="C70" s="255" t="s">
        <v>222</v>
      </c>
      <c r="D70" s="256"/>
      <c r="E70" s="261"/>
      <c r="F70" s="258">
        <v>0</v>
      </c>
      <c r="G70" s="259">
        <v>13</v>
      </c>
      <c r="H70" s="260"/>
      <c r="I70" s="268"/>
      <c r="J70" s="260"/>
    </row>
    <row r="71" s="218" customFormat="1" ht="14.25" spans="1:10">
      <c r="A71" s="253" t="s">
        <v>223</v>
      </c>
      <c r="B71" s="254">
        <f t="shared" ref="B71:B134" si="25">LEN(A71)</f>
        <v>7</v>
      </c>
      <c r="C71" s="255" t="s">
        <v>224</v>
      </c>
      <c r="D71" s="256">
        <v>55</v>
      </c>
      <c r="E71" s="261"/>
      <c r="F71" s="258">
        <v>0</v>
      </c>
      <c r="G71" s="259">
        <v>14</v>
      </c>
      <c r="H71" s="260"/>
      <c r="I71" s="268">
        <f t="shared" si="23"/>
        <v>-41</v>
      </c>
      <c r="J71" s="260">
        <f t="shared" si="24"/>
        <v>-0.745454545454545</v>
      </c>
    </row>
    <row r="72" s="218" customFormat="1" ht="14.25" spans="1:10">
      <c r="A72" s="253" t="s">
        <v>225</v>
      </c>
      <c r="B72" s="254">
        <f t="shared" si="25"/>
        <v>7</v>
      </c>
      <c r="C72" s="255" t="s">
        <v>226</v>
      </c>
      <c r="D72" s="256">
        <v>64</v>
      </c>
      <c r="E72" s="261"/>
      <c r="F72" s="258">
        <v>14</v>
      </c>
      <c r="G72" s="259">
        <v>12</v>
      </c>
      <c r="H72" s="260">
        <f>G72/F72</f>
        <v>0.857142857142857</v>
      </c>
      <c r="I72" s="268">
        <f t="shared" si="23"/>
        <v>-52</v>
      </c>
      <c r="J72" s="260">
        <f t="shared" si="24"/>
        <v>-0.8125</v>
      </c>
    </row>
    <row r="73" s="218" customFormat="1" ht="14.25" spans="1:10">
      <c r="A73" s="253" t="s">
        <v>227</v>
      </c>
      <c r="B73" s="254">
        <f t="shared" si="25"/>
        <v>7</v>
      </c>
      <c r="C73" s="255" t="s">
        <v>137</v>
      </c>
      <c r="D73" s="256">
        <v>144</v>
      </c>
      <c r="E73" s="261">
        <v>113</v>
      </c>
      <c r="F73" s="258">
        <v>113</v>
      </c>
      <c r="G73" s="259">
        <v>157</v>
      </c>
      <c r="H73" s="260">
        <f>G73/F73</f>
        <v>1.38938053097345</v>
      </c>
      <c r="I73" s="268">
        <f t="shared" si="23"/>
        <v>13</v>
      </c>
      <c r="J73" s="260">
        <f t="shared" si="24"/>
        <v>0.0902777777777778</v>
      </c>
    </row>
    <row r="74" s="218" customFormat="1" ht="14.25" spans="1:10">
      <c r="A74" s="253" t="s">
        <v>228</v>
      </c>
      <c r="B74" s="254">
        <f t="shared" si="25"/>
        <v>7</v>
      </c>
      <c r="C74" s="255" t="s">
        <v>229</v>
      </c>
      <c r="D74" s="256"/>
      <c r="E74" s="257"/>
      <c r="F74" s="258">
        <v>0</v>
      </c>
      <c r="G74" s="256"/>
      <c r="H74" s="260"/>
      <c r="I74" s="268"/>
      <c r="J74" s="260"/>
    </row>
    <row r="75" s="218" customFormat="1" ht="14.25" spans="1:10">
      <c r="A75" s="253" t="s">
        <v>230</v>
      </c>
      <c r="B75" s="254">
        <f t="shared" si="25"/>
        <v>5</v>
      </c>
      <c r="C75" s="255" t="s">
        <v>231</v>
      </c>
      <c r="D75" s="256">
        <v>769</v>
      </c>
      <c r="E75" s="257">
        <v>171</v>
      </c>
      <c r="F75" s="257">
        <v>171</v>
      </c>
      <c r="G75" s="259">
        <f>SUM(G76:G86)</f>
        <v>759</v>
      </c>
      <c r="H75" s="260"/>
      <c r="I75" s="268">
        <f>G75-D75</f>
        <v>-10</v>
      </c>
      <c r="J75" s="260">
        <f>I75/D75</f>
        <v>-0.0130039011703511</v>
      </c>
    </row>
    <row r="76" s="218" customFormat="1" ht="14.25" spans="1:10">
      <c r="A76" s="253" t="s">
        <v>232</v>
      </c>
      <c r="B76" s="254">
        <f t="shared" si="25"/>
        <v>7</v>
      </c>
      <c r="C76" s="255" t="s">
        <v>119</v>
      </c>
      <c r="D76" s="256"/>
      <c r="E76" s="257">
        <v>171</v>
      </c>
      <c r="F76" s="257">
        <v>171</v>
      </c>
      <c r="G76" s="259">
        <v>192</v>
      </c>
      <c r="H76" s="260"/>
      <c r="I76" s="268"/>
      <c r="J76" s="260"/>
    </row>
    <row r="77" s="218" customFormat="1" ht="14.25" spans="1:10">
      <c r="A77" s="253" t="s">
        <v>233</v>
      </c>
      <c r="B77" s="254">
        <f t="shared" si="25"/>
        <v>7</v>
      </c>
      <c r="C77" s="255" t="s">
        <v>121</v>
      </c>
      <c r="D77" s="256">
        <v>769</v>
      </c>
      <c r="E77" s="257"/>
      <c r="F77" s="257"/>
      <c r="G77" s="259">
        <v>567</v>
      </c>
      <c r="H77" s="260"/>
      <c r="I77" s="268">
        <f>G77-D77</f>
        <v>-202</v>
      </c>
      <c r="J77" s="260"/>
    </row>
    <row r="78" s="218" customFormat="1" ht="14.25" spans="1:10">
      <c r="A78" s="253" t="s">
        <v>234</v>
      </c>
      <c r="B78" s="254">
        <f t="shared" si="25"/>
        <v>7</v>
      </c>
      <c r="C78" s="255" t="s">
        <v>123</v>
      </c>
      <c r="D78" s="256"/>
      <c r="E78" s="257"/>
      <c r="F78" s="257"/>
      <c r="G78" s="256"/>
      <c r="H78" s="260"/>
      <c r="I78" s="268"/>
      <c r="J78" s="260"/>
    </row>
    <row r="79" s="218" customFormat="1" ht="14.25" spans="1:10">
      <c r="A79" s="253" t="s">
        <v>235</v>
      </c>
      <c r="B79" s="254">
        <f t="shared" si="25"/>
        <v>7</v>
      </c>
      <c r="C79" s="255" t="s">
        <v>236</v>
      </c>
      <c r="D79" s="256"/>
      <c r="E79" s="257"/>
      <c r="F79" s="257"/>
      <c r="G79" s="256"/>
      <c r="H79" s="260"/>
      <c r="I79" s="268"/>
      <c r="J79" s="260"/>
    </row>
    <row r="80" s="218" customFormat="1" ht="14.25" spans="1:10">
      <c r="A80" s="253" t="s">
        <v>237</v>
      </c>
      <c r="B80" s="254">
        <f t="shared" si="25"/>
        <v>7</v>
      </c>
      <c r="C80" s="255" t="s">
        <v>238</v>
      </c>
      <c r="D80" s="256"/>
      <c r="E80" s="257"/>
      <c r="F80" s="257"/>
      <c r="G80" s="256"/>
      <c r="H80" s="260"/>
      <c r="I80" s="268"/>
      <c r="J80" s="260"/>
    </row>
    <row r="81" s="218" customFormat="1" ht="14.25" spans="1:10">
      <c r="A81" s="253" t="s">
        <v>239</v>
      </c>
      <c r="B81" s="254">
        <f t="shared" si="25"/>
        <v>7</v>
      </c>
      <c r="C81" s="255" t="s">
        <v>240</v>
      </c>
      <c r="D81" s="256"/>
      <c r="E81" s="257"/>
      <c r="F81" s="257"/>
      <c r="G81" s="256"/>
      <c r="H81" s="260"/>
      <c r="I81" s="268"/>
      <c r="J81" s="260"/>
    </row>
    <row r="82" s="218" customFormat="1" ht="14.25" spans="1:10">
      <c r="A82" s="253" t="s">
        <v>241</v>
      </c>
      <c r="B82" s="254">
        <f t="shared" si="25"/>
        <v>7</v>
      </c>
      <c r="C82" s="255" t="s">
        <v>242</v>
      </c>
      <c r="D82" s="256"/>
      <c r="E82" s="257"/>
      <c r="F82" s="257"/>
      <c r="G82" s="256"/>
      <c r="H82" s="260"/>
      <c r="I82" s="268"/>
      <c r="J82" s="260"/>
    </row>
    <row r="83" s="218" customFormat="1" ht="14.25" spans="1:10">
      <c r="A83" s="253" t="s">
        <v>243</v>
      </c>
      <c r="B83" s="254">
        <f t="shared" si="25"/>
        <v>7</v>
      </c>
      <c r="C83" s="255" t="s">
        <v>244</v>
      </c>
      <c r="D83" s="256"/>
      <c r="E83" s="257"/>
      <c r="F83" s="257"/>
      <c r="G83" s="256"/>
      <c r="H83" s="260"/>
      <c r="I83" s="268"/>
      <c r="J83" s="260"/>
    </row>
    <row r="84" s="218" customFormat="1" ht="14.25" spans="1:10">
      <c r="A84" s="253" t="s">
        <v>245</v>
      </c>
      <c r="B84" s="254">
        <f t="shared" si="25"/>
        <v>7</v>
      </c>
      <c r="C84" s="255" t="s">
        <v>224</v>
      </c>
      <c r="D84" s="256"/>
      <c r="E84" s="257"/>
      <c r="F84" s="257"/>
      <c r="G84" s="256"/>
      <c r="H84" s="260"/>
      <c r="I84" s="268"/>
      <c r="J84" s="260"/>
    </row>
    <row r="85" s="218" customFormat="1" ht="14.25" spans="1:10">
      <c r="A85" s="253" t="s">
        <v>246</v>
      </c>
      <c r="B85" s="254">
        <f t="shared" si="25"/>
        <v>7</v>
      </c>
      <c r="C85" s="255" t="s">
        <v>137</v>
      </c>
      <c r="D85" s="256"/>
      <c r="E85" s="257"/>
      <c r="F85" s="257"/>
      <c r="G85" s="256"/>
      <c r="H85" s="260"/>
      <c r="I85" s="268"/>
      <c r="J85" s="260"/>
    </row>
    <row r="86" s="218" customFormat="1" ht="14.25" spans="1:10">
      <c r="A86" s="253" t="s">
        <v>247</v>
      </c>
      <c r="B86" s="254">
        <f t="shared" si="25"/>
        <v>7</v>
      </c>
      <c r="C86" s="255" t="s">
        <v>248</v>
      </c>
      <c r="D86" s="256"/>
      <c r="E86" s="257"/>
      <c r="F86" s="257"/>
      <c r="G86" s="256"/>
      <c r="H86" s="260"/>
      <c r="I86" s="268">
        <f t="shared" ref="I86:I89" si="26">G86-D86</f>
        <v>0</v>
      </c>
      <c r="J86" s="260"/>
    </row>
    <row r="87" s="218" customFormat="1" ht="14.25" spans="1:10">
      <c r="A87" s="253" t="s">
        <v>249</v>
      </c>
      <c r="B87" s="254">
        <f t="shared" si="25"/>
        <v>5</v>
      </c>
      <c r="C87" s="255" t="s">
        <v>250</v>
      </c>
      <c r="D87" s="256">
        <v>165</v>
      </c>
      <c r="E87" s="257">
        <v>84</v>
      </c>
      <c r="F87" s="258">
        <v>91</v>
      </c>
      <c r="G87" s="259">
        <f>SUM(G88:G95)</f>
        <v>134</v>
      </c>
      <c r="H87" s="260">
        <f t="shared" ref="H87:H91" si="27">G87/F87</f>
        <v>1.47252747252747</v>
      </c>
      <c r="I87" s="268">
        <f t="shared" si="26"/>
        <v>-31</v>
      </c>
      <c r="J87" s="260">
        <f t="shared" ref="J87:J91" si="28">I87/D87</f>
        <v>-0.187878787878788</v>
      </c>
    </row>
    <row r="88" s="218" customFormat="1" ht="14.25" spans="1:10">
      <c r="A88" s="253" t="s">
        <v>251</v>
      </c>
      <c r="B88" s="254">
        <f t="shared" si="25"/>
        <v>7</v>
      </c>
      <c r="C88" s="255" t="s">
        <v>119</v>
      </c>
      <c r="D88" s="256">
        <v>138</v>
      </c>
      <c r="E88" s="257">
        <v>84</v>
      </c>
      <c r="F88" s="258">
        <v>84</v>
      </c>
      <c r="G88" s="259">
        <v>112</v>
      </c>
      <c r="H88" s="260">
        <f t="shared" si="27"/>
        <v>1.33333333333333</v>
      </c>
      <c r="I88" s="268">
        <f t="shared" si="26"/>
        <v>-26</v>
      </c>
      <c r="J88" s="260">
        <f t="shared" si="28"/>
        <v>-0.188405797101449</v>
      </c>
    </row>
    <row r="89" s="218" customFormat="1" ht="14.25" spans="1:10">
      <c r="A89" s="253" t="s">
        <v>252</v>
      </c>
      <c r="B89" s="254">
        <f t="shared" si="25"/>
        <v>7</v>
      </c>
      <c r="C89" s="255" t="s">
        <v>121</v>
      </c>
      <c r="D89" s="256"/>
      <c r="E89" s="257"/>
      <c r="F89" s="258">
        <v>0</v>
      </c>
      <c r="G89" s="259">
        <v>0</v>
      </c>
      <c r="H89" s="260"/>
      <c r="I89" s="268">
        <f t="shared" si="26"/>
        <v>0</v>
      </c>
      <c r="J89" s="260"/>
    </row>
    <row r="90" s="218" customFormat="1" ht="14.25" spans="1:10">
      <c r="A90" s="253" t="s">
        <v>253</v>
      </c>
      <c r="B90" s="254">
        <f t="shared" si="25"/>
        <v>7</v>
      </c>
      <c r="C90" s="255" t="s">
        <v>123</v>
      </c>
      <c r="D90" s="256"/>
      <c r="E90" s="257"/>
      <c r="F90" s="258">
        <v>0</v>
      </c>
      <c r="G90" s="259">
        <v>0</v>
      </c>
      <c r="H90" s="260"/>
      <c r="I90" s="268"/>
      <c r="J90" s="260"/>
    </row>
    <row r="91" s="218" customFormat="1" ht="14.25" spans="1:10">
      <c r="A91" s="253" t="s">
        <v>254</v>
      </c>
      <c r="B91" s="254">
        <f t="shared" si="25"/>
        <v>7</v>
      </c>
      <c r="C91" s="255" t="s">
        <v>255</v>
      </c>
      <c r="D91" s="256">
        <v>22</v>
      </c>
      <c r="E91" s="257"/>
      <c r="F91" s="258">
        <v>7</v>
      </c>
      <c r="G91" s="259">
        <v>22</v>
      </c>
      <c r="H91" s="260">
        <f t="shared" si="27"/>
        <v>3.14285714285714</v>
      </c>
      <c r="I91" s="268">
        <f>G91-D91</f>
        <v>0</v>
      </c>
      <c r="J91" s="260">
        <f t="shared" si="28"/>
        <v>0</v>
      </c>
    </row>
    <row r="92" s="218" customFormat="1" ht="14.25" spans="1:10">
      <c r="A92" s="253" t="s">
        <v>256</v>
      </c>
      <c r="B92" s="254">
        <f t="shared" si="25"/>
        <v>7</v>
      </c>
      <c r="C92" s="255" t="s">
        <v>257</v>
      </c>
      <c r="D92" s="256"/>
      <c r="E92" s="257"/>
      <c r="F92" s="257"/>
      <c r="G92" s="256"/>
      <c r="H92" s="260"/>
      <c r="I92" s="268"/>
      <c r="J92" s="260"/>
    </row>
    <row r="93" s="218" customFormat="1" ht="14.25" spans="1:10">
      <c r="A93" s="253" t="s">
        <v>258</v>
      </c>
      <c r="B93" s="254">
        <f t="shared" si="25"/>
        <v>7</v>
      </c>
      <c r="C93" s="255" t="s">
        <v>224</v>
      </c>
      <c r="D93" s="256">
        <v>5</v>
      </c>
      <c r="E93" s="257"/>
      <c r="F93" s="257"/>
      <c r="G93" s="256"/>
      <c r="H93" s="260"/>
      <c r="I93" s="268">
        <f>G93-D93</f>
        <v>-5</v>
      </c>
      <c r="J93" s="260">
        <f>I93/D93</f>
        <v>-1</v>
      </c>
    </row>
    <row r="94" s="218" customFormat="1" ht="14.25" spans="1:10">
      <c r="A94" s="253" t="s">
        <v>259</v>
      </c>
      <c r="B94" s="254">
        <f t="shared" si="25"/>
        <v>7</v>
      </c>
      <c r="C94" s="255" t="s">
        <v>137</v>
      </c>
      <c r="D94" s="256"/>
      <c r="E94" s="257"/>
      <c r="F94" s="257"/>
      <c r="G94" s="256"/>
      <c r="H94" s="260"/>
      <c r="I94" s="268"/>
      <c r="J94" s="260"/>
    </row>
    <row r="95" s="218" customFormat="1" ht="14.25" spans="1:10">
      <c r="A95" s="253" t="s">
        <v>260</v>
      </c>
      <c r="B95" s="254">
        <f t="shared" si="25"/>
        <v>7</v>
      </c>
      <c r="C95" s="255" t="s">
        <v>261</v>
      </c>
      <c r="D95" s="256"/>
      <c r="E95" s="257"/>
      <c r="F95" s="257"/>
      <c r="G95" s="256"/>
      <c r="H95" s="260"/>
      <c r="I95" s="268"/>
      <c r="J95" s="260"/>
    </row>
    <row r="96" s="218" customFormat="1" ht="14.25" spans="1:10">
      <c r="A96" s="253" t="s">
        <v>262</v>
      </c>
      <c r="B96" s="254">
        <f t="shared" si="25"/>
        <v>5</v>
      </c>
      <c r="C96" s="255" t="s">
        <v>263</v>
      </c>
      <c r="D96" s="256"/>
      <c r="E96" s="257"/>
      <c r="F96" s="257"/>
      <c r="G96" s="256"/>
      <c r="H96" s="260"/>
      <c r="I96" s="268"/>
      <c r="J96" s="260"/>
    </row>
    <row r="97" s="218" customFormat="1" ht="14.25" spans="1:10">
      <c r="A97" s="253" t="s">
        <v>264</v>
      </c>
      <c r="B97" s="254">
        <f t="shared" si="25"/>
        <v>7</v>
      </c>
      <c r="C97" s="255" t="s">
        <v>119</v>
      </c>
      <c r="D97" s="256"/>
      <c r="E97" s="257"/>
      <c r="F97" s="257"/>
      <c r="G97" s="256"/>
      <c r="H97" s="260"/>
      <c r="I97" s="268"/>
      <c r="J97" s="260"/>
    </row>
    <row r="98" s="218" customFormat="1" ht="14.25" spans="1:10">
      <c r="A98" s="253" t="s">
        <v>265</v>
      </c>
      <c r="B98" s="254">
        <f t="shared" si="25"/>
        <v>7</v>
      </c>
      <c r="C98" s="255" t="s">
        <v>121</v>
      </c>
      <c r="D98" s="256"/>
      <c r="E98" s="257"/>
      <c r="F98" s="257"/>
      <c r="G98" s="256"/>
      <c r="H98" s="260"/>
      <c r="I98" s="268"/>
      <c r="J98" s="260"/>
    </row>
    <row r="99" s="218" customFormat="1" ht="14.25" spans="1:10">
      <c r="A99" s="253" t="s">
        <v>266</v>
      </c>
      <c r="B99" s="254">
        <f t="shared" si="25"/>
        <v>7</v>
      </c>
      <c r="C99" s="255" t="s">
        <v>123</v>
      </c>
      <c r="D99" s="256"/>
      <c r="E99" s="257"/>
      <c r="F99" s="257"/>
      <c r="G99" s="256"/>
      <c r="H99" s="260"/>
      <c r="I99" s="268"/>
      <c r="J99" s="260"/>
    </row>
    <row r="100" s="218" customFormat="1" ht="14.25" spans="1:10">
      <c r="A100" s="253" t="s">
        <v>267</v>
      </c>
      <c r="B100" s="254">
        <f t="shared" si="25"/>
        <v>7</v>
      </c>
      <c r="C100" s="255" t="s">
        <v>268</v>
      </c>
      <c r="D100" s="256"/>
      <c r="E100" s="257"/>
      <c r="F100" s="257"/>
      <c r="G100" s="256"/>
      <c r="H100" s="260"/>
      <c r="I100" s="268"/>
      <c r="J100" s="260"/>
    </row>
    <row r="101" s="218" customFormat="1" ht="14.25" spans="1:10">
      <c r="A101" s="253" t="s">
        <v>269</v>
      </c>
      <c r="B101" s="254">
        <f t="shared" si="25"/>
        <v>7</v>
      </c>
      <c r="C101" s="255" t="s">
        <v>270</v>
      </c>
      <c r="D101" s="256"/>
      <c r="E101" s="257"/>
      <c r="F101" s="257"/>
      <c r="G101" s="256"/>
      <c r="H101" s="260"/>
      <c r="I101" s="268"/>
      <c r="J101" s="260"/>
    </row>
    <row r="102" s="218" customFormat="1" ht="14.25" spans="1:10">
      <c r="A102" s="253" t="s">
        <v>271</v>
      </c>
      <c r="B102" s="254">
        <f t="shared" si="25"/>
        <v>7</v>
      </c>
      <c r="C102" s="255" t="s">
        <v>272</v>
      </c>
      <c r="D102" s="256"/>
      <c r="E102" s="257"/>
      <c r="F102" s="257"/>
      <c r="G102" s="256"/>
      <c r="H102" s="260"/>
      <c r="I102" s="268"/>
      <c r="J102" s="260"/>
    </row>
    <row r="103" s="218" customFormat="1" ht="14.25" spans="1:10">
      <c r="A103" s="253" t="s">
        <v>273</v>
      </c>
      <c r="B103" s="254">
        <f t="shared" si="25"/>
        <v>7</v>
      </c>
      <c r="C103" s="255" t="s">
        <v>224</v>
      </c>
      <c r="D103" s="256"/>
      <c r="E103" s="257"/>
      <c r="F103" s="257"/>
      <c r="G103" s="256"/>
      <c r="H103" s="260"/>
      <c r="I103" s="268"/>
      <c r="J103" s="260"/>
    </row>
    <row r="104" s="218" customFormat="1" ht="14.25" spans="1:10">
      <c r="A104" s="253" t="s">
        <v>274</v>
      </c>
      <c r="B104" s="254">
        <f t="shared" si="25"/>
        <v>7</v>
      </c>
      <c r="C104" s="255" t="s">
        <v>137</v>
      </c>
      <c r="D104" s="256"/>
      <c r="E104" s="257"/>
      <c r="F104" s="257"/>
      <c r="G104" s="256"/>
      <c r="H104" s="260"/>
      <c r="I104" s="268"/>
      <c r="J104" s="260"/>
    </row>
    <row r="105" s="218" customFormat="1" ht="14.25" spans="1:10">
      <c r="A105" s="253" t="s">
        <v>275</v>
      </c>
      <c r="B105" s="254">
        <f t="shared" si="25"/>
        <v>7</v>
      </c>
      <c r="C105" s="255" t="s">
        <v>276</v>
      </c>
      <c r="D105" s="256"/>
      <c r="E105" s="257"/>
      <c r="F105" s="257"/>
      <c r="G105" s="256"/>
      <c r="H105" s="260"/>
      <c r="I105" s="268"/>
      <c r="J105" s="260"/>
    </row>
    <row r="106" s="218" customFormat="1" ht="14.25" spans="1:10">
      <c r="A106" s="253" t="s">
        <v>277</v>
      </c>
      <c r="B106" s="254">
        <f t="shared" si="25"/>
        <v>5</v>
      </c>
      <c r="C106" s="255" t="s">
        <v>278</v>
      </c>
      <c r="D106" s="256">
        <v>375</v>
      </c>
      <c r="E106" s="261">
        <v>258</v>
      </c>
      <c r="F106" s="258">
        <v>388</v>
      </c>
      <c r="G106" s="259">
        <f>SUM(G107:G115)</f>
        <v>385</v>
      </c>
      <c r="H106" s="260">
        <f t="shared" ref="H106:H108" si="29">G106/F106</f>
        <v>0.992268041237113</v>
      </c>
      <c r="I106" s="268">
        <f t="shared" ref="I106:I108" si="30">G106-D106</f>
        <v>10</v>
      </c>
      <c r="J106" s="260">
        <f t="shared" ref="J106:J108" si="31">I106/D106</f>
        <v>0.0266666666666667</v>
      </c>
    </row>
    <row r="107" s="218" customFormat="1" ht="14.25" spans="1:10">
      <c r="A107" s="253" t="s">
        <v>279</v>
      </c>
      <c r="B107" s="254">
        <f t="shared" si="25"/>
        <v>7</v>
      </c>
      <c r="C107" s="255" t="s">
        <v>119</v>
      </c>
      <c r="D107" s="256">
        <v>154</v>
      </c>
      <c r="E107" s="261">
        <v>101</v>
      </c>
      <c r="F107" s="258">
        <v>101</v>
      </c>
      <c r="G107" s="259">
        <v>143</v>
      </c>
      <c r="H107" s="260">
        <f t="shared" si="29"/>
        <v>1.41584158415842</v>
      </c>
      <c r="I107" s="268">
        <f t="shared" si="30"/>
        <v>-11</v>
      </c>
      <c r="J107" s="260">
        <f t="shared" si="31"/>
        <v>-0.0714285714285714</v>
      </c>
    </row>
    <row r="108" s="218" customFormat="1" ht="14.25" spans="1:10">
      <c r="A108" s="253" t="s">
        <v>280</v>
      </c>
      <c r="B108" s="254">
        <f t="shared" si="25"/>
        <v>7</v>
      </c>
      <c r="C108" s="255" t="s">
        <v>121</v>
      </c>
      <c r="D108" s="256">
        <v>221</v>
      </c>
      <c r="E108" s="261"/>
      <c r="F108" s="258">
        <v>130</v>
      </c>
      <c r="G108" s="259">
        <v>242</v>
      </c>
      <c r="H108" s="260">
        <f t="shared" si="29"/>
        <v>1.86153846153846</v>
      </c>
      <c r="I108" s="268">
        <f t="shared" si="30"/>
        <v>21</v>
      </c>
      <c r="J108" s="260">
        <f t="shared" si="31"/>
        <v>0.0950226244343891</v>
      </c>
    </row>
    <row r="109" s="218" customFormat="1" ht="14.25" spans="1:10">
      <c r="A109" s="253" t="s">
        <v>281</v>
      </c>
      <c r="B109" s="254">
        <f t="shared" si="25"/>
        <v>7</v>
      </c>
      <c r="C109" s="255" t="s">
        <v>123</v>
      </c>
      <c r="D109" s="256"/>
      <c r="E109" s="261"/>
      <c r="F109" s="258">
        <v>0</v>
      </c>
      <c r="G109" s="259">
        <v>0</v>
      </c>
      <c r="H109" s="260"/>
      <c r="I109" s="268"/>
      <c r="J109" s="260"/>
    </row>
    <row r="110" s="218" customFormat="1" ht="14.25" spans="1:10">
      <c r="A110" s="253" t="s">
        <v>282</v>
      </c>
      <c r="B110" s="254">
        <f t="shared" si="25"/>
        <v>7</v>
      </c>
      <c r="C110" s="255" t="s">
        <v>283</v>
      </c>
      <c r="D110" s="256"/>
      <c r="E110" s="261"/>
      <c r="F110" s="258">
        <v>0</v>
      </c>
      <c r="G110" s="259">
        <v>0</v>
      </c>
      <c r="H110" s="260"/>
      <c r="I110" s="268"/>
      <c r="J110" s="260"/>
    </row>
    <row r="111" s="218" customFormat="1" ht="14.25" spans="1:10">
      <c r="A111" s="253" t="s">
        <v>284</v>
      </c>
      <c r="B111" s="254">
        <f t="shared" si="25"/>
        <v>7</v>
      </c>
      <c r="C111" s="255" t="s">
        <v>285</v>
      </c>
      <c r="D111" s="256"/>
      <c r="E111" s="261"/>
      <c r="F111" s="258">
        <v>0</v>
      </c>
      <c r="G111" s="259">
        <v>0</v>
      </c>
      <c r="H111" s="260"/>
      <c r="I111" s="268"/>
      <c r="J111" s="260"/>
    </row>
    <row r="112" s="218" customFormat="1" ht="14.25" spans="1:10">
      <c r="A112" s="253" t="s">
        <v>286</v>
      </c>
      <c r="B112" s="254">
        <f t="shared" si="25"/>
        <v>7</v>
      </c>
      <c r="C112" s="255" t="s">
        <v>287</v>
      </c>
      <c r="D112" s="256"/>
      <c r="E112" s="261"/>
      <c r="F112" s="258">
        <v>0</v>
      </c>
      <c r="G112" s="259">
        <v>0</v>
      </c>
      <c r="H112" s="260"/>
      <c r="I112" s="268"/>
      <c r="J112" s="260"/>
    </row>
    <row r="113" s="218" customFormat="1" ht="14.25" spans="1:10">
      <c r="A113" s="253" t="s">
        <v>288</v>
      </c>
      <c r="B113" s="254">
        <f t="shared" si="25"/>
        <v>7</v>
      </c>
      <c r="C113" s="255" t="s">
        <v>289</v>
      </c>
      <c r="D113" s="256"/>
      <c r="E113" s="261"/>
      <c r="F113" s="258">
        <v>0</v>
      </c>
      <c r="G113" s="259">
        <v>0</v>
      </c>
      <c r="H113" s="260"/>
      <c r="I113" s="268"/>
      <c r="J113" s="260"/>
    </row>
    <row r="114" s="218" customFormat="1" ht="14.25" spans="1:10">
      <c r="A114" s="253" t="s">
        <v>290</v>
      </c>
      <c r="B114" s="254">
        <f t="shared" si="25"/>
        <v>7</v>
      </c>
      <c r="C114" s="255" t="s">
        <v>291</v>
      </c>
      <c r="D114" s="256"/>
      <c r="E114" s="261"/>
      <c r="F114" s="258">
        <v>0</v>
      </c>
      <c r="H114" s="260"/>
      <c r="I114" s="268"/>
      <c r="J114" s="260"/>
    </row>
    <row r="115" s="218" customFormat="1" ht="14.25" spans="1:10">
      <c r="A115" s="253" t="s">
        <v>292</v>
      </c>
      <c r="B115" s="254">
        <f t="shared" si="25"/>
        <v>7</v>
      </c>
      <c r="C115" s="255" t="s">
        <v>293</v>
      </c>
      <c r="D115" s="256"/>
      <c r="E115" s="261"/>
      <c r="G115" s="256"/>
      <c r="H115" s="260"/>
      <c r="I115" s="268"/>
      <c r="J115" s="260"/>
    </row>
    <row r="116" s="218" customFormat="1" ht="14.25" spans="1:10">
      <c r="A116" s="253" t="s">
        <v>294</v>
      </c>
      <c r="B116" s="254">
        <f t="shared" si="25"/>
        <v>7</v>
      </c>
      <c r="C116" s="255" t="s">
        <v>295</v>
      </c>
      <c r="D116" s="256"/>
      <c r="E116" s="257"/>
      <c r="F116" s="257"/>
      <c r="G116" s="256"/>
      <c r="H116" s="260"/>
      <c r="I116" s="268"/>
      <c r="J116" s="260"/>
    </row>
    <row r="117" s="218" customFormat="1" ht="14.25" spans="1:10">
      <c r="A117" s="253" t="s">
        <v>296</v>
      </c>
      <c r="B117" s="254">
        <f t="shared" si="25"/>
        <v>7</v>
      </c>
      <c r="C117" s="255" t="s">
        <v>297</v>
      </c>
      <c r="D117" s="256"/>
      <c r="E117" s="257"/>
      <c r="F117" s="257"/>
      <c r="G117" s="256"/>
      <c r="H117" s="260"/>
      <c r="I117" s="268"/>
      <c r="J117" s="260"/>
    </row>
    <row r="118" s="218" customFormat="1" ht="14.25" spans="1:10">
      <c r="A118" s="253" t="s">
        <v>298</v>
      </c>
      <c r="B118" s="254">
        <f t="shared" si="25"/>
        <v>7</v>
      </c>
      <c r="C118" s="255" t="s">
        <v>299</v>
      </c>
      <c r="D118" s="256"/>
      <c r="E118" s="257"/>
      <c r="F118" s="257"/>
      <c r="G118" s="256"/>
      <c r="H118" s="260"/>
      <c r="I118" s="268"/>
      <c r="J118" s="260"/>
    </row>
    <row r="119" s="218" customFormat="1" ht="14.25" spans="1:10">
      <c r="A119" s="253" t="s">
        <v>300</v>
      </c>
      <c r="B119" s="254">
        <f t="shared" si="25"/>
        <v>7</v>
      </c>
      <c r="C119" s="255" t="s">
        <v>137</v>
      </c>
      <c r="D119" s="256"/>
      <c r="E119" s="257"/>
      <c r="F119" s="257"/>
      <c r="G119" s="259">
        <v>165</v>
      </c>
      <c r="H119" s="260"/>
      <c r="I119" s="268"/>
      <c r="J119" s="260"/>
    </row>
    <row r="120" s="218" customFormat="1" ht="14.25" spans="1:10">
      <c r="A120" s="253" t="s">
        <v>301</v>
      </c>
      <c r="B120" s="254">
        <f t="shared" si="25"/>
        <v>7</v>
      </c>
      <c r="C120" s="255" t="s">
        <v>302</v>
      </c>
      <c r="D120" s="256"/>
      <c r="E120" s="257">
        <v>157</v>
      </c>
      <c r="F120" s="258">
        <v>157</v>
      </c>
      <c r="G120" s="256"/>
      <c r="H120" s="260"/>
      <c r="I120" s="268">
        <f t="shared" ref="I120:I123" si="32">G120-D120</f>
        <v>0</v>
      </c>
      <c r="J120" s="260"/>
    </row>
    <row r="121" s="218" customFormat="1" ht="14.25" spans="1:10">
      <c r="A121" s="253" t="s">
        <v>303</v>
      </c>
      <c r="B121" s="254">
        <f t="shared" si="25"/>
        <v>5</v>
      </c>
      <c r="C121" s="255" t="s">
        <v>304</v>
      </c>
      <c r="D121" s="256">
        <v>518</v>
      </c>
      <c r="E121" s="257">
        <v>393</v>
      </c>
      <c r="F121" s="258">
        <v>408</v>
      </c>
      <c r="G121" s="259">
        <f>SUM(G122:G129)</f>
        <v>632</v>
      </c>
      <c r="H121" s="260">
        <f t="shared" ref="H121:H123" si="33">G121/F121</f>
        <v>1.54901960784314</v>
      </c>
      <c r="I121" s="268">
        <f t="shared" si="32"/>
        <v>114</v>
      </c>
      <c r="J121" s="260">
        <f t="shared" ref="J121:J123" si="34">I121/D121</f>
        <v>0.22007722007722</v>
      </c>
    </row>
    <row r="122" s="218" customFormat="1" ht="14.25" spans="1:10">
      <c r="A122" s="253" t="s">
        <v>305</v>
      </c>
      <c r="B122" s="254">
        <f t="shared" si="25"/>
        <v>7</v>
      </c>
      <c r="C122" s="255" t="s">
        <v>119</v>
      </c>
      <c r="D122" s="256">
        <v>333</v>
      </c>
      <c r="E122" s="257">
        <v>393</v>
      </c>
      <c r="F122" s="258">
        <v>393</v>
      </c>
      <c r="G122" s="259">
        <v>552</v>
      </c>
      <c r="H122" s="260">
        <f t="shared" si="33"/>
        <v>1.40458015267176</v>
      </c>
      <c r="I122" s="268">
        <f t="shared" si="32"/>
        <v>219</v>
      </c>
      <c r="J122" s="260">
        <f t="shared" si="34"/>
        <v>0.657657657657658</v>
      </c>
    </row>
    <row r="123" s="218" customFormat="1" ht="14.25" spans="1:10">
      <c r="A123" s="253" t="s">
        <v>306</v>
      </c>
      <c r="B123" s="254">
        <f t="shared" si="25"/>
        <v>7</v>
      </c>
      <c r="C123" s="255" t="s">
        <v>121</v>
      </c>
      <c r="D123" s="256">
        <v>162</v>
      </c>
      <c r="E123" s="257"/>
      <c r="F123" s="258">
        <v>15</v>
      </c>
      <c r="G123" s="259">
        <v>76</v>
      </c>
      <c r="H123" s="260">
        <f t="shared" si="33"/>
        <v>5.06666666666667</v>
      </c>
      <c r="I123" s="268">
        <f t="shared" si="32"/>
        <v>-86</v>
      </c>
      <c r="J123" s="260">
        <f t="shared" si="34"/>
        <v>-0.530864197530864</v>
      </c>
    </row>
    <row r="124" s="218" customFormat="1" ht="14.25" spans="1:10">
      <c r="A124" s="253" t="s">
        <v>307</v>
      </c>
      <c r="B124" s="254">
        <f t="shared" si="25"/>
        <v>7</v>
      </c>
      <c r="C124" s="255" t="s">
        <v>123</v>
      </c>
      <c r="D124" s="256"/>
      <c r="E124" s="257"/>
      <c r="F124" s="257"/>
      <c r="G124" s="259">
        <v>0</v>
      </c>
      <c r="H124" s="260"/>
      <c r="I124" s="268"/>
      <c r="J124" s="260"/>
    </row>
    <row r="125" s="218" customFormat="1" ht="14.25" spans="1:10">
      <c r="A125" s="253" t="s">
        <v>308</v>
      </c>
      <c r="B125" s="254">
        <f t="shared" si="25"/>
        <v>7</v>
      </c>
      <c r="C125" s="255" t="s">
        <v>309</v>
      </c>
      <c r="D125" s="256">
        <v>21</v>
      </c>
      <c r="E125" s="257"/>
      <c r="F125" s="257"/>
      <c r="G125" s="259">
        <v>0</v>
      </c>
      <c r="H125" s="260"/>
      <c r="I125" s="268">
        <f t="shared" ref="I125:I132" si="35">G125-D125</f>
        <v>-21</v>
      </c>
      <c r="J125" s="260">
        <f t="shared" ref="J125:J132" si="36">I125/D125</f>
        <v>-1</v>
      </c>
    </row>
    <row r="126" s="218" customFormat="1" ht="14.25" spans="1:10">
      <c r="A126" s="253" t="s">
        <v>310</v>
      </c>
      <c r="B126" s="254">
        <f t="shared" si="25"/>
        <v>7</v>
      </c>
      <c r="C126" s="255" t="s">
        <v>311</v>
      </c>
      <c r="D126" s="256">
        <v>2</v>
      </c>
      <c r="E126" s="257"/>
      <c r="F126" s="257"/>
      <c r="G126" s="259">
        <v>1</v>
      </c>
      <c r="H126" s="260"/>
      <c r="I126" s="268">
        <f t="shared" si="35"/>
        <v>-1</v>
      </c>
      <c r="J126" s="260">
        <f t="shared" si="36"/>
        <v>-0.5</v>
      </c>
    </row>
    <row r="127" s="218" customFormat="1" ht="14.25" spans="1:10">
      <c r="A127" s="253" t="s">
        <v>312</v>
      </c>
      <c r="B127" s="254">
        <f t="shared" si="25"/>
        <v>7</v>
      </c>
      <c r="C127" s="255" t="s">
        <v>313</v>
      </c>
      <c r="D127" s="256"/>
      <c r="E127" s="257"/>
      <c r="F127" s="257"/>
      <c r="G127" s="259">
        <v>3</v>
      </c>
      <c r="H127" s="260"/>
      <c r="I127" s="268"/>
      <c r="J127" s="260"/>
    </row>
    <row r="128" s="218" customFormat="1" ht="14.25" spans="1:10">
      <c r="A128" s="253" t="s">
        <v>314</v>
      </c>
      <c r="B128" s="254">
        <f t="shared" si="25"/>
        <v>7</v>
      </c>
      <c r="C128" s="255" t="s">
        <v>137</v>
      </c>
      <c r="D128" s="256"/>
      <c r="E128" s="257"/>
      <c r="F128" s="257"/>
      <c r="G128" s="256"/>
      <c r="H128" s="260"/>
      <c r="I128" s="268"/>
      <c r="J128" s="260"/>
    </row>
    <row r="129" s="218" customFormat="1" ht="14.25" spans="1:10">
      <c r="A129" s="253" t="s">
        <v>315</v>
      </c>
      <c r="B129" s="254">
        <f t="shared" si="25"/>
        <v>7</v>
      </c>
      <c r="C129" s="255" t="s">
        <v>316</v>
      </c>
      <c r="D129" s="256"/>
      <c r="E129" s="257"/>
      <c r="F129" s="257"/>
      <c r="G129" s="256"/>
      <c r="H129" s="260"/>
      <c r="I129" s="268"/>
      <c r="J129" s="260"/>
    </row>
    <row r="130" s="218" customFormat="1" ht="14.25" spans="1:10">
      <c r="A130" s="253" t="s">
        <v>317</v>
      </c>
      <c r="B130" s="254">
        <f t="shared" si="25"/>
        <v>5</v>
      </c>
      <c r="C130" s="255" t="s">
        <v>318</v>
      </c>
      <c r="D130" s="256">
        <v>415</v>
      </c>
      <c r="E130" s="257">
        <v>97</v>
      </c>
      <c r="F130" s="257">
        <v>97</v>
      </c>
      <c r="G130" s="259">
        <f>SUM(G131:G140)</f>
        <v>616</v>
      </c>
      <c r="H130" s="260">
        <f>G130/F130</f>
        <v>6.35051546391753</v>
      </c>
      <c r="I130" s="268">
        <f t="shared" si="35"/>
        <v>201</v>
      </c>
      <c r="J130" s="260">
        <f t="shared" si="36"/>
        <v>0.48433734939759</v>
      </c>
    </row>
    <row r="131" s="218" customFormat="1" ht="14.25" spans="1:10">
      <c r="A131" s="253" t="s">
        <v>319</v>
      </c>
      <c r="B131" s="254">
        <f t="shared" si="25"/>
        <v>7</v>
      </c>
      <c r="C131" s="255" t="s">
        <v>119</v>
      </c>
      <c r="D131" s="256">
        <v>160</v>
      </c>
      <c r="E131" s="257">
        <v>97</v>
      </c>
      <c r="F131" s="257">
        <v>97</v>
      </c>
      <c r="G131" s="259">
        <v>128</v>
      </c>
      <c r="H131" s="260">
        <f>G131/F131</f>
        <v>1.31958762886598</v>
      </c>
      <c r="I131" s="268">
        <f t="shared" si="35"/>
        <v>-32</v>
      </c>
      <c r="J131" s="260">
        <f t="shared" si="36"/>
        <v>-0.2</v>
      </c>
    </row>
    <row r="132" s="218" customFormat="1" ht="14.25" spans="1:10">
      <c r="A132" s="253" t="s">
        <v>320</v>
      </c>
      <c r="B132" s="254">
        <f t="shared" si="25"/>
        <v>7</v>
      </c>
      <c r="C132" s="255" t="s">
        <v>121</v>
      </c>
      <c r="D132" s="256">
        <v>219</v>
      </c>
      <c r="E132" s="257"/>
      <c r="F132" s="257"/>
      <c r="G132" s="259">
        <v>118</v>
      </c>
      <c r="H132" s="260"/>
      <c r="I132" s="268">
        <f t="shared" si="35"/>
        <v>-101</v>
      </c>
      <c r="J132" s="260">
        <f t="shared" si="36"/>
        <v>-0.461187214611872</v>
      </c>
    </row>
    <row r="133" s="218" customFormat="1" ht="14.25" spans="1:10">
      <c r="A133" s="253" t="s">
        <v>321</v>
      </c>
      <c r="B133" s="254">
        <f t="shared" si="25"/>
        <v>7</v>
      </c>
      <c r="C133" s="255" t="s">
        <v>123</v>
      </c>
      <c r="D133" s="256"/>
      <c r="E133" s="257"/>
      <c r="F133" s="257"/>
      <c r="G133" s="259">
        <v>0</v>
      </c>
      <c r="H133" s="260"/>
      <c r="I133" s="268"/>
      <c r="J133" s="260"/>
    </row>
    <row r="134" s="218" customFormat="1" ht="14.25" spans="1:10">
      <c r="A134" s="253" t="s">
        <v>322</v>
      </c>
      <c r="B134" s="254">
        <f t="shared" si="25"/>
        <v>7</v>
      </c>
      <c r="C134" s="255" t="s">
        <v>323</v>
      </c>
      <c r="D134" s="256"/>
      <c r="E134" s="257"/>
      <c r="F134" s="257"/>
      <c r="G134" s="259">
        <v>0</v>
      </c>
      <c r="H134" s="260"/>
      <c r="I134" s="268"/>
      <c r="J134" s="260"/>
    </row>
    <row r="135" s="218" customFormat="1" ht="14.25" spans="1:10">
      <c r="A135" s="253" t="s">
        <v>324</v>
      </c>
      <c r="B135" s="254">
        <f t="shared" ref="B135:B198" si="37">LEN(A135)</f>
        <v>7</v>
      </c>
      <c r="C135" s="255" t="s">
        <v>325</v>
      </c>
      <c r="D135" s="256"/>
      <c r="E135" s="257"/>
      <c r="F135" s="257"/>
      <c r="G135" s="259">
        <v>0</v>
      </c>
      <c r="H135" s="260"/>
      <c r="I135" s="268"/>
      <c r="J135" s="260"/>
    </row>
    <row r="136" s="218" customFormat="1" ht="14.25" spans="1:10">
      <c r="A136" s="253" t="s">
        <v>326</v>
      </c>
      <c r="B136" s="254">
        <f t="shared" si="37"/>
        <v>7</v>
      </c>
      <c r="C136" s="255" t="s">
        <v>327</v>
      </c>
      <c r="D136" s="256"/>
      <c r="E136" s="257"/>
      <c r="F136" s="257"/>
      <c r="G136" s="259">
        <v>0</v>
      </c>
      <c r="H136" s="260"/>
      <c r="I136" s="268"/>
      <c r="J136" s="260"/>
    </row>
    <row r="137" s="218" customFormat="1" ht="14.25" spans="1:10">
      <c r="A137" s="253" t="s">
        <v>328</v>
      </c>
      <c r="B137" s="254">
        <f t="shared" si="37"/>
        <v>7</v>
      </c>
      <c r="C137" s="255" t="s">
        <v>329</v>
      </c>
      <c r="D137" s="256"/>
      <c r="E137" s="257"/>
      <c r="F137" s="257"/>
      <c r="G137" s="259">
        <v>0</v>
      </c>
      <c r="H137" s="260"/>
      <c r="I137" s="268"/>
      <c r="J137" s="260"/>
    </row>
    <row r="138" s="218" customFormat="1" ht="14.25" spans="1:10">
      <c r="A138" s="253" t="s">
        <v>330</v>
      </c>
      <c r="B138" s="254">
        <f t="shared" si="37"/>
        <v>7</v>
      </c>
      <c r="C138" s="255" t="s">
        <v>331</v>
      </c>
      <c r="D138" s="256">
        <v>36</v>
      </c>
      <c r="E138" s="257"/>
      <c r="F138" s="257"/>
      <c r="G138" s="259">
        <v>242</v>
      </c>
      <c r="H138" s="260"/>
      <c r="I138" s="268">
        <f t="shared" ref="I138:I141" si="38">G138-D138</f>
        <v>206</v>
      </c>
      <c r="J138" s="260">
        <f>I138/D138</f>
        <v>5.72222222222222</v>
      </c>
    </row>
    <row r="139" s="218" customFormat="1" ht="14.25" spans="1:10">
      <c r="A139" s="253" t="s">
        <v>332</v>
      </c>
      <c r="B139" s="254">
        <f t="shared" si="37"/>
        <v>7</v>
      </c>
      <c r="C139" s="255" t="s">
        <v>137</v>
      </c>
      <c r="D139" s="256"/>
      <c r="E139" s="257"/>
      <c r="F139" s="257"/>
      <c r="G139" s="259">
        <v>0</v>
      </c>
      <c r="H139" s="260"/>
      <c r="I139" s="268"/>
      <c r="J139" s="260"/>
    </row>
    <row r="140" s="218" customFormat="1" ht="14.25" spans="1:10">
      <c r="A140" s="253" t="s">
        <v>333</v>
      </c>
      <c r="B140" s="254">
        <f t="shared" si="37"/>
        <v>7</v>
      </c>
      <c r="C140" s="255" t="s">
        <v>334</v>
      </c>
      <c r="D140" s="256"/>
      <c r="E140" s="257"/>
      <c r="F140" s="257"/>
      <c r="G140" s="259">
        <v>128</v>
      </c>
      <c r="H140" s="260"/>
      <c r="I140" s="268">
        <f t="shared" si="38"/>
        <v>128</v>
      </c>
      <c r="J140" s="260"/>
    </row>
    <row r="141" s="218" customFormat="1" ht="14.25" spans="1:10">
      <c r="A141" s="253" t="s">
        <v>335</v>
      </c>
      <c r="B141" s="254">
        <f t="shared" si="37"/>
        <v>5</v>
      </c>
      <c r="C141" s="255" t="s">
        <v>336</v>
      </c>
      <c r="D141" s="256"/>
      <c r="E141" s="257"/>
      <c r="F141" s="257"/>
      <c r="G141" s="256"/>
      <c r="H141" s="260"/>
      <c r="I141" s="268">
        <f t="shared" si="38"/>
        <v>0</v>
      </c>
      <c r="J141" s="260"/>
    </row>
    <row r="142" s="218" customFormat="1" ht="14.25" spans="1:10">
      <c r="A142" s="253" t="s">
        <v>337</v>
      </c>
      <c r="B142" s="254">
        <f t="shared" si="37"/>
        <v>7</v>
      </c>
      <c r="C142" s="255" t="s">
        <v>119</v>
      </c>
      <c r="D142" s="256"/>
      <c r="E142" s="257"/>
      <c r="F142" s="257"/>
      <c r="G142" s="256"/>
      <c r="H142" s="260"/>
      <c r="I142" s="268"/>
      <c r="J142" s="260"/>
    </row>
    <row r="143" s="218" customFormat="1" ht="14.25" spans="1:10">
      <c r="A143" s="253" t="s">
        <v>338</v>
      </c>
      <c r="B143" s="254">
        <f t="shared" si="37"/>
        <v>7</v>
      </c>
      <c r="C143" s="255" t="s">
        <v>121</v>
      </c>
      <c r="D143" s="256"/>
      <c r="E143" s="257"/>
      <c r="F143" s="257"/>
      <c r="G143" s="256"/>
      <c r="H143" s="260"/>
      <c r="I143" s="268"/>
      <c r="J143" s="260"/>
    </row>
    <row r="144" s="218" customFormat="1" ht="14.25" spans="1:10">
      <c r="A144" s="253" t="s">
        <v>339</v>
      </c>
      <c r="B144" s="254">
        <f t="shared" si="37"/>
        <v>7</v>
      </c>
      <c r="C144" s="255" t="s">
        <v>123</v>
      </c>
      <c r="D144" s="256"/>
      <c r="E144" s="257"/>
      <c r="F144" s="257"/>
      <c r="G144" s="256"/>
      <c r="H144" s="260"/>
      <c r="I144" s="268"/>
      <c r="J144" s="260"/>
    </row>
    <row r="145" s="218" customFormat="1" ht="14.25" spans="1:10">
      <c r="A145" s="253" t="s">
        <v>340</v>
      </c>
      <c r="B145" s="254">
        <f t="shared" si="37"/>
        <v>7</v>
      </c>
      <c r="C145" s="255" t="s">
        <v>341</v>
      </c>
      <c r="D145" s="256"/>
      <c r="E145" s="257"/>
      <c r="F145" s="257"/>
      <c r="G145" s="256"/>
      <c r="H145" s="260"/>
      <c r="I145" s="268"/>
      <c r="J145" s="260"/>
    </row>
    <row r="146" s="218" customFormat="1" ht="14.25" spans="1:10">
      <c r="A146" s="253" t="s">
        <v>342</v>
      </c>
      <c r="B146" s="254">
        <f t="shared" si="37"/>
        <v>7</v>
      </c>
      <c r="C146" s="255" t="s">
        <v>343</v>
      </c>
      <c r="D146" s="256"/>
      <c r="E146" s="257"/>
      <c r="F146" s="257"/>
      <c r="G146" s="256"/>
      <c r="H146" s="260"/>
      <c r="I146" s="268"/>
      <c r="J146" s="260"/>
    </row>
    <row r="147" s="218" customFormat="1" ht="14.25" spans="1:10">
      <c r="A147" s="253" t="s">
        <v>344</v>
      </c>
      <c r="B147" s="254">
        <f t="shared" si="37"/>
        <v>7</v>
      </c>
      <c r="C147" s="255" t="s">
        <v>345</v>
      </c>
      <c r="D147" s="256"/>
      <c r="E147" s="257"/>
      <c r="F147" s="257"/>
      <c r="G147" s="256"/>
      <c r="H147" s="260"/>
      <c r="I147" s="268"/>
      <c r="J147" s="260"/>
    </row>
    <row r="148" s="218" customFormat="1" ht="14.25" spans="1:10">
      <c r="A148" s="253" t="s">
        <v>346</v>
      </c>
      <c r="B148" s="254">
        <f t="shared" si="37"/>
        <v>7</v>
      </c>
      <c r="C148" s="255" t="s">
        <v>347</v>
      </c>
      <c r="D148" s="256"/>
      <c r="E148" s="257"/>
      <c r="F148" s="257"/>
      <c r="G148" s="256"/>
      <c r="H148" s="260"/>
      <c r="I148" s="268"/>
      <c r="J148" s="260"/>
    </row>
    <row r="149" s="218" customFormat="1" ht="14.25" spans="1:10">
      <c r="A149" s="253" t="s">
        <v>348</v>
      </c>
      <c r="B149" s="254">
        <f t="shared" si="37"/>
        <v>7</v>
      </c>
      <c r="C149" s="255" t="s">
        <v>349</v>
      </c>
      <c r="D149" s="256"/>
      <c r="E149" s="257"/>
      <c r="F149" s="257"/>
      <c r="G149" s="256"/>
      <c r="H149" s="260"/>
      <c r="I149" s="268"/>
      <c r="J149" s="260"/>
    </row>
    <row r="150" s="218" customFormat="1" ht="14.25" spans="1:10">
      <c r="A150" s="253" t="s">
        <v>350</v>
      </c>
      <c r="B150" s="254">
        <f t="shared" si="37"/>
        <v>7</v>
      </c>
      <c r="C150" s="255" t="s">
        <v>351</v>
      </c>
      <c r="D150" s="256"/>
      <c r="E150" s="257"/>
      <c r="F150" s="257"/>
      <c r="G150" s="256"/>
      <c r="H150" s="260"/>
      <c r="I150" s="268"/>
      <c r="J150" s="260"/>
    </row>
    <row r="151" s="218" customFormat="1" ht="14.25" spans="1:10">
      <c r="A151" s="253" t="s">
        <v>352</v>
      </c>
      <c r="B151" s="254">
        <f t="shared" si="37"/>
        <v>7</v>
      </c>
      <c r="C151" s="255" t="s">
        <v>137</v>
      </c>
      <c r="D151" s="256"/>
      <c r="E151" s="257"/>
      <c r="F151" s="257"/>
      <c r="G151" s="256"/>
      <c r="H151" s="260"/>
      <c r="I151" s="268"/>
      <c r="J151" s="260"/>
    </row>
    <row r="152" s="218" customFormat="1" ht="14.25" spans="1:10">
      <c r="A152" s="253" t="s">
        <v>353</v>
      </c>
      <c r="B152" s="254">
        <f t="shared" si="37"/>
        <v>7</v>
      </c>
      <c r="C152" s="255" t="s">
        <v>354</v>
      </c>
      <c r="D152" s="256"/>
      <c r="E152" s="257"/>
      <c r="F152" s="257"/>
      <c r="G152" s="256"/>
      <c r="H152" s="260"/>
      <c r="I152" s="268">
        <f>G152-D152</f>
        <v>0</v>
      </c>
      <c r="J152" s="260"/>
    </row>
    <row r="153" s="218" customFormat="1" ht="14.25" spans="1:10">
      <c r="A153" s="253" t="s">
        <v>355</v>
      </c>
      <c r="B153" s="254">
        <f t="shared" si="37"/>
        <v>5</v>
      </c>
      <c r="C153" s="255" t="s">
        <v>356</v>
      </c>
      <c r="D153" s="256"/>
      <c r="E153" s="257"/>
      <c r="F153" s="257"/>
      <c r="G153" s="256"/>
      <c r="H153" s="260"/>
      <c r="I153" s="268"/>
      <c r="J153" s="260"/>
    </row>
    <row r="154" s="218" customFormat="1" ht="14.25" spans="1:10">
      <c r="A154" s="253" t="s">
        <v>357</v>
      </c>
      <c r="B154" s="254">
        <f t="shared" si="37"/>
        <v>7</v>
      </c>
      <c r="C154" s="255" t="s">
        <v>119</v>
      </c>
      <c r="D154" s="256"/>
      <c r="E154" s="257"/>
      <c r="F154" s="257"/>
      <c r="G154" s="256"/>
      <c r="H154" s="260"/>
      <c r="I154" s="268"/>
      <c r="J154" s="260"/>
    </row>
    <row r="155" s="218" customFormat="1" ht="14.25" spans="1:10">
      <c r="A155" s="253" t="s">
        <v>358</v>
      </c>
      <c r="B155" s="254">
        <f t="shared" si="37"/>
        <v>7</v>
      </c>
      <c r="C155" s="255" t="s">
        <v>121</v>
      </c>
      <c r="D155" s="256"/>
      <c r="E155" s="257"/>
      <c r="F155" s="257"/>
      <c r="G155" s="256"/>
      <c r="H155" s="260"/>
      <c r="I155" s="268"/>
      <c r="J155" s="260"/>
    </row>
    <row r="156" s="218" customFormat="1" ht="14.25" spans="1:10">
      <c r="A156" s="253" t="s">
        <v>359</v>
      </c>
      <c r="B156" s="254">
        <f t="shared" si="37"/>
        <v>7</v>
      </c>
      <c r="C156" s="255" t="s">
        <v>123</v>
      </c>
      <c r="D156" s="256"/>
      <c r="E156" s="257"/>
      <c r="F156" s="257"/>
      <c r="G156" s="256"/>
      <c r="H156" s="260"/>
      <c r="I156" s="268"/>
      <c r="J156" s="260"/>
    </row>
    <row r="157" s="218" customFormat="1" ht="14.25" spans="1:10">
      <c r="A157" s="253" t="s">
        <v>360</v>
      </c>
      <c r="B157" s="254">
        <f t="shared" si="37"/>
        <v>7</v>
      </c>
      <c r="C157" s="255" t="s">
        <v>361</v>
      </c>
      <c r="D157" s="256"/>
      <c r="E157" s="257"/>
      <c r="F157" s="257"/>
      <c r="G157" s="256"/>
      <c r="H157" s="260"/>
      <c r="I157" s="268"/>
      <c r="J157" s="260"/>
    </row>
    <row r="158" s="218" customFormat="1" ht="14.25" spans="1:10">
      <c r="A158" s="253" t="s">
        <v>362</v>
      </c>
      <c r="B158" s="254">
        <f t="shared" si="37"/>
        <v>7</v>
      </c>
      <c r="C158" s="255" t="s">
        <v>363</v>
      </c>
      <c r="D158" s="256"/>
      <c r="E158" s="257"/>
      <c r="F158" s="257"/>
      <c r="G158" s="256"/>
      <c r="H158" s="260"/>
      <c r="I158" s="268"/>
      <c r="J158" s="260"/>
    </row>
    <row r="159" s="218" customFormat="1" ht="14.25" spans="1:10">
      <c r="A159" s="253" t="s">
        <v>364</v>
      </c>
      <c r="B159" s="254">
        <f t="shared" si="37"/>
        <v>7</v>
      </c>
      <c r="C159" s="255" t="s">
        <v>365</v>
      </c>
      <c r="D159" s="256"/>
      <c r="E159" s="257"/>
      <c r="F159" s="257"/>
      <c r="G159" s="256"/>
      <c r="H159" s="260"/>
      <c r="I159" s="268"/>
      <c r="J159" s="260"/>
    </row>
    <row r="160" s="218" customFormat="1" ht="14.25" spans="1:10">
      <c r="A160" s="253" t="s">
        <v>366</v>
      </c>
      <c r="B160" s="254">
        <f t="shared" si="37"/>
        <v>7</v>
      </c>
      <c r="C160" s="255" t="s">
        <v>224</v>
      </c>
      <c r="D160" s="256"/>
      <c r="E160" s="257"/>
      <c r="F160" s="257"/>
      <c r="G160" s="256"/>
      <c r="H160" s="260"/>
      <c r="I160" s="268"/>
      <c r="J160" s="260"/>
    </row>
    <row r="161" s="218" customFormat="1" ht="14.25" spans="1:10">
      <c r="A161" s="253" t="s">
        <v>367</v>
      </c>
      <c r="B161" s="254">
        <f t="shared" si="37"/>
        <v>7</v>
      </c>
      <c r="C161" s="255" t="s">
        <v>137</v>
      </c>
      <c r="D161" s="256"/>
      <c r="E161" s="257"/>
      <c r="F161" s="257"/>
      <c r="G161" s="256"/>
      <c r="H161" s="260"/>
      <c r="I161" s="268"/>
      <c r="J161" s="260"/>
    </row>
    <row r="162" s="218" customFormat="1" ht="14.25" spans="1:10">
      <c r="A162" s="253" t="s">
        <v>368</v>
      </c>
      <c r="B162" s="254">
        <f t="shared" si="37"/>
        <v>7</v>
      </c>
      <c r="C162" s="255" t="s">
        <v>369</v>
      </c>
      <c r="D162" s="256"/>
      <c r="E162" s="257"/>
      <c r="F162" s="257"/>
      <c r="G162" s="256"/>
      <c r="H162" s="260"/>
      <c r="I162" s="268"/>
      <c r="J162" s="260"/>
    </row>
    <row r="163" s="218" customFormat="1" ht="14.25" spans="1:10">
      <c r="A163" s="253" t="s">
        <v>370</v>
      </c>
      <c r="B163" s="254">
        <f t="shared" si="37"/>
        <v>5</v>
      </c>
      <c r="C163" s="255" t="s">
        <v>371</v>
      </c>
      <c r="D163" s="256"/>
      <c r="E163" s="257"/>
      <c r="F163" s="257"/>
      <c r="G163" s="256"/>
      <c r="H163" s="260"/>
      <c r="I163" s="268"/>
      <c r="J163" s="260"/>
    </row>
    <row r="164" s="218" customFormat="1" ht="14.25" spans="1:10">
      <c r="A164" s="253" t="s">
        <v>372</v>
      </c>
      <c r="B164" s="254">
        <f t="shared" si="37"/>
        <v>7</v>
      </c>
      <c r="C164" s="255" t="s">
        <v>119</v>
      </c>
      <c r="D164" s="256"/>
      <c r="E164" s="257"/>
      <c r="F164" s="257"/>
      <c r="G164" s="256"/>
      <c r="H164" s="260"/>
      <c r="I164" s="268"/>
      <c r="J164" s="260"/>
    </row>
    <row r="165" s="218" customFormat="1" ht="14.25" spans="1:10">
      <c r="A165" s="253" t="s">
        <v>373</v>
      </c>
      <c r="B165" s="254">
        <f t="shared" si="37"/>
        <v>7</v>
      </c>
      <c r="C165" s="255" t="s">
        <v>121</v>
      </c>
      <c r="D165" s="256"/>
      <c r="E165" s="257"/>
      <c r="F165" s="257"/>
      <c r="G165" s="256"/>
      <c r="H165" s="260"/>
      <c r="I165" s="268"/>
      <c r="J165" s="260"/>
    </row>
    <row r="166" s="218" customFormat="1" ht="14.25" spans="1:10">
      <c r="A166" s="253" t="s">
        <v>374</v>
      </c>
      <c r="B166" s="254">
        <f t="shared" si="37"/>
        <v>7</v>
      </c>
      <c r="C166" s="255" t="s">
        <v>123</v>
      </c>
      <c r="D166" s="256"/>
      <c r="E166" s="257"/>
      <c r="F166" s="257"/>
      <c r="G166" s="256"/>
      <c r="H166" s="260"/>
      <c r="I166" s="268"/>
      <c r="J166" s="260"/>
    </row>
    <row r="167" s="218" customFormat="1" ht="14.25" spans="1:10">
      <c r="A167" s="253" t="s">
        <v>375</v>
      </c>
      <c r="B167" s="254">
        <f t="shared" si="37"/>
        <v>7</v>
      </c>
      <c r="C167" s="255" t="s">
        <v>376</v>
      </c>
      <c r="D167" s="256"/>
      <c r="E167" s="257"/>
      <c r="F167" s="257"/>
      <c r="G167" s="256"/>
      <c r="H167" s="260"/>
      <c r="I167" s="268"/>
      <c r="J167" s="260"/>
    </row>
    <row r="168" s="218" customFormat="1" ht="14.25" spans="1:10">
      <c r="A168" s="253" t="s">
        <v>377</v>
      </c>
      <c r="B168" s="254">
        <f t="shared" si="37"/>
        <v>7</v>
      </c>
      <c r="C168" s="255" t="s">
        <v>378</v>
      </c>
      <c r="D168" s="256"/>
      <c r="E168" s="257"/>
      <c r="F168" s="257"/>
      <c r="G168" s="256"/>
      <c r="H168" s="260"/>
      <c r="I168" s="268"/>
      <c r="J168" s="260"/>
    </row>
    <row r="169" s="218" customFormat="1" ht="14.25" spans="1:10">
      <c r="A169" s="253" t="s">
        <v>379</v>
      </c>
      <c r="B169" s="254">
        <f t="shared" si="37"/>
        <v>7</v>
      </c>
      <c r="C169" s="255" t="s">
        <v>380</v>
      </c>
      <c r="D169" s="256"/>
      <c r="E169" s="257"/>
      <c r="F169" s="257"/>
      <c r="G169" s="256"/>
      <c r="H169" s="260"/>
      <c r="I169" s="268"/>
      <c r="J169" s="260"/>
    </row>
    <row r="170" s="218" customFormat="1" ht="14.25" spans="1:10">
      <c r="A170" s="253" t="s">
        <v>381</v>
      </c>
      <c r="B170" s="254">
        <f t="shared" si="37"/>
        <v>7</v>
      </c>
      <c r="C170" s="255" t="s">
        <v>382</v>
      </c>
      <c r="D170" s="256"/>
      <c r="E170" s="257"/>
      <c r="F170" s="257"/>
      <c r="G170" s="256"/>
      <c r="H170" s="260"/>
      <c r="I170" s="268"/>
      <c r="J170" s="260"/>
    </row>
    <row r="171" s="218" customFormat="1" ht="14.25" spans="1:10">
      <c r="A171" s="253" t="s">
        <v>383</v>
      </c>
      <c r="B171" s="254">
        <f t="shared" si="37"/>
        <v>7</v>
      </c>
      <c r="C171" s="255" t="s">
        <v>384</v>
      </c>
      <c r="D171" s="256"/>
      <c r="E171" s="257"/>
      <c r="F171" s="257"/>
      <c r="G171" s="256"/>
      <c r="H171" s="260"/>
      <c r="I171" s="268"/>
      <c r="J171" s="260"/>
    </row>
    <row r="172" s="218" customFormat="1" ht="14.25" spans="1:10">
      <c r="A172" s="253" t="s">
        <v>385</v>
      </c>
      <c r="B172" s="254">
        <f t="shared" si="37"/>
        <v>7</v>
      </c>
      <c r="C172" s="255" t="s">
        <v>386</v>
      </c>
      <c r="D172" s="256"/>
      <c r="E172" s="257"/>
      <c r="F172" s="257"/>
      <c r="G172" s="256"/>
      <c r="H172" s="260"/>
      <c r="I172" s="268"/>
      <c r="J172" s="260"/>
    </row>
    <row r="173" s="218" customFormat="1" ht="14.25" spans="1:10">
      <c r="A173" s="253" t="s">
        <v>387</v>
      </c>
      <c r="B173" s="254">
        <f t="shared" si="37"/>
        <v>7</v>
      </c>
      <c r="C173" s="255" t="s">
        <v>224</v>
      </c>
      <c r="D173" s="256"/>
      <c r="E173" s="257"/>
      <c r="F173" s="257"/>
      <c r="G173" s="256"/>
      <c r="H173" s="260"/>
      <c r="I173" s="268"/>
      <c r="J173" s="260"/>
    </row>
    <row r="174" s="218" customFormat="1" ht="14.25" spans="1:10">
      <c r="A174" s="253" t="s">
        <v>388</v>
      </c>
      <c r="B174" s="254">
        <f t="shared" si="37"/>
        <v>7</v>
      </c>
      <c r="C174" s="255" t="s">
        <v>137</v>
      </c>
      <c r="D174" s="256"/>
      <c r="E174" s="257"/>
      <c r="F174" s="257"/>
      <c r="G174" s="256"/>
      <c r="H174" s="260"/>
      <c r="I174" s="268"/>
      <c r="J174" s="260"/>
    </row>
    <row r="175" s="218" customFormat="1" ht="14.25" spans="1:10">
      <c r="A175" s="253" t="s">
        <v>389</v>
      </c>
      <c r="B175" s="254">
        <f t="shared" si="37"/>
        <v>7</v>
      </c>
      <c r="C175" s="255" t="s">
        <v>390</v>
      </c>
      <c r="D175" s="256"/>
      <c r="E175" s="257"/>
      <c r="F175" s="257"/>
      <c r="G175" s="256"/>
      <c r="H175" s="260"/>
      <c r="I175" s="268"/>
      <c r="J175" s="260"/>
    </row>
    <row r="176" s="218" customFormat="1" ht="14.25" spans="1:10">
      <c r="A176" s="253" t="s">
        <v>391</v>
      </c>
      <c r="B176" s="254">
        <f t="shared" si="37"/>
        <v>5</v>
      </c>
      <c r="C176" s="255" t="s">
        <v>392</v>
      </c>
      <c r="D176" s="256">
        <v>12</v>
      </c>
      <c r="E176" s="257"/>
      <c r="F176" s="257">
        <v>3</v>
      </c>
      <c r="G176" s="256">
        <v>8</v>
      </c>
      <c r="H176" s="260">
        <f>G176/F176</f>
        <v>2.66666666666667</v>
      </c>
      <c r="I176" s="268">
        <f t="shared" ref="I176:I180" si="39">G176-D176</f>
        <v>-4</v>
      </c>
      <c r="J176" s="260">
        <f t="shared" ref="J176:J180" si="40">I176/D176</f>
        <v>-0.333333333333333</v>
      </c>
    </row>
    <row r="177" s="218" customFormat="1" ht="14.25" spans="1:10">
      <c r="A177" s="253" t="s">
        <v>393</v>
      </c>
      <c r="B177" s="254">
        <f t="shared" si="37"/>
        <v>7</v>
      </c>
      <c r="C177" s="255" t="s">
        <v>119</v>
      </c>
      <c r="D177" s="256"/>
      <c r="E177" s="257"/>
      <c r="F177" s="257"/>
      <c r="G177" s="256"/>
      <c r="H177" s="260"/>
      <c r="I177" s="268"/>
      <c r="J177" s="260"/>
    </row>
    <row r="178" s="218" customFormat="1" ht="14.25" spans="1:10">
      <c r="A178" s="253" t="s">
        <v>394</v>
      </c>
      <c r="B178" s="254">
        <f t="shared" si="37"/>
        <v>7</v>
      </c>
      <c r="C178" s="255" t="s">
        <v>121</v>
      </c>
      <c r="D178" s="256">
        <v>9</v>
      </c>
      <c r="E178" s="257"/>
      <c r="F178" s="257"/>
      <c r="G178" s="256">
        <v>6</v>
      </c>
      <c r="H178" s="260"/>
      <c r="I178" s="268">
        <f t="shared" si="39"/>
        <v>-3</v>
      </c>
      <c r="J178" s="260">
        <f t="shared" si="40"/>
        <v>-0.333333333333333</v>
      </c>
    </row>
    <row r="179" s="218" customFormat="1" ht="14.25" spans="1:10">
      <c r="A179" s="253" t="s">
        <v>395</v>
      </c>
      <c r="B179" s="254">
        <f t="shared" si="37"/>
        <v>7</v>
      </c>
      <c r="C179" s="255" t="s">
        <v>123</v>
      </c>
      <c r="D179" s="256"/>
      <c r="E179" s="257"/>
      <c r="F179" s="257"/>
      <c r="G179" s="256"/>
      <c r="H179" s="260"/>
      <c r="I179" s="268"/>
      <c r="J179" s="260"/>
    </row>
    <row r="180" s="218" customFormat="1" ht="14.25" spans="1:10">
      <c r="A180" s="253" t="s">
        <v>396</v>
      </c>
      <c r="B180" s="254">
        <f t="shared" si="37"/>
        <v>7</v>
      </c>
      <c r="C180" s="255" t="s">
        <v>397</v>
      </c>
      <c r="D180" s="256">
        <v>3</v>
      </c>
      <c r="E180" s="257"/>
      <c r="F180" s="257"/>
      <c r="G180" s="256"/>
      <c r="H180" s="260"/>
      <c r="I180" s="268">
        <f t="shared" si="39"/>
        <v>-3</v>
      </c>
      <c r="J180" s="260">
        <f t="shared" si="40"/>
        <v>-1</v>
      </c>
    </row>
    <row r="181" s="218" customFormat="1" ht="14.25" spans="1:10">
      <c r="A181" s="253" t="s">
        <v>398</v>
      </c>
      <c r="B181" s="254">
        <f t="shared" si="37"/>
        <v>7</v>
      </c>
      <c r="C181" s="255" t="s">
        <v>137</v>
      </c>
      <c r="D181" s="256"/>
      <c r="E181" s="257"/>
      <c r="F181" s="257"/>
      <c r="G181" s="256"/>
      <c r="H181" s="260"/>
      <c r="I181" s="268"/>
      <c r="J181" s="260"/>
    </row>
    <row r="182" s="218" customFormat="1" ht="14.25" spans="1:10">
      <c r="A182" s="253" t="s">
        <v>399</v>
      </c>
      <c r="B182" s="254">
        <f t="shared" si="37"/>
        <v>7</v>
      </c>
      <c r="C182" s="255" t="s">
        <v>400</v>
      </c>
      <c r="D182" s="256"/>
      <c r="E182" s="257"/>
      <c r="F182" s="257">
        <v>3</v>
      </c>
      <c r="G182" s="256">
        <v>2</v>
      </c>
      <c r="H182" s="260"/>
      <c r="I182" s="268">
        <f t="shared" ref="I182:I185" si="41">G182-D182</f>
        <v>2</v>
      </c>
      <c r="J182" s="260"/>
    </row>
    <row r="183" s="218" customFormat="1" ht="14.25" spans="1:10">
      <c r="A183" s="253" t="s">
        <v>401</v>
      </c>
      <c r="B183" s="254">
        <f t="shared" si="37"/>
        <v>5</v>
      </c>
      <c r="C183" s="255" t="s">
        <v>402</v>
      </c>
      <c r="D183" s="256"/>
      <c r="E183" s="257"/>
      <c r="F183" s="257"/>
      <c r="G183" s="256"/>
      <c r="H183" s="260"/>
      <c r="I183" s="268">
        <f t="shared" si="41"/>
        <v>0</v>
      </c>
      <c r="J183" s="260"/>
    </row>
    <row r="184" s="218" customFormat="1" ht="14.25" spans="1:10">
      <c r="A184" s="253" t="s">
        <v>403</v>
      </c>
      <c r="B184" s="254">
        <f t="shared" si="37"/>
        <v>7</v>
      </c>
      <c r="C184" s="255" t="s">
        <v>119</v>
      </c>
      <c r="D184" s="256"/>
      <c r="E184" s="257"/>
      <c r="F184" s="257"/>
      <c r="G184" s="256"/>
      <c r="H184" s="260"/>
      <c r="I184" s="268"/>
      <c r="J184" s="260"/>
    </row>
    <row r="185" s="218" customFormat="1" ht="14.25" spans="1:10">
      <c r="A185" s="253" t="s">
        <v>404</v>
      </c>
      <c r="B185" s="254">
        <f t="shared" si="37"/>
        <v>7</v>
      </c>
      <c r="C185" s="255" t="s">
        <v>121</v>
      </c>
      <c r="D185" s="256"/>
      <c r="E185" s="257"/>
      <c r="F185" s="257"/>
      <c r="G185" s="256"/>
      <c r="H185" s="260"/>
      <c r="I185" s="268">
        <f t="shared" si="41"/>
        <v>0</v>
      </c>
      <c r="J185" s="260"/>
    </row>
    <row r="186" s="218" customFormat="1" ht="14.25" spans="1:10">
      <c r="A186" s="253" t="s">
        <v>405</v>
      </c>
      <c r="B186" s="254">
        <f t="shared" si="37"/>
        <v>7</v>
      </c>
      <c r="C186" s="255" t="s">
        <v>123</v>
      </c>
      <c r="D186" s="256"/>
      <c r="E186" s="257"/>
      <c r="F186" s="257"/>
      <c r="G186" s="256"/>
      <c r="H186" s="260"/>
      <c r="I186" s="268"/>
      <c r="J186" s="260"/>
    </row>
    <row r="187" s="218" customFormat="1" ht="14.25" spans="1:10">
      <c r="A187" s="253" t="s">
        <v>406</v>
      </c>
      <c r="B187" s="254">
        <f t="shared" si="37"/>
        <v>7</v>
      </c>
      <c r="C187" s="255" t="s">
        <v>407</v>
      </c>
      <c r="D187" s="256"/>
      <c r="E187" s="257"/>
      <c r="F187" s="257"/>
      <c r="G187" s="256"/>
      <c r="H187" s="260"/>
      <c r="I187" s="268"/>
      <c r="J187" s="260"/>
    </row>
    <row r="188" s="218" customFormat="1" ht="14.25" spans="1:10">
      <c r="A188" s="253" t="s">
        <v>408</v>
      </c>
      <c r="B188" s="254">
        <f t="shared" si="37"/>
        <v>7</v>
      </c>
      <c r="C188" s="255" t="s">
        <v>137</v>
      </c>
      <c r="D188" s="256"/>
      <c r="E188" s="257"/>
      <c r="F188" s="257"/>
      <c r="G188" s="256"/>
      <c r="H188" s="260"/>
      <c r="I188" s="268"/>
      <c r="J188" s="260"/>
    </row>
    <row r="189" s="218" customFormat="1" ht="14.25" spans="1:10">
      <c r="A189" s="253" t="s">
        <v>409</v>
      </c>
      <c r="B189" s="254">
        <f t="shared" si="37"/>
        <v>7</v>
      </c>
      <c r="C189" s="255" t="s">
        <v>410</v>
      </c>
      <c r="D189" s="256"/>
      <c r="E189" s="257"/>
      <c r="F189" s="257"/>
      <c r="G189" s="256"/>
      <c r="H189" s="260"/>
      <c r="I189" s="268"/>
      <c r="J189" s="260"/>
    </row>
    <row r="190" s="218" customFormat="1" ht="14.25" spans="1:10">
      <c r="A190" s="253" t="s">
        <v>411</v>
      </c>
      <c r="B190" s="254">
        <f t="shared" si="37"/>
        <v>5</v>
      </c>
      <c r="C190" s="255" t="s">
        <v>412</v>
      </c>
      <c r="D190" s="256"/>
      <c r="E190" s="257"/>
      <c r="F190" s="257"/>
      <c r="G190" s="256"/>
      <c r="H190" s="260"/>
      <c r="I190" s="268">
        <f>G190-D190</f>
        <v>0</v>
      </c>
      <c r="J190" s="260"/>
    </row>
    <row r="191" s="218" customFormat="1" ht="14.25" spans="1:10">
      <c r="A191" s="253" t="s">
        <v>413</v>
      </c>
      <c r="B191" s="254">
        <f t="shared" si="37"/>
        <v>7</v>
      </c>
      <c r="C191" s="255" t="s">
        <v>119</v>
      </c>
      <c r="D191" s="256"/>
      <c r="E191" s="257"/>
      <c r="F191" s="257"/>
      <c r="G191" s="256"/>
      <c r="H191" s="260"/>
      <c r="I191" s="268"/>
      <c r="J191" s="260"/>
    </row>
    <row r="192" s="218" customFormat="1" ht="14.25" spans="1:10">
      <c r="A192" s="253" t="s">
        <v>414</v>
      </c>
      <c r="B192" s="254">
        <f t="shared" si="37"/>
        <v>7</v>
      </c>
      <c r="C192" s="255" t="s">
        <v>121</v>
      </c>
      <c r="D192" s="256"/>
      <c r="E192" s="257"/>
      <c r="F192" s="257"/>
      <c r="G192" s="256"/>
      <c r="H192" s="260"/>
      <c r="I192" s="268"/>
      <c r="J192" s="260"/>
    </row>
    <row r="193" s="218" customFormat="1" ht="14.25" spans="1:10">
      <c r="A193" s="253" t="s">
        <v>415</v>
      </c>
      <c r="B193" s="254">
        <f t="shared" si="37"/>
        <v>7</v>
      </c>
      <c r="C193" s="255" t="s">
        <v>123</v>
      </c>
      <c r="D193" s="256"/>
      <c r="E193" s="257"/>
      <c r="F193" s="257"/>
      <c r="G193" s="256"/>
      <c r="H193" s="260"/>
      <c r="I193" s="268"/>
      <c r="J193" s="260"/>
    </row>
    <row r="194" s="218" customFormat="1" ht="14.25" spans="1:10">
      <c r="A194" s="253" t="s">
        <v>416</v>
      </c>
      <c r="B194" s="254">
        <f t="shared" si="37"/>
        <v>7</v>
      </c>
      <c r="C194" s="255" t="s">
        <v>417</v>
      </c>
      <c r="D194" s="256"/>
      <c r="E194" s="257"/>
      <c r="F194" s="257"/>
      <c r="G194" s="256"/>
      <c r="H194" s="260"/>
      <c r="I194" s="268"/>
      <c r="J194" s="260"/>
    </row>
    <row r="195" s="219" customFormat="1" ht="14.25" spans="1:10">
      <c r="A195" s="253" t="s">
        <v>418</v>
      </c>
      <c r="B195" s="254">
        <f t="shared" si="37"/>
        <v>7</v>
      </c>
      <c r="C195" s="255" t="s">
        <v>419</v>
      </c>
      <c r="D195" s="256"/>
      <c r="E195" s="257"/>
      <c r="F195" s="257"/>
      <c r="G195" s="256"/>
      <c r="H195" s="260"/>
      <c r="I195" s="268"/>
      <c r="J195" s="260"/>
    </row>
    <row r="196" s="218" customFormat="1" ht="14.25" spans="1:10">
      <c r="A196" s="253" t="s">
        <v>420</v>
      </c>
      <c r="B196" s="254">
        <f t="shared" si="37"/>
        <v>7</v>
      </c>
      <c r="C196" s="255" t="s">
        <v>421</v>
      </c>
      <c r="D196" s="256"/>
      <c r="E196" s="257"/>
      <c r="F196" s="257"/>
      <c r="G196" s="256"/>
      <c r="H196" s="260"/>
      <c r="I196" s="268">
        <f>G196-D196</f>
        <v>0</v>
      </c>
      <c r="J196" s="260"/>
    </row>
    <row r="197" s="218" customFormat="1" ht="14.25" spans="1:10">
      <c r="A197" s="253" t="s">
        <v>422</v>
      </c>
      <c r="B197" s="254">
        <f t="shared" si="37"/>
        <v>7</v>
      </c>
      <c r="C197" s="255" t="s">
        <v>137</v>
      </c>
      <c r="D197" s="256"/>
      <c r="E197" s="257"/>
      <c r="F197" s="257"/>
      <c r="G197" s="256"/>
      <c r="H197" s="260"/>
      <c r="I197" s="268"/>
      <c r="J197" s="260"/>
    </row>
    <row r="198" s="219" customFormat="1" ht="14.25" spans="1:10">
      <c r="A198" s="253" t="s">
        <v>423</v>
      </c>
      <c r="B198" s="254">
        <f t="shared" si="37"/>
        <v>7</v>
      </c>
      <c r="C198" s="255" t="s">
        <v>424</v>
      </c>
      <c r="D198" s="256"/>
      <c r="E198" s="257"/>
      <c r="F198" s="257"/>
      <c r="G198" s="256"/>
      <c r="H198" s="260"/>
      <c r="I198" s="268"/>
      <c r="J198" s="260"/>
    </row>
    <row r="199" s="218" customFormat="1" ht="14.25" spans="1:10">
      <c r="A199" s="253" t="s">
        <v>425</v>
      </c>
      <c r="B199" s="254">
        <f t="shared" ref="B199:B256" si="42">LEN(A199)</f>
        <v>5</v>
      </c>
      <c r="C199" s="255" t="s">
        <v>426</v>
      </c>
      <c r="D199" s="256">
        <v>106</v>
      </c>
      <c r="E199" s="257">
        <v>50</v>
      </c>
      <c r="F199" s="257">
        <v>50</v>
      </c>
      <c r="G199" s="256">
        <v>81</v>
      </c>
      <c r="H199" s="260">
        <f>G199/F199</f>
        <v>1.62</v>
      </c>
      <c r="I199" s="268">
        <f>G199-D199</f>
        <v>-25</v>
      </c>
      <c r="J199" s="260">
        <f>I199/D199</f>
        <v>-0.235849056603774</v>
      </c>
    </row>
    <row r="200" s="218" customFormat="1" ht="14.25" spans="1:10">
      <c r="A200" s="253" t="s">
        <v>427</v>
      </c>
      <c r="B200" s="254">
        <f t="shared" si="42"/>
        <v>7</v>
      </c>
      <c r="C200" s="255" t="s">
        <v>119</v>
      </c>
      <c r="D200" s="256"/>
      <c r="E200" s="257"/>
      <c r="F200" s="257"/>
      <c r="G200" s="256"/>
      <c r="H200" s="260"/>
      <c r="I200" s="268"/>
      <c r="J200" s="260"/>
    </row>
    <row r="201" s="218" customFormat="1" ht="14.25" spans="1:10">
      <c r="A201" s="253" t="s">
        <v>428</v>
      </c>
      <c r="B201" s="254">
        <f t="shared" si="42"/>
        <v>7</v>
      </c>
      <c r="C201" s="255" t="s">
        <v>121</v>
      </c>
      <c r="D201" s="256"/>
      <c r="E201" s="257"/>
      <c r="F201" s="257"/>
      <c r="G201" s="256"/>
      <c r="H201" s="260"/>
      <c r="I201" s="268"/>
      <c r="J201" s="260"/>
    </row>
    <row r="202" s="218" customFormat="1" ht="14.25" spans="1:10">
      <c r="A202" s="253" t="s">
        <v>429</v>
      </c>
      <c r="B202" s="254">
        <f t="shared" si="42"/>
        <v>7</v>
      </c>
      <c r="C202" s="255" t="s">
        <v>123</v>
      </c>
      <c r="D202" s="256"/>
      <c r="E202" s="257"/>
      <c r="F202" s="257"/>
      <c r="G202" s="256"/>
      <c r="H202" s="260"/>
      <c r="I202" s="268"/>
      <c r="J202" s="260"/>
    </row>
    <row r="203" s="218" customFormat="1" ht="14.25" spans="1:10">
      <c r="A203" s="253" t="s">
        <v>430</v>
      </c>
      <c r="B203" s="254">
        <f t="shared" si="42"/>
        <v>7</v>
      </c>
      <c r="C203" s="255" t="s">
        <v>431</v>
      </c>
      <c r="D203" s="256">
        <v>106</v>
      </c>
      <c r="E203" s="257">
        <v>50</v>
      </c>
      <c r="F203" s="257">
        <v>50</v>
      </c>
      <c r="G203" s="256">
        <v>81</v>
      </c>
      <c r="H203" s="260">
        <f t="shared" ref="H203:H206" si="43">G203/F203</f>
        <v>1.62</v>
      </c>
      <c r="I203" s="268">
        <f t="shared" ref="I203:I207" si="44">G203-D203</f>
        <v>-25</v>
      </c>
      <c r="J203" s="260">
        <f t="shared" ref="J203:J207" si="45">I203/D203</f>
        <v>-0.235849056603774</v>
      </c>
    </row>
    <row r="204" s="218" customFormat="1" ht="14.25" spans="1:10">
      <c r="A204" s="253" t="s">
        <v>432</v>
      </c>
      <c r="B204" s="254">
        <f t="shared" si="42"/>
        <v>7</v>
      </c>
      <c r="C204" s="255" t="s">
        <v>433</v>
      </c>
      <c r="D204" s="256"/>
      <c r="E204" s="257"/>
      <c r="F204" s="257"/>
      <c r="G204" s="256"/>
      <c r="H204" s="260"/>
      <c r="I204" s="268"/>
      <c r="J204" s="260"/>
    </row>
    <row r="205" s="218" customFormat="1" ht="14.25" spans="1:10">
      <c r="A205" s="253" t="s">
        <v>434</v>
      </c>
      <c r="B205" s="254">
        <f t="shared" si="42"/>
        <v>5</v>
      </c>
      <c r="C205" s="255" t="s">
        <v>435</v>
      </c>
      <c r="D205" s="256">
        <v>40</v>
      </c>
      <c r="E205" s="257">
        <v>26</v>
      </c>
      <c r="F205" s="257">
        <v>26</v>
      </c>
      <c r="G205" s="259">
        <f>SUM(G206:G211)</f>
        <v>49</v>
      </c>
      <c r="H205" s="260">
        <f t="shared" si="43"/>
        <v>1.88461538461538</v>
      </c>
      <c r="I205" s="268">
        <f t="shared" si="44"/>
        <v>9</v>
      </c>
      <c r="J205" s="260">
        <f t="shared" si="45"/>
        <v>0.225</v>
      </c>
    </row>
    <row r="206" s="218" customFormat="1" ht="14.25" spans="1:10">
      <c r="A206" s="253" t="s">
        <v>436</v>
      </c>
      <c r="B206" s="254">
        <f t="shared" si="42"/>
        <v>7</v>
      </c>
      <c r="C206" s="255" t="s">
        <v>119</v>
      </c>
      <c r="D206" s="256">
        <v>26</v>
      </c>
      <c r="E206" s="257">
        <v>26</v>
      </c>
      <c r="F206" s="257">
        <v>26</v>
      </c>
      <c r="G206" s="259">
        <v>40</v>
      </c>
      <c r="H206" s="260">
        <f t="shared" si="43"/>
        <v>1.53846153846154</v>
      </c>
      <c r="I206" s="268">
        <f t="shared" si="44"/>
        <v>14</v>
      </c>
      <c r="J206" s="260">
        <f t="shared" si="45"/>
        <v>0.538461538461538</v>
      </c>
    </row>
    <row r="207" s="218" customFormat="1" ht="14.25" spans="1:10">
      <c r="A207" s="253" t="s">
        <v>437</v>
      </c>
      <c r="B207" s="254">
        <f t="shared" si="42"/>
        <v>7</v>
      </c>
      <c r="C207" s="255" t="s">
        <v>121</v>
      </c>
      <c r="D207" s="256">
        <v>14</v>
      </c>
      <c r="E207" s="257"/>
      <c r="F207" s="257"/>
      <c r="G207" s="259">
        <v>9</v>
      </c>
      <c r="H207" s="260"/>
      <c r="I207" s="268">
        <f t="shared" si="44"/>
        <v>-5</v>
      </c>
      <c r="J207" s="260">
        <f t="shared" si="45"/>
        <v>-0.357142857142857</v>
      </c>
    </row>
    <row r="208" s="218" customFormat="1" ht="14.25" spans="1:10">
      <c r="A208" s="253" t="s">
        <v>438</v>
      </c>
      <c r="B208" s="254">
        <f t="shared" si="42"/>
        <v>7</v>
      </c>
      <c r="C208" s="255" t="s">
        <v>123</v>
      </c>
      <c r="D208" s="256"/>
      <c r="E208" s="257"/>
      <c r="F208" s="257"/>
      <c r="G208" s="256"/>
      <c r="H208" s="260"/>
      <c r="I208" s="268"/>
      <c r="J208" s="260"/>
    </row>
    <row r="209" s="218" customFormat="1" ht="14.25" spans="1:10">
      <c r="A209" s="253" t="s">
        <v>439</v>
      </c>
      <c r="B209" s="254">
        <f t="shared" si="42"/>
        <v>7</v>
      </c>
      <c r="C209" s="255" t="s">
        <v>150</v>
      </c>
      <c r="D209" s="256"/>
      <c r="E209" s="257"/>
      <c r="F209" s="257"/>
      <c r="G209" s="256"/>
      <c r="H209" s="260"/>
      <c r="I209" s="268"/>
      <c r="J209" s="260"/>
    </row>
    <row r="210" s="218" customFormat="1" ht="14.25" spans="1:10">
      <c r="A210" s="253" t="s">
        <v>440</v>
      </c>
      <c r="B210" s="254">
        <f t="shared" si="42"/>
        <v>7</v>
      </c>
      <c r="C210" s="255" t="s">
        <v>137</v>
      </c>
      <c r="D210" s="256"/>
      <c r="E210" s="257"/>
      <c r="F210" s="257"/>
      <c r="G210" s="256"/>
      <c r="H210" s="260"/>
      <c r="I210" s="268"/>
      <c r="J210" s="260"/>
    </row>
    <row r="211" s="218" customFormat="1" ht="14.25" spans="1:10">
      <c r="A211" s="253" t="s">
        <v>441</v>
      </c>
      <c r="B211" s="254">
        <f t="shared" si="42"/>
        <v>7</v>
      </c>
      <c r="C211" s="255" t="s">
        <v>442</v>
      </c>
      <c r="D211" s="256"/>
      <c r="E211" s="257"/>
      <c r="F211" s="257"/>
      <c r="G211" s="256"/>
      <c r="H211" s="260"/>
      <c r="I211" s="268"/>
      <c r="J211" s="260"/>
    </row>
    <row r="212" s="218" customFormat="1" ht="14.25" spans="1:10">
      <c r="A212" s="253" t="s">
        <v>443</v>
      </c>
      <c r="B212" s="254">
        <f t="shared" si="42"/>
        <v>5</v>
      </c>
      <c r="C212" s="255" t="s">
        <v>444</v>
      </c>
      <c r="D212" s="256">
        <v>408</v>
      </c>
      <c r="E212" s="257">
        <v>71</v>
      </c>
      <c r="F212" s="258">
        <v>123</v>
      </c>
      <c r="G212" s="259">
        <f>SUM(G213:G219)</f>
        <v>344</v>
      </c>
      <c r="H212" s="260">
        <f t="shared" ref="H212:H214" si="46">G212/F212</f>
        <v>2.79674796747967</v>
      </c>
      <c r="I212" s="268">
        <f t="shared" ref="I212:I214" si="47">G212-D212</f>
        <v>-64</v>
      </c>
      <c r="J212" s="260">
        <f t="shared" ref="J212:J214" si="48">I212/D212</f>
        <v>-0.156862745098039</v>
      </c>
    </row>
    <row r="213" s="218" customFormat="1" ht="14.25" spans="1:10">
      <c r="A213" s="253" t="s">
        <v>445</v>
      </c>
      <c r="B213" s="254">
        <f t="shared" si="42"/>
        <v>7</v>
      </c>
      <c r="C213" s="255" t="s">
        <v>119</v>
      </c>
      <c r="D213" s="256">
        <v>116</v>
      </c>
      <c r="E213" s="257">
        <v>71</v>
      </c>
      <c r="F213" s="258">
        <v>71</v>
      </c>
      <c r="G213" s="259">
        <v>98</v>
      </c>
      <c r="H213" s="260">
        <f t="shared" si="46"/>
        <v>1.38028169014085</v>
      </c>
      <c r="I213" s="268">
        <f t="shared" si="47"/>
        <v>-18</v>
      </c>
      <c r="J213" s="260">
        <f t="shared" si="48"/>
        <v>-0.155172413793103</v>
      </c>
    </row>
    <row r="214" s="218" customFormat="1" ht="14.25" spans="1:10">
      <c r="A214" s="253" t="s">
        <v>446</v>
      </c>
      <c r="B214" s="254">
        <f t="shared" si="42"/>
        <v>7</v>
      </c>
      <c r="C214" s="255" t="s">
        <v>121</v>
      </c>
      <c r="D214" s="256">
        <v>110</v>
      </c>
      <c r="E214" s="257"/>
      <c r="F214" s="258">
        <v>21</v>
      </c>
      <c r="G214" s="259">
        <v>73</v>
      </c>
      <c r="H214" s="260">
        <f t="shared" si="46"/>
        <v>3.47619047619048</v>
      </c>
      <c r="I214" s="268">
        <f t="shared" si="47"/>
        <v>-37</v>
      </c>
      <c r="J214" s="260">
        <f t="shared" si="48"/>
        <v>-0.336363636363636</v>
      </c>
    </row>
    <row r="215" s="218" customFormat="1" ht="14.25" spans="1:10">
      <c r="A215" s="253" t="s">
        <v>447</v>
      </c>
      <c r="B215" s="254">
        <f t="shared" si="42"/>
        <v>7</v>
      </c>
      <c r="C215" s="255" t="s">
        <v>123</v>
      </c>
      <c r="D215" s="256"/>
      <c r="E215" s="257"/>
      <c r="F215" s="258">
        <v>0</v>
      </c>
      <c r="G215" s="259">
        <v>0</v>
      </c>
      <c r="H215" s="260"/>
      <c r="I215" s="268"/>
      <c r="J215" s="260"/>
    </row>
    <row r="216" s="218" customFormat="1" ht="14.25" spans="1:10">
      <c r="A216" s="253" t="s">
        <v>448</v>
      </c>
      <c r="B216" s="254">
        <f t="shared" si="42"/>
        <v>7</v>
      </c>
      <c r="C216" s="255" t="s">
        <v>449</v>
      </c>
      <c r="D216" s="256"/>
      <c r="E216" s="257"/>
      <c r="F216" s="258">
        <v>0</v>
      </c>
      <c r="H216" s="260"/>
      <c r="I216" s="268"/>
      <c r="J216" s="260"/>
    </row>
    <row r="217" s="218" customFormat="1" ht="14.25" spans="1:10">
      <c r="A217" s="253" t="s">
        <v>450</v>
      </c>
      <c r="B217" s="254">
        <f t="shared" si="42"/>
        <v>7</v>
      </c>
      <c r="C217" s="269" t="s">
        <v>451</v>
      </c>
      <c r="D217" s="256">
        <v>168</v>
      </c>
      <c r="E217" s="257"/>
      <c r="F217" s="258">
        <v>0</v>
      </c>
      <c r="G217" s="259">
        <v>143</v>
      </c>
      <c r="H217" s="260"/>
      <c r="I217" s="268"/>
      <c r="J217" s="260"/>
    </row>
    <row r="218" s="218" customFormat="1" ht="14.25" spans="1:10">
      <c r="A218" s="253" t="s">
        <v>452</v>
      </c>
      <c r="B218" s="254">
        <f t="shared" si="42"/>
        <v>7</v>
      </c>
      <c r="C218" s="255" t="s">
        <v>137</v>
      </c>
      <c r="D218" s="256"/>
      <c r="E218" s="257"/>
      <c r="H218" s="260"/>
      <c r="I218" s="268"/>
      <c r="J218" s="260"/>
    </row>
    <row r="219" s="218" customFormat="1" ht="14.25" spans="1:10">
      <c r="A219" s="253" t="s">
        <v>453</v>
      </c>
      <c r="B219" s="254">
        <f t="shared" si="42"/>
        <v>7</v>
      </c>
      <c r="C219" s="255" t="s">
        <v>454</v>
      </c>
      <c r="D219" s="256">
        <v>14</v>
      </c>
      <c r="E219" s="257"/>
      <c r="F219" s="258">
        <v>31</v>
      </c>
      <c r="G219" s="259">
        <v>30</v>
      </c>
      <c r="H219" s="260"/>
      <c r="I219" s="268"/>
      <c r="J219" s="260"/>
    </row>
    <row r="220" s="218" customFormat="1" ht="14.25" spans="1:10">
      <c r="A220" s="253" t="s">
        <v>455</v>
      </c>
      <c r="B220" s="254">
        <f t="shared" si="42"/>
        <v>5</v>
      </c>
      <c r="C220" s="255" t="s">
        <v>456</v>
      </c>
      <c r="D220" s="256">
        <v>234</v>
      </c>
      <c r="E220" s="261">
        <v>440</v>
      </c>
      <c r="F220" s="258">
        <v>440</v>
      </c>
      <c r="G220" s="259">
        <f>SUM(G221:G226)</f>
        <v>461</v>
      </c>
      <c r="H220" s="260">
        <f t="shared" ref="H220:H222" si="49">G220/F220</f>
        <v>1.04772727272727</v>
      </c>
      <c r="I220" s="268">
        <f t="shared" ref="I220:I222" si="50">G220-D220</f>
        <v>227</v>
      </c>
      <c r="J220" s="260">
        <f t="shared" ref="J220:J222" si="51">I220/D220</f>
        <v>0.97008547008547</v>
      </c>
    </row>
    <row r="221" s="218" customFormat="1" ht="14.25" spans="1:10">
      <c r="A221" s="253" t="s">
        <v>457</v>
      </c>
      <c r="B221" s="254">
        <f t="shared" si="42"/>
        <v>7</v>
      </c>
      <c r="C221" s="255" t="s">
        <v>119</v>
      </c>
      <c r="D221" s="256">
        <v>212</v>
      </c>
      <c r="E221" s="261">
        <v>340</v>
      </c>
      <c r="F221" s="258">
        <v>340</v>
      </c>
      <c r="G221" s="259">
        <v>404</v>
      </c>
      <c r="H221" s="260">
        <f t="shared" si="49"/>
        <v>1.18823529411765</v>
      </c>
      <c r="I221" s="268">
        <f t="shared" si="50"/>
        <v>192</v>
      </c>
      <c r="J221" s="260">
        <f t="shared" si="51"/>
        <v>0.905660377358491</v>
      </c>
    </row>
    <row r="222" s="218" customFormat="1" ht="14.25" spans="1:10">
      <c r="A222" s="253" t="s">
        <v>458</v>
      </c>
      <c r="B222" s="254">
        <f t="shared" si="42"/>
        <v>7</v>
      </c>
      <c r="C222" s="255" t="s">
        <v>121</v>
      </c>
      <c r="D222" s="256">
        <v>15</v>
      </c>
      <c r="E222" s="261">
        <v>100</v>
      </c>
      <c r="F222" s="258">
        <v>100</v>
      </c>
      <c r="G222" s="259">
        <v>57</v>
      </c>
      <c r="H222" s="260">
        <f t="shared" si="49"/>
        <v>0.57</v>
      </c>
      <c r="I222" s="268">
        <f t="shared" si="50"/>
        <v>42</v>
      </c>
      <c r="J222" s="260">
        <f t="shared" si="51"/>
        <v>2.8</v>
      </c>
    </row>
    <row r="223" s="218" customFormat="1" ht="14.25" spans="1:10">
      <c r="A223" s="253" t="s">
        <v>459</v>
      </c>
      <c r="B223" s="254">
        <f t="shared" si="42"/>
        <v>7</v>
      </c>
      <c r="C223" s="255" t="s">
        <v>123</v>
      </c>
      <c r="D223" s="256"/>
      <c r="E223" s="257"/>
      <c r="F223" s="257"/>
      <c r="G223" s="256"/>
      <c r="H223" s="260"/>
      <c r="I223" s="268"/>
      <c r="J223" s="260"/>
    </row>
    <row r="224" s="218" customFormat="1" ht="14.25" spans="1:10">
      <c r="A224" s="253" t="s">
        <v>460</v>
      </c>
      <c r="B224" s="254">
        <f t="shared" si="42"/>
        <v>7</v>
      </c>
      <c r="C224" s="255" t="s">
        <v>461</v>
      </c>
      <c r="D224" s="256"/>
      <c r="E224" s="257"/>
      <c r="F224" s="257"/>
      <c r="G224" s="256"/>
      <c r="H224" s="260"/>
      <c r="I224" s="268">
        <f t="shared" ref="I224:I230" si="52">G224-D224</f>
        <v>0</v>
      </c>
      <c r="J224" s="260"/>
    </row>
    <row r="225" s="218" customFormat="1" ht="14.25" spans="1:10">
      <c r="A225" s="253" t="s">
        <v>462</v>
      </c>
      <c r="B225" s="254">
        <f t="shared" si="42"/>
        <v>7</v>
      </c>
      <c r="C225" s="255" t="s">
        <v>137</v>
      </c>
      <c r="D225" s="256"/>
      <c r="E225" s="257"/>
      <c r="F225" s="257"/>
      <c r="G225" s="256"/>
      <c r="H225" s="260"/>
      <c r="I225" s="268"/>
      <c r="J225" s="260"/>
    </row>
    <row r="226" s="218" customFormat="1" ht="14.25" spans="1:10">
      <c r="A226" s="253" t="s">
        <v>463</v>
      </c>
      <c r="B226" s="254">
        <f t="shared" si="42"/>
        <v>7</v>
      </c>
      <c r="C226" s="255" t="s">
        <v>464</v>
      </c>
      <c r="D226" s="256">
        <v>7</v>
      </c>
      <c r="E226" s="257"/>
      <c r="F226" s="257"/>
      <c r="G226" s="256"/>
      <c r="H226" s="260"/>
      <c r="I226" s="268">
        <f t="shared" si="52"/>
        <v>-7</v>
      </c>
      <c r="J226" s="260"/>
    </row>
    <row r="227" s="218" customFormat="1" ht="14.25" spans="1:10">
      <c r="A227" s="253" t="s">
        <v>465</v>
      </c>
      <c r="B227" s="254">
        <f t="shared" si="42"/>
        <v>5</v>
      </c>
      <c r="C227" s="255" t="s">
        <v>466</v>
      </c>
      <c r="D227" s="256">
        <v>2534</v>
      </c>
      <c r="E227" s="261">
        <v>369</v>
      </c>
      <c r="F227" s="258">
        <v>411</v>
      </c>
      <c r="G227" s="259">
        <f>SUM(G228:G232)</f>
        <v>821</v>
      </c>
      <c r="H227" s="260">
        <f t="shared" ref="H227:H229" si="53">G227/F227</f>
        <v>1.99756690997567</v>
      </c>
      <c r="I227" s="268">
        <f t="shared" si="52"/>
        <v>-1713</v>
      </c>
      <c r="J227" s="260">
        <f t="shared" ref="J227:J229" si="54">I227/D227</f>
        <v>-0.676006314127861</v>
      </c>
    </row>
    <row r="228" s="218" customFormat="1" ht="14.25" spans="1:10">
      <c r="A228" s="253" t="s">
        <v>467</v>
      </c>
      <c r="B228" s="254">
        <f t="shared" si="42"/>
        <v>7</v>
      </c>
      <c r="C228" s="255" t="s">
        <v>119</v>
      </c>
      <c r="D228" s="256">
        <v>600</v>
      </c>
      <c r="E228" s="261">
        <v>192</v>
      </c>
      <c r="F228" s="258">
        <v>192</v>
      </c>
      <c r="G228" s="259">
        <v>234</v>
      </c>
      <c r="H228" s="260">
        <f t="shared" si="53"/>
        <v>1.21875</v>
      </c>
      <c r="I228" s="268">
        <f t="shared" si="52"/>
        <v>-366</v>
      </c>
      <c r="J228" s="260">
        <f t="shared" si="54"/>
        <v>-0.61</v>
      </c>
    </row>
    <row r="229" s="218" customFormat="1" ht="14.25" spans="1:10">
      <c r="A229" s="253" t="s">
        <v>468</v>
      </c>
      <c r="B229" s="254">
        <f t="shared" si="42"/>
        <v>7</v>
      </c>
      <c r="C229" s="255" t="s">
        <v>121</v>
      </c>
      <c r="D229" s="256">
        <v>947</v>
      </c>
      <c r="E229" s="261">
        <v>5</v>
      </c>
      <c r="F229" s="258">
        <v>47</v>
      </c>
      <c r="G229" s="259">
        <v>439</v>
      </c>
      <c r="H229" s="260">
        <f t="shared" si="53"/>
        <v>9.34042553191489</v>
      </c>
      <c r="I229" s="268">
        <f t="shared" si="52"/>
        <v>-508</v>
      </c>
      <c r="J229" s="260">
        <f t="shared" si="54"/>
        <v>-0.536430834213305</v>
      </c>
    </row>
    <row r="230" s="218" customFormat="1" ht="14.25" spans="1:10">
      <c r="A230" s="253" t="s">
        <v>469</v>
      </c>
      <c r="B230" s="254">
        <f t="shared" si="42"/>
        <v>7</v>
      </c>
      <c r="C230" s="255" t="s">
        <v>470</v>
      </c>
      <c r="D230" s="256">
        <v>987</v>
      </c>
      <c r="E230" s="257"/>
      <c r="F230" s="258">
        <v>0</v>
      </c>
      <c r="G230" s="259">
        <v>2</v>
      </c>
      <c r="H230" s="260"/>
      <c r="I230" s="268">
        <f t="shared" si="52"/>
        <v>-985</v>
      </c>
      <c r="J230" s="260"/>
    </row>
    <row r="231" s="218" customFormat="1" ht="14.25" spans="1:10">
      <c r="A231" s="253" t="s">
        <v>471</v>
      </c>
      <c r="B231" s="254">
        <f t="shared" si="42"/>
        <v>7</v>
      </c>
      <c r="C231" s="255" t="s">
        <v>137</v>
      </c>
      <c r="D231" s="256"/>
      <c r="E231" s="257"/>
      <c r="F231" s="258">
        <v>0</v>
      </c>
      <c r="G231" s="259"/>
      <c r="H231" s="260"/>
      <c r="I231" s="268"/>
      <c r="J231" s="260"/>
    </row>
    <row r="232" s="218" customFormat="1" ht="14.25" spans="1:10">
      <c r="A232" s="253" t="s">
        <v>472</v>
      </c>
      <c r="B232" s="254">
        <f t="shared" si="42"/>
        <v>7</v>
      </c>
      <c r="C232" s="255" t="s">
        <v>473</v>
      </c>
      <c r="D232" s="256"/>
      <c r="E232" s="257">
        <v>172</v>
      </c>
      <c r="F232" s="258">
        <v>172</v>
      </c>
      <c r="G232" s="259">
        <v>146</v>
      </c>
      <c r="H232" s="260"/>
      <c r="I232" s="268"/>
      <c r="J232" s="260"/>
    </row>
    <row r="233" s="218" customFormat="1" ht="14.25" spans="1:10">
      <c r="A233" s="253" t="s">
        <v>474</v>
      </c>
      <c r="B233" s="254">
        <f t="shared" si="42"/>
        <v>5</v>
      </c>
      <c r="C233" s="255" t="s">
        <v>475</v>
      </c>
      <c r="D233" s="256">
        <v>558</v>
      </c>
      <c r="E233" s="261">
        <v>113</v>
      </c>
      <c r="F233" s="258">
        <v>113</v>
      </c>
      <c r="G233" s="259">
        <f>SUM(G234:G239)</f>
        <v>685</v>
      </c>
      <c r="H233" s="260">
        <f>G232/F232</f>
        <v>0.848837209302326</v>
      </c>
      <c r="I233" s="268">
        <f>G232-D233</f>
        <v>-412</v>
      </c>
      <c r="J233" s="260">
        <f t="shared" ref="J233:J235" si="55">I233/D233</f>
        <v>-0.738351254480287</v>
      </c>
    </row>
    <row r="234" s="218" customFormat="1" ht="14.25" spans="1:10">
      <c r="A234" s="253" t="s">
        <v>476</v>
      </c>
      <c r="B234" s="254">
        <f t="shared" si="42"/>
        <v>7</v>
      </c>
      <c r="C234" s="255" t="s">
        <v>119</v>
      </c>
      <c r="D234" s="256">
        <v>125</v>
      </c>
      <c r="E234" s="261">
        <v>98</v>
      </c>
      <c r="F234" s="258">
        <v>98</v>
      </c>
      <c r="G234" s="259">
        <v>143</v>
      </c>
      <c r="H234" s="260">
        <f>G234/F234</f>
        <v>1.45918367346939</v>
      </c>
      <c r="I234" s="268">
        <f t="shared" ref="I234:I241" si="56">G234-D234</f>
        <v>18</v>
      </c>
      <c r="J234" s="260">
        <f t="shared" si="55"/>
        <v>0.144</v>
      </c>
    </row>
    <row r="235" s="218" customFormat="1" ht="14.25" spans="1:10">
      <c r="A235" s="253" t="s">
        <v>477</v>
      </c>
      <c r="B235" s="254">
        <f t="shared" si="42"/>
        <v>7</v>
      </c>
      <c r="C235" s="255" t="s">
        <v>121</v>
      </c>
      <c r="D235" s="256">
        <v>408</v>
      </c>
      <c r="E235" s="261"/>
      <c r="F235" s="258">
        <v>0</v>
      </c>
      <c r="G235" s="259">
        <v>397</v>
      </c>
      <c r="H235" s="260"/>
      <c r="I235" s="268">
        <f t="shared" si="56"/>
        <v>-11</v>
      </c>
      <c r="J235" s="260">
        <f t="shared" si="55"/>
        <v>-0.0269607843137255</v>
      </c>
    </row>
    <row r="236" s="218" customFormat="1" ht="14.25" spans="1:10">
      <c r="A236" s="253" t="s">
        <v>478</v>
      </c>
      <c r="B236" s="254">
        <f t="shared" si="42"/>
        <v>7</v>
      </c>
      <c r="C236" s="255" t="s">
        <v>123</v>
      </c>
      <c r="D236" s="256"/>
      <c r="E236" s="261"/>
      <c r="F236" s="258">
        <v>0</v>
      </c>
      <c r="G236" s="259">
        <v>0</v>
      </c>
      <c r="H236" s="260"/>
      <c r="I236" s="268"/>
      <c r="J236" s="260"/>
    </row>
    <row r="237" s="218" customFormat="1" ht="14.25" spans="1:10">
      <c r="A237" s="253" t="s">
        <v>479</v>
      </c>
      <c r="B237" s="254">
        <f t="shared" si="42"/>
        <v>7</v>
      </c>
      <c r="C237" s="255" t="s">
        <v>137</v>
      </c>
      <c r="D237" s="256">
        <v>25</v>
      </c>
      <c r="E237" s="261">
        <v>15</v>
      </c>
      <c r="F237" s="258">
        <v>15</v>
      </c>
      <c r="G237" s="259">
        <v>29</v>
      </c>
      <c r="H237" s="260"/>
      <c r="I237" s="268"/>
      <c r="J237" s="260"/>
    </row>
    <row r="238" s="218" customFormat="1" ht="14.25" spans="1:10">
      <c r="A238" s="253" t="s">
        <v>480</v>
      </c>
      <c r="B238" s="254">
        <f t="shared" si="42"/>
        <v>7</v>
      </c>
      <c r="C238" s="255" t="s">
        <v>481</v>
      </c>
      <c r="D238" s="256"/>
      <c r="E238" s="257"/>
      <c r="F238" s="258">
        <v>0</v>
      </c>
      <c r="H238" s="260"/>
      <c r="I238" s="268">
        <f>G237-D238</f>
        <v>29</v>
      </c>
      <c r="J238" s="260"/>
    </row>
    <row r="239" s="218" customFormat="1" ht="14.25" spans="1:10">
      <c r="A239" s="253" t="s">
        <v>482</v>
      </c>
      <c r="B239" s="254">
        <f t="shared" si="42"/>
        <v>5</v>
      </c>
      <c r="C239" s="255" t="s">
        <v>483</v>
      </c>
      <c r="D239" s="256">
        <v>172</v>
      </c>
      <c r="E239" s="257">
        <v>50</v>
      </c>
      <c r="F239" s="257">
        <v>50</v>
      </c>
      <c r="G239" s="259">
        <f>SUM(G240:G246)</f>
        <v>116</v>
      </c>
      <c r="H239" s="260">
        <f>G239/F239</f>
        <v>2.32</v>
      </c>
      <c r="I239" s="268">
        <f t="shared" si="56"/>
        <v>-56</v>
      </c>
      <c r="J239" s="260">
        <f t="shared" ref="J239:J241" si="57">I239/D239</f>
        <v>-0.325581395348837</v>
      </c>
    </row>
    <row r="240" s="218" customFormat="1" ht="14.25" spans="1:10">
      <c r="A240" s="253" t="s">
        <v>484</v>
      </c>
      <c r="B240" s="254">
        <f t="shared" si="42"/>
        <v>7</v>
      </c>
      <c r="C240" s="255" t="s">
        <v>119</v>
      </c>
      <c r="D240" s="256">
        <v>71</v>
      </c>
      <c r="E240" s="257">
        <v>50</v>
      </c>
      <c r="F240" s="257">
        <v>50</v>
      </c>
      <c r="G240" s="259">
        <v>80</v>
      </c>
      <c r="H240" s="260">
        <f>G240/F240</f>
        <v>1.6</v>
      </c>
      <c r="I240" s="268">
        <f t="shared" si="56"/>
        <v>9</v>
      </c>
      <c r="J240" s="260">
        <f t="shared" si="57"/>
        <v>0.126760563380282</v>
      </c>
    </row>
    <row r="241" s="218" customFormat="1" ht="14.25" spans="1:10">
      <c r="A241" s="253" t="s">
        <v>485</v>
      </c>
      <c r="B241" s="254">
        <f t="shared" si="42"/>
        <v>7</v>
      </c>
      <c r="C241" s="255" t="s">
        <v>121</v>
      </c>
      <c r="D241" s="256">
        <v>96</v>
      </c>
      <c r="E241" s="257"/>
      <c r="F241" s="257"/>
      <c r="G241" s="259">
        <v>32</v>
      </c>
      <c r="H241" s="260"/>
      <c r="I241" s="268">
        <f t="shared" si="56"/>
        <v>-64</v>
      </c>
      <c r="J241" s="260">
        <f t="shared" si="57"/>
        <v>-0.666666666666667</v>
      </c>
    </row>
    <row r="242" s="218" customFormat="1" ht="14.25" spans="1:10">
      <c r="A242" s="253" t="s">
        <v>486</v>
      </c>
      <c r="B242" s="254">
        <f t="shared" si="42"/>
        <v>7</v>
      </c>
      <c r="C242" s="255" t="s">
        <v>487</v>
      </c>
      <c r="D242" s="256">
        <v>2</v>
      </c>
      <c r="E242" s="257"/>
      <c r="F242" s="257"/>
      <c r="G242" s="259">
        <v>1</v>
      </c>
      <c r="H242" s="260"/>
      <c r="I242" s="268"/>
      <c r="J242" s="260"/>
    </row>
    <row r="243" s="218" customFormat="1" ht="14.25" spans="1:10">
      <c r="A243" s="253" t="s">
        <v>488</v>
      </c>
      <c r="B243" s="254">
        <f t="shared" si="42"/>
        <v>7</v>
      </c>
      <c r="C243" s="255" t="s">
        <v>421</v>
      </c>
      <c r="D243" s="256">
        <v>3</v>
      </c>
      <c r="E243" s="257"/>
      <c r="F243" s="257"/>
      <c r="G243" s="259">
        <v>3</v>
      </c>
      <c r="H243" s="260"/>
      <c r="I243" s="268">
        <f>G242-D243</f>
        <v>-2</v>
      </c>
      <c r="J243" s="260"/>
    </row>
    <row r="244" s="218" customFormat="1" ht="14.25" spans="1:10">
      <c r="A244" s="253" t="s">
        <v>489</v>
      </c>
      <c r="B244" s="254">
        <f t="shared" si="42"/>
        <v>7</v>
      </c>
      <c r="C244" s="255" t="s">
        <v>490</v>
      </c>
      <c r="D244" s="256"/>
      <c r="E244" s="257"/>
      <c r="F244" s="257"/>
      <c r="H244" s="260"/>
      <c r="I244" s="268"/>
      <c r="J244" s="260"/>
    </row>
    <row r="245" s="218" customFormat="1" ht="14.25" spans="1:10">
      <c r="A245" s="253" t="s">
        <v>491</v>
      </c>
      <c r="B245" s="254">
        <f t="shared" si="42"/>
        <v>5</v>
      </c>
      <c r="C245" s="255" t="s">
        <v>492</v>
      </c>
      <c r="D245" s="256"/>
      <c r="E245" s="257"/>
      <c r="F245" s="257"/>
      <c r="G245" s="256"/>
      <c r="H245" s="260"/>
      <c r="I245" s="268"/>
      <c r="J245" s="260"/>
    </row>
    <row r="246" s="218" customFormat="1" ht="14.25" spans="1:10">
      <c r="A246" s="253" t="s">
        <v>493</v>
      </c>
      <c r="B246" s="254">
        <f t="shared" si="42"/>
        <v>7</v>
      </c>
      <c r="C246" s="255" t="s">
        <v>119</v>
      </c>
      <c r="D246" s="256"/>
      <c r="E246" s="257"/>
      <c r="F246" s="257"/>
      <c r="G246" s="256"/>
      <c r="H246" s="260"/>
      <c r="I246" s="268"/>
      <c r="J246" s="260"/>
    </row>
    <row r="247" s="218" customFormat="1" ht="14.25" spans="1:10">
      <c r="A247" s="253" t="s">
        <v>494</v>
      </c>
      <c r="B247" s="254">
        <f t="shared" si="42"/>
        <v>7</v>
      </c>
      <c r="C247" s="255" t="s">
        <v>121</v>
      </c>
      <c r="D247" s="256"/>
      <c r="E247" s="257"/>
      <c r="F247" s="257"/>
      <c r="G247" s="256"/>
      <c r="H247" s="260"/>
      <c r="I247" s="268"/>
      <c r="J247" s="260"/>
    </row>
    <row r="248" s="218" customFormat="1" ht="14.25" spans="1:10">
      <c r="A248" s="253" t="s">
        <v>495</v>
      </c>
      <c r="B248" s="254">
        <f t="shared" si="42"/>
        <v>7</v>
      </c>
      <c r="C248" s="255" t="s">
        <v>123</v>
      </c>
      <c r="D248" s="256"/>
      <c r="E248" s="257"/>
      <c r="F248" s="257"/>
      <c r="G248" s="256"/>
      <c r="H248" s="260"/>
      <c r="I248" s="268"/>
      <c r="J248" s="260"/>
    </row>
    <row r="249" s="218" customFormat="1" ht="14.25" spans="1:10">
      <c r="A249" s="253" t="s">
        <v>496</v>
      </c>
      <c r="B249" s="254">
        <f t="shared" si="42"/>
        <v>7</v>
      </c>
      <c r="C249" s="255" t="s">
        <v>137</v>
      </c>
      <c r="D249" s="256"/>
      <c r="E249" s="257"/>
      <c r="F249" s="257"/>
      <c r="G249" s="256"/>
      <c r="H249" s="260"/>
      <c r="I249" s="268"/>
      <c r="J249" s="260"/>
    </row>
    <row r="250" s="218" customFormat="1" ht="14.25" spans="1:10">
      <c r="A250" s="253" t="s">
        <v>497</v>
      </c>
      <c r="B250" s="254">
        <f t="shared" si="42"/>
        <v>7</v>
      </c>
      <c r="C250" s="255" t="s">
        <v>498</v>
      </c>
      <c r="D250" s="256"/>
      <c r="E250" s="257"/>
      <c r="F250" s="257"/>
      <c r="G250" s="256"/>
      <c r="H250" s="260"/>
      <c r="I250" s="268"/>
      <c r="J250" s="260"/>
    </row>
    <row r="251" s="218" customFormat="1" ht="14.25" spans="1:10">
      <c r="A251" s="253" t="s">
        <v>499</v>
      </c>
      <c r="B251" s="254">
        <f t="shared" si="42"/>
        <v>5</v>
      </c>
      <c r="C251" s="255" t="s">
        <v>500</v>
      </c>
      <c r="D251" s="256"/>
      <c r="E251" s="257">
        <v>173</v>
      </c>
      <c r="F251" s="257">
        <v>173</v>
      </c>
      <c r="G251" s="259">
        <f>SUM(G252:G256)</f>
        <v>720</v>
      </c>
      <c r="H251" s="260"/>
      <c r="I251" s="268">
        <f t="shared" ref="I251:I253" si="58">G251-D251</f>
        <v>720</v>
      </c>
      <c r="J251" s="260"/>
    </row>
    <row r="252" s="218" customFormat="1" ht="14.25" spans="1:10">
      <c r="A252" s="253" t="s">
        <v>501</v>
      </c>
      <c r="B252" s="254">
        <f t="shared" si="42"/>
        <v>7</v>
      </c>
      <c r="C252" s="255" t="s">
        <v>119</v>
      </c>
      <c r="D252" s="256"/>
      <c r="E252" s="257">
        <v>173</v>
      </c>
      <c r="F252" s="257">
        <v>173</v>
      </c>
      <c r="G252" s="259">
        <v>290</v>
      </c>
      <c r="H252" s="260"/>
      <c r="I252" s="268">
        <f t="shared" si="58"/>
        <v>290</v>
      </c>
      <c r="J252" s="260"/>
    </row>
    <row r="253" s="218" customFormat="1" ht="14.25" spans="1:10">
      <c r="A253" s="253" t="s">
        <v>502</v>
      </c>
      <c r="B253" s="254">
        <f t="shared" si="42"/>
        <v>7</v>
      </c>
      <c r="C253" s="255" t="s">
        <v>121</v>
      </c>
      <c r="D253" s="256"/>
      <c r="E253" s="257"/>
      <c r="F253" s="257"/>
      <c r="G253" s="259">
        <v>430</v>
      </c>
      <c r="H253" s="260"/>
      <c r="I253" s="268">
        <f t="shared" si="58"/>
        <v>430</v>
      </c>
      <c r="J253" s="260"/>
    </row>
    <row r="254" s="218" customFormat="1" ht="14.25" spans="1:10">
      <c r="A254" s="253" t="s">
        <v>503</v>
      </c>
      <c r="B254" s="254">
        <f t="shared" si="42"/>
        <v>7</v>
      </c>
      <c r="C254" s="255" t="s">
        <v>123</v>
      </c>
      <c r="D254" s="256"/>
      <c r="E254" s="257"/>
      <c r="F254" s="257"/>
      <c r="G254" s="256"/>
      <c r="H254" s="260"/>
      <c r="I254" s="268"/>
      <c r="J254" s="260"/>
    </row>
    <row r="255" s="218" customFormat="1" ht="14.25" spans="1:10">
      <c r="A255" s="253" t="s">
        <v>504</v>
      </c>
      <c r="B255" s="254">
        <f t="shared" si="42"/>
        <v>7</v>
      </c>
      <c r="C255" s="255" t="s">
        <v>137</v>
      </c>
      <c r="D255" s="256"/>
      <c r="E255" s="257"/>
      <c r="F255" s="257"/>
      <c r="G255" s="256"/>
      <c r="H255" s="260"/>
      <c r="I255" s="268"/>
      <c r="J255" s="260"/>
    </row>
    <row r="256" s="218" customFormat="1" ht="14.25" spans="1:10">
      <c r="A256" s="253" t="s">
        <v>505</v>
      </c>
      <c r="B256" s="254">
        <f t="shared" si="42"/>
        <v>7</v>
      </c>
      <c r="C256" s="255" t="s">
        <v>506</v>
      </c>
      <c r="D256" s="256"/>
      <c r="E256" s="257"/>
      <c r="F256" s="257"/>
      <c r="G256" s="256"/>
      <c r="H256" s="260"/>
      <c r="I256" s="268">
        <f t="shared" ref="I256:I259" si="59">G256-D256</f>
        <v>0</v>
      </c>
      <c r="J256" s="260"/>
    </row>
    <row r="257" s="218" customFormat="1" ht="14.25" spans="1:10">
      <c r="A257" s="270" t="s">
        <v>507</v>
      </c>
      <c r="B257" s="254">
        <v>5</v>
      </c>
      <c r="C257" s="271" t="s">
        <v>508</v>
      </c>
      <c r="D257" s="272">
        <f>SUM(D258:D273)</f>
        <v>1463</v>
      </c>
      <c r="E257" s="257">
        <v>1051</v>
      </c>
      <c r="F257" s="258">
        <v>1149</v>
      </c>
      <c r="G257" s="259">
        <f>SUM(G258:G273)</f>
        <v>1825</v>
      </c>
      <c r="H257" s="260">
        <f t="shared" ref="H257:H259" si="60">G257/F257</f>
        <v>1.58833768494343</v>
      </c>
      <c r="I257" s="268">
        <f t="shared" si="59"/>
        <v>362</v>
      </c>
      <c r="J257" s="260">
        <f>I257/E257</f>
        <v>0.344433872502379</v>
      </c>
    </row>
    <row r="258" s="218" customFormat="1" ht="14.25" spans="1:10">
      <c r="A258" s="270" t="s">
        <v>509</v>
      </c>
      <c r="B258" s="254">
        <f t="shared" ref="B258:B321" si="61">LEN(A258)</f>
        <v>7</v>
      </c>
      <c r="C258" s="271" t="s">
        <v>510</v>
      </c>
      <c r="D258" s="272">
        <v>1106</v>
      </c>
      <c r="E258" s="257">
        <v>1051</v>
      </c>
      <c r="F258" s="258">
        <v>1051</v>
      </c>
      <c r="G258" s="259">
        <v>1409</v>
      </c>
      <c r="H258" s="260">
        <f t="shared" si="60"/>
        <v>1.34062797335871</v>
      </c>
      <c r="I258" s="268">
        <f t="shared" si="59"/>
        <v>303</v>
      </c>
      <c r="J258" s="260"/>
    </row>
    <row r="259" s="218" customFormat="1" ht="14.25" spans="1:10">
      <c r="A259" s="270" t="s">
        <v>511</v>
      </c>
      <c r="B259" s="254">
        <f t="shared" si="61"/>
        <v>7</v>
      </c>
      <c r="C259" s="271" t="s">
        <v>512</v>
      </c>
      <c r="D259" s="272">
        <v>251</v>
      </c>
      <c r="E259" s="257"/>
      <c r="F259" s="258">
        <v>58</v>
      </c>
      <c r="G259" s="259">
        <v>150</v>
      </c>
      <c r="H259" s="260">
        <f t="shared" si="60"/>
        <v>2.58620689655172</v>
      </c>
      <c r="I259" s="268">
        <f t="shared" si="59"/>
        <v>-101</v>
      </c>
      <c r="J259" s="260"/>
    </row>
    <row r="260" s="218" customFormat="1" ht="14.25" spans="1:10">
      <c r="A260" s="270" t="s">
        <v>513</v>
      </c>
      <c r="B260" s="254">
        <f t="shared" si="61"/>
        <v>7</v>
      </c>
      <c r="C260" s="271" t="s">
        <v>514</v>
      </c>
      <c r="D260" s="272"/>
      <c r="E260" s="257"/>
      <c r="F260" s="258">
        <v>0</v>
      </c>
      <c r="G260" s="259">
        <v>0</v>
      </c>
      <c r="H260" s="260"/>
      <c r="I260" s="268"/>
      <c r="J260" s="260"/>
    </row>
    <row r="261" s="218" customFormat="1" ht="14.25" spans="1:10">
      <c r="A261" s="270" t="s">
        <v>515</v>
      </c>
      <c r="B261" s="254">
        <f t="shared" si="61"/>
        <v>7</v>
      </c>
      <c r="C261" s="271" t="s">
        <v>516</v>
      </c>
      <c r="D261" s="272">
        <v>38</v>
      </c>
      <c r="E261" s="257"/>
      <c r="F261" s="258">
        <v>0</v>
      </c>
      <c r="G261" s="259">
        <v>12</v>
      </c>
      <c r="H261" s="260"/>
      <c r="I261" s="268">
        <f>G261-D261</f>
        <v>-26</v>
      </c>
      <c r="J261" s="260"/>
    </row>
    <row r="262" s="218" customFormat="1" ht="14.25" spans="1:10">
      <c r="A262" s="270" t="s">
        <v>517</v>
      </c>
      <c r="B262" s="254">
        <f t="shared" si="61"/>
        <v>7</v>
      </c>
      <c r="C262" s="271" t="s">
        <v>518</v>
      </c>
      <c r="D262" s="272">
        <v>57</v>
      </c>
      <c r="E262" s="257"/>
      <c r="F262" s="258">
        <v>0</v>
      </c>
      <c r="G262" s="259">
        <v>12</v>
      </c>
      <c r="H262" s="260"/>
      <c r="I262" s="268">
        <f>G262-D262</f>
        <v>-45</v>
      </c>
      <c r="J262" s="260"/>
    </row>
    <row r="263" s="218" customFormat="1" ht="14.25" spans="1:10">
      <c r="A263" s="270" t="s">
        <v>519</v>
      </c>
      <c r="B263" s="254">
        <f t="shared" si="61"/>
        <v>7</v>
      </c>
      <c r="C263" s="271" t="s">
        <v>520</v>
      </c>
      <c r="D263" s="272"/>
      <c r="E263" s="257"/>
      <c r="F263" s="258">
        <v>0</v>
      </c>
      <c r="G263" s="259">
        <v>43</v>
      </c>
      <c r="H263" s="260"/>
      <c r="I263" s="268"/>
      <c r="J263" s="260"/>
    </row>
    <row r="264" s="218" customFormat="1" ht="14.25" spans="1:10">
      <c r="A264" s="270" t="s">
        <v>521</v>
      </c>
      <c r="B264" s="254">
        <f t="shared" si="61"/>
        <v>7</v>
      </c>
      <c r="C264" s="271" t="s">
        <v>522</v>
      </c>
      <c r="D264" s="272"/>
      <c r="E264" s="257"/>
      <c r="F264" s="258">
        <v>0</v>
      </c>
      <c r="G264" s="259">
        <v>1</v>
      </c>
      <c r="H264" s="260"/>
      <c r="I264" s="268"/>
      <c r="J264" s="260"/>
    </row>
    <row r="265" s="218" customFormat="1" ht="14.25" spans="1:10">
      <c r="A265" s="270" t="s">
        <v>523</v>
      </c>
      <c r="B265" s="254">
        <f t="shared" si="61"/>
        <v>7</v>
      </c>
      <c r="C265" s="271" t="s">
        <v>524</v>
      </c>
      <c r="D265" s="272"/>
      <c r="E265" s="257"/>
      <c r="F265" s="258">
        <v>0</v>
      </c>
      <c r="G265" s="259">
        <v>9</v>
      </c>
      <c r="H265" s="260"/>
      <c r="I265" s="268"/>
      <c r="J265" s="260"/>
    </row>
    <row r="266" s="218" customFormat="1" ht="14.25" spans="1:10">
      <c r="A266" s="270" t="s">
        <v>525</v>
      </c>
      <c r="B266" s="254">
        <f t="shared" si="61"/>
        <v>7</v>
      </c>
      <c r="C266" s="271" t="s">
        <v>526</v>
      </c>
      <c r="D266" s="272"/>
      <c r="E266" s="257"/>
      <c r="F266" s="258">
        <v>0</v>
      </c>
      <c r="G266" s="259">
        <v>3</v>
      </c>
      <c r="H266" s="260"/>
      <c r="I266" s="268"/>
      <c r="J266" s="260"/>
    </row>
    <row r="267" s="218" customFormat="1" ht="14.25" spans="1:10">
      <c r="A267" s="270" t="s">
        <v>527</v>
      </c>
      <c r="B267" s="254">
        <f t="shared" si="61"/>
        <v>7</v>
      </c>
      <c r="C267" s="271" t="s">
        <v>528</v>
      </c>
      <c r="D267" s="272"/>
      <c r="E267" s="257"/>
      <c r="F267" s="258">
        <v>0</v>
      </c>
      <c r="G267" s="259">
        <v>2</v>
      </c>
      <c r="H267" s="260"/>
      <c r="I267" s="268"/>
      <c r="J267" s="260"/>
    </row>
    <row r="268" s="218" customFormat="1" ht="14.25" spans="1:10">
      <c r="A268" s="270" t="s">
        <v>529</v>
      </c>
      <c r="B268" s="254">
        <f t="shared" si="61"/>
        <v>7</v>
      </c>
      <c r="C268" s="271" t="s">
        <v>530</v>
      </c>
      <c r="D268" s="272"/>
      <c r="E268" s="257"/>
      <c r="F268" s="258">
        <v>0</v>
      </c>
      <c r="G268" s="259">
        <v>2</v>
      </c>
      <c r="H268" s="260"/>
      <c r="I268" s="268"/>
      <c r="J268" s="260"/>
    </row>
    <row r="269" s="218" customFormat="1" ht="14.25" spans="1:10">
      <c r="A269" s="270" t="s">
        <v>531</v>
      </c>
      <c r="B269" s="254">
        <f t="shared" si="61"/>
        <v>7</v>
      </c>
      <c r="C269" s="271" t="s">
        <v>532</v>
      </c>
      <c r="D269" s="272">
        <v>5</v>
      </c>
      <c r="E269" s="257"/>
      <c r="F269" s="258">
        <v>6</v>
      </c>
      <c r="G269" s="259">
        <v>69</v>
      </c>
      <c r="H269" s="260">
        <f>G269/F269</f>
        <v>11.5</v>
      </c>
      <c r="I269" s="268">
        <f t="shared" ref="I269:I274" si="62">G269-D269</f>
        <v>64</v>
      </c>
      <c r="J269" s="260"/>
    </row>
    <row r="270" s="218" customFormat="1" ht="14.25" spans="1:10">
      <c r="A270" s="270" t="s">
        <v>533</v>
      </c>
      <c r="B270" s="254">
        <f t="shared" si="61"/>
        <v>7</v>
      </c>
      <c r="C270" s="271" t="s">
        <v>534</v>
      </c>
      <c r="D270" s="272">
        <v>3</v>
      </c>
      <c r="E270" s="257"/>
      <c r="F270" s="258">
        <v>0</v>
      </c>
      <c r="G270" s="259">
        <v>0</v>
      </c>
      <c r="H270" s="260"/>
      <c r="I270" s="268">
        <f t="shared" si="62"/>
        <v>-3</v>
      </c>
      <c r="J270" s="260"/>
    </row>
    <row r="271" s="218" customFormat="1" ht="14.25" spans="1:10">
      <c r="A271" s="270" t="s">
        <v>535</v>
      </c>
      <c r="B271" s="254">
        <f t="shared" si="61"/>
        <v>7</v>
      </c>
      <c r="C271" s="271" t="s">
        <v>536</v>
      </c>
      <c r="D271" s="272">
        <v>3</v>
      </c>
      <c r="E271" s="257"/>
      <c r="F271" s="258">
        <v>0</v>
      </c>
      <c r="H271" s="260"/>
      <c r="I271" s="268">
        <f>G273-D271</f>
        <v>110</v>
      </c>
      <c r="J271" s="260"/>
    </row>
    <row r="272" s="218" customFormat="1" ht="14.25" spans="1:10">
      <c r="A272" s="270" t="s">
        <v>537</v>
      </c>
      <c r="B272" s="254">
        <f t="shared" si="61"/>
        <v>7</v>
      </c>
      <c r="C272" s="271" t="s">
        <v>538</v>
      </c>
      <c r="D272" s="256"/>
      <c r="E272" s="257"/>
      <c r="F272" s="258">
        <v>0</v>
      </c>
      <c r="G272" s="256"/>
      <c r="H272" s="260"/>
      <c r="I272" s="268"/>
      <c r="J272" s="260"/>
    </row>
    <row r="273" s="218" customFormat="1" ht="14.25" spans="1:10">
      <c r="A273" s="270" t="s">
        <v>539</v>
      </c>
      <c r="B273" s="254">
        <f t="shared" si="61"/>
        <v>7</v>
      </c>
      <c r="C273" s="271" t="s">
        <v>540</v>
      </c>
      <c r="D273" s="256"/>
      <c r="E273" s="257"/>
      <c r="F273" s="258">
        <v>34</v>
      </c>
      <c r="G273" s="259">
        <v>113</v>
      </c>
      <c r="H273" s="260"/>
      <c r="I273" s="268"/>
      <c r="J273" s="260"/>
    </row>
    <row r="274" s="218" customFormat="1" ht="14.25" spans="1:10">
      <c r="A274" s="253" t="s">
        <v>541</v>
      </c>
      <c r="B274" s="254">
        <f t="shared" si="61"/>
        <v>5</v>
      </c>
      <c r="C274" s="255" t="s">
        <v>542</v>
      </c>
      <c r="D274" s="256">
        <v>45</v>
      </c>
      <c r="E274" s="257"/>
      <c r="F274" s="257"/>
      <c r="G274" s="256">
        <v>10</v>
      </c>
      <c r="H274" s="260"/>
      <c r="I274" s="268">
        <f t="shared" si="62"/>
        <v>-35</v>
      </c>
      <c r="J274" s="260">
        <f>I274/D274</f>
        <v>-0.777777777777778</v>
      </c>
    </row>
    <row r="275" s="218" customFormat="1" ht="14.25" spans="1:10">
      <c r="A275" s="253" t="s">
        <v>543</v>
      </c>
      <c r="B275" s="254">
        <f t="shared" si="61"/>
        <v>7</v>
      </c>
      <c r="C275" s="255" t="s">
        <v>544</v>
      </c>
      <c r="D275" s="256"/>
      <c r="E275" s="257"/>
      <c r="F275" s="257"/>
      <c r="G275" s="256"/>
      <c r="H275" s="260"/>
      <c r="I275" s="268"/>
      <c r="J275" s="260"/>
    </row>
    <row r="276" s="218" customFormat="1" ht="14.25" spans="1:10">
      <c r="A276" s="253" t="s">
        <v>545</v>
      </c>
      <c r="B276" s="254">
        <f t="shared" si="61"/>
        <v>7</v>
      </c>
      <c r="C276" s="255" t="s">
        <v>546</v>
      </c>
      <c r="D276" s="256">
        <v>45</v>
      </c>
      <c r="E276" s="257"/>
      <c r="F276" s="257"/>
      <c r="G276" s="256">
        <v>10</v>
      </c>
      <c r="H276" s="260"/>
      <c r="I276" s="268">
        <f t="shared" ref="I276:I282" si="63">G276-D276</f>
        <v>-35</v>
      </c>
      <c r="J276" s="260">
        <f t="shared" ref="J276:J281" si="64">I276/D276</f>
        <v>-0.777777777777778</v>
      </c>
    </row>
    <row r="277" s="217" customFormat="1" ht="14.25" spans="1:10">
      <c r="A277" s="247" t="s">
        <v>547</v>
      </c>
      <c r="B277" s="273">
        <f t="shared" si="61"/>
        <v>3</v>
      </c>
      <c r="C277" s="249" t="s">
        <v>548</v>
      </c>
      <c r="D277" s="250"/>
      <c r="E277" s="251"/>
      <c r="F277" s="251"/>
      <c r="G277" s="250"/>
      <c r="H277" s="252"/>
      <c r="I277" s="267"/>
      <c r="J277" s="252"/>
    </row>
    <row r="278" s="218" customFormat="1" ht="14.25" spans="1:10">
      <c r="A278" s="253" t="s">
        <v>549</v>
      </c>
      <c r="B278" s="254">
        <f t="shared" si="61"/>
        <v>5</v>
      </c>
      <c r="C278" s="255" t="s">
        <v>550</v>
      </c>
      <c r="D278" s="256"/>
      <c r="E278" s="257"/>
      <c r="F278" s="257"/>
      <c r="G278" s="256"/>
      <c r="H278" s="260"/>
      <c r="I278" s="268"/>
      <c r="J278" s="260"/>
    </row>
    <row r="279" s="218" customFormat="1" ht="14.25" spans="1:10">
      <c r="A279" s="253" t="s">
        <v>551</v>
      </c>
      <c r="B279" s="254">
        <f t="shared" si="61"/>
        <v>5</v>
      </c>
      <c r="C279" s="255" t="s">
        <v>552</v>
      </c>
      <c r="D279" s="256"/>
      <c r="E279" s="257"/>
      <c r="F279" s="257"/>
      <c r="G279" s="256"/>
      <c r="H279" s="260"/>
      <c r="I279" s="268"/>
      <c r="J279" s="260"/>
    </row>
    <row r="280" s="217" customFormat="1" ht="14.25" spans="1:10">
      <c r="A280" s="247" t="s">
        <v>553</v>
      </c>
      <c r="B280" s="273">
        <f t="shared" si="61"/>
        <v>3</v>
      </c>
      <c r="C280" s="249" t="s">
        <v>554</v>
      </c>
      <c r="D280" s="250">
        <v>244</v>
      </c>
      <c r="E280" s="251"/>
      <c r="F280" s="251"/>
      <c r="G280" s="250">
        <v>424</v>
      </c>
      <c r="H280" s="252"/>
      <c r="I280" s="267">
        <f t="shared" si="63"/>
        <v>180</v>
      </c>
      <c r="J280" s="252">
        <f t="shared" si="64"/>
        <v>0.737704918032787</v>
      </c>
    </row>
    <row r="281" s="217" customFormat="1" ht="14.25" spans="1:10">
      <c r="A281" s="253" t="s">
        <v>555</v>
      </c>
      <c r="B281" s="254">
        <f t="shared" si="61"/>
        <v>5</v>
      </c>
      <c r="C281" s="255" t="s">
        <v>556</v>
      </c>
      <c r="D281" s="256">
        <v>244</v>
      </c>
      <c r="E281" s="257"/>
      <c r="F281" s="257"/>
      <c r="G281" s="256">
        <v>424</v>
      </c>
      <c r="H281" s="260"/>
      <c r="I281" s="268">
        <f t="shared" si="63"/>
        <v>180</v>
      </c>
      <c r="J281" s="260">
        <f t="shared" si="64"/>
        <v>0.737704918032787</v>
      </c>
    </row>
    <row r="282" s="218" customFormat="1" ht="14.25" spans="1:10">
      <c r="A282" s="253" t="s">
        <v>557</v>
      </c>
      <c r="B282" s="254">
        <f t="shared" si="61"/>
        <v>7</v>
      </c>
      <c r="C282" s="271" t="s">
        <v>558</v>
      </c>
      <c r="D282" s="256">
        <v>27</v>
      </c>
      <c r="E282" s="257"/>
      <c r="F282" s="257"/>
      <c r="G282" s="256"/>
      <c r="H282" s="260"/>
      <c r="I282" s="268">
        <f t="shared" si="63"/>
        <v>-27</v>
      </c>
      <c r="J282" s="260"/>
    </row>
    <row r="283" s="218" customFormat="1" ht="14.25" spans="1:10">
      <c r="A283" s="253" t="s">
        <v>559</v>
      </c>
      <c r="B283" s="254">
        <f t="shared" si="61"/>
        <v>7</v>
      </c>
      <c r="C283" s="271" t="s">
        <v>560</v>
      </c>
      <c r="D283" s="256"/>
      <c r="E283" s="257"/>
      <c r="F283" s="257"/>
      <c r="G283" s="256"/>
      <c r="H283" s="260"/>
      <c r="I283" s="268"/>
      <c r="J283" s="260"/>
    </row>
    <row r="284" s="218" customFormat="1" ht="14.25" spans="1:10">
      <c r="A284" s="253" t="s">
        <v>561</v>
      </c>
      <c r="B284" s="254">
        <f t="shared" si="61"/>
        <v>7</v>
      </c>
      <c r="C284" s="271" t="s">
        <v>562</v>
      </c>
      <c r="D284" s="256">
        <v>5</v>
      </c>
      <c r="E284" s="257"/>
      <c r="F284" s="257"/>
      <c r="G284" s="256">
        <v>4</v>
      </c>
      <c r="H284" s="260"/>
      <c r="I284" s="268">
        <f>G284-D284</f>
        <v>-1</v>
      </c>
      <c r="J284" s="260">
        <f>I284/D284</f>
        <v>-0.2</v>
      </c>
    </row>
    <row r="285" s="218" customFormat="1" ht="14.25" spans="1:10">
      <c r="A285" s="253" t="s">
        <v>563</v>
      </c>
      <c r="B285" s="254">
        <f t="shared" si="61"/>
        <v>7</v>
      </c>
      <c r="C285" s="271" t="s">
        <v>564</v>
      </c>
      <c r="D285" s="256"/>
      <c r="E285" s="257"/>
      <c r="F285" s="257"/>
      <c r="G285" s="256"/>
      <c r="H285" s="260"/>
      <c r="I285" s="268"/>
      <c r="J285" s="260"/>
    </row>
    <row r="286" s="217" customFormat="1" ht="14.25" spans="1:10">
      <c r="A286" s="253" t="s">
        <v>565</v>
      </c>
      <c r="B286" s="254">
        <f t="shared" si="61"/>
        <v>7</v>
      </c>
      <c r="C286" s="271" t="s">
        <v>566</v>
      </c>
      <c r="D286" s="256"/>
      <c r="E286" s="257"/>
      <c r="F286" s="257"/>
      <c r="G286" s="256"/>
      <c r="H286" s="260"/>
      <c r="I286" s="268"/>
      <c r="J286" s="260"/>
    </row>
    <row r="287" s="218" customFormat="1" ht="14.25" spans="1:10">
      <c r="A287" s="253" t="s">
        <v>567</v>
      </c>
      <c r="B287" s="254">
        <f t="shared" si="61"/>
        <v>7</v>
      </c>
      <c r="C287" s="255" t="s">
        <v>568</v>
      </c>
      <c r="D287" s="256"/>
      <c r="E287" s="257"/>
      <c r="F287" s="257"/>
      <c r="G287" s="256"/>
      <c r="H287" s="260"/>
      <c r="I287" s="268"/>
      <c r="J287" s="260"/>
    </row>
    <row r="288" s="218" customFormat="1" ht="14.25" spans="1:10">
      <c r="A288" s="253" t="s">
        <v>569</v>
      </c>
      <c r="B288" s="254">
        <f t="shared" si="61"/>
        <v>7</v>
      </c>
      <c r="C288" s="255" t="s">
        <v>570</v>
      </c>
      <c r="D288" s="256">
        <v>212</v>
      </c>
      <c r="E288" s="257"/>
      <c r="F288" s="257"/>
      <c r="G288" s="256">
        <v>420</v>
      </c>
      <c r="H288" s="260"/>
      <c r="I288" s="268">
        <f t="shared" ref="I288:I292" si="65">G288-D288</f>
        <v>208</v>
      </c>
      <c r="J288" s="260">
        <f>I288/D288</f>
        <v>0.981132075471698</v>
      </c>
    </row>
    <row r="289" s="218" customFormat="1" ht="14.25" spans="1:10">
      <c r="A289" s="253" t="s">
        <v>571</v>
      </c>
      <c r="B289" s="254">
        <f t="shared" si="61"/>
        <v>7</v>
      </c>
      <c r="C289" s="255" t="s">
        <v>572</v>
      </c>
      <c r="D289" s="256"/>
      <c r="E289" s="257"/>
      <c r="F289" s="257"/>
      <c r="G289" s="256"/>
      <c r="H289" s="260"/>
      <c r="I289" s="268"/>
      <c r="J289" s="260"/>
    </row>
    <row r="290" s="218" customFormat="1" ht="14.25" spans="1:10">
      <c r="A290" s="253" t="s">
        <v>573</v>
      </c>
      <c r="B290" s="254">
        <f t="shared" si="61"/>
        <v>5</v>
      </c>
      <c r="C290" s="255" t="s">
        <v>574</v>
      </c>
      <c r="D290" s="256"/>
      <c r="E290" s="257"/>
      <c r="F290" s="257"/>
      <c r="G290" s="256"/>
      <c r="H290" s="260"/>
      <c r="I290" s="268"/>
      <c r="J290" s="260"/>
    </row>
    <row r="291" s="218" customFormat="1" ht="14.25" spans="1:10">
      <c r="A291" s="247" t="s">
        <v>575</v>
      </c>
      <c r="B291" s="273">
        <f t="shared" si="61"/>
        <v>3</v>
      </c>
      <c r="C291" s="249" t="s">
        <v>576</v>
      </c>
      <c r="D291" s="250">
        <v>7486</v>
      </c>
      <c r="E291" s="251">
        <v>699</v>
      </c>
      <c r="F291" s="251">
        <v>3288</v>
      </c>
      <c r="G291" s="250">
        <v>6520</v>
      </c>
      <c r="H291" s="252">
        <f>G291/F291</f>
        <v>1.98296836982968</v>
      </c>
      <c r="I291" s="267">
        <f t="shared" si="65"/>
        <v>-966</v>
      </c>
      <c r="J291" s="252">
        <f>I291/D291</f>
        <v>-0.129040876302431</v>
      </c>
    </row>
    <row r="292" s="218" customFormat="1" ht="14.25" spans="1:10">
      <c r="A292" s="253" t="s">
        <v>577</v>
      </c>
      <c r="B292" s="254">
        <f t="shared" si="61"/>
        <v>5</v>
      </c>
      <c r="C292" s="255" t="s">
        <v>578</v>
      </c>
      <c r="D292" s="256"/>
      <c r="E292" s="257"/>
      <c r="F292" s="257"/>
      <c r="G292" s="256"/>
      <c r="H292" s="260"/>
      <c r="I292" s="268">
        <f t="shared" si="65"/>
        <v>0</v>
      </c>
      <c r="J292" s="260"/>
    </row>
    <row r="293" s="218" customFormat="1" ht="14.25" spans="1:10">
      <c r="A293" s="253" t="s">
        <v>579</v>
      </c>
      <c r="B293" s="254">
        <f t="shared" si="61"/>
        <v>7</v>
      </c>
      <c r="C293" s="255" t="s">
        <v>580</v>
      </c>
      <c r="D293" s="256"/>
      <c r="E293" s="257"/>
      <c r="F293" s="257"/>
      <c r="G293" s="256"/>
      <c r="H293" s="260"/>
      <c r="I293" s="268"/>
      <c r="J293" s="260"/>
    </row>
    <row r="294" s="218" customFormat="1" ht="14.25" spans="1:10">
      <c r="A294" s="253" t="s">
        <v>581</v>
      </c>
      <c r="B294" s="254">
        <f t="shared" si="61"/>
        <v>7</v>
      </c>
      <c r="C294" s="255" t="s">
        <v>582</v>
      </c>
      <c r="D294" s="256"/>
      <c r="E294" s="257"/>
      <c r="F294" s="257"/>
      <c r="G294" s="256"/>
      <c r="H294" s="260"/>
      <c r="I294" s="268"/>
      <c r="J294" s="260"/>
    </row>
    <row r="295" s="218" customFormat="1" ht="14.25" spans="1:10">
      <c r="A295" s="253" t="s">
        <v>583</v>
      </c>
      <c r="B295" s="254">
        <f t="shared" si="61"/>
        <v>7</v>
      </c>
      <c r="C295" s="255" t="s">
        <v>584</v>
      </c>
      <c r="D295" s="256"/>
      <c r="E295" s="257"/>
      <c r="F295" s="257"/>
      <c r="G295" s="256"/>
      <c r="H295" s="260"/>
      <c r="I295" s="268">
        <f>G295-D295</f>
        <v>0</v>
      </c>
      <c r="J295" s="260"/>
    </row>
    <row r="296" s="218" customFormat="1" ht="14.25" spans="1:10">
      <c r="A296" s="253" t="s">
        <v>585</v>
      </c>
      <c r="B296" s="254">
        <f t="shared" si="61"/>
        <v>7</v>
      </c>
      <c r="C296" s="255" t="s">
        <v>586</v>
      </c>
      <c r="D296" s="256"/>
      <c r="E296" s="257"/>
      <c r="F296" s="257"/>
      <c r="G296" s="256"/>
      <c r="H296" s="260"/>
      <c r="I296" s="268"/>
      <c r="J296" s="260"/>
    </row>
    <row r="297" s="218" customFormat="1" ht="14.25" spans="1:10">
      <c r="A297" s="253" t="s">
        <v>587</v>
      </c>
      <c r="B297" s="254">
        <f t="shared" si="61"/>
        <v>7</v>
      </c>
      <c r="C297" s="255" t="s">
        <v>588</v>
      </c>
      <c r="D297" s="256"/>
      <c r="E297" s="257"/>
      <c r="F297" s="257"/>
      <c r="G297" s="256"/>
      <c r="H297" s="260"/>
      <c r="I297" s="268"/>
      <c r="J297" s="260"/>
    </row>
    <row r="298" s="218" customFormat="1" ht="14.25" spans="1:10">
      <c r="A298" s="253" t="s">
        <v>589</v>
      </c>
      <c r="B298" s="254">
        <f t="shared" si="61"/>
        <v>7</v>
      </c>
      <c r="C298" s="255" t="s">
        <v>590</v>
      </c>
      <c r="D298" s="256"/>
      <c r="E298" s="257"/>
      <c r="F298" s="257"/>
      <c r="G298" s="256"/>
      <c r="H298" s="260"/>
      <c r="I298" s="268"/>
      <c r="J298" s="260"/>
    </row>
    <row r="299" s="218" customFormat="1" ht="14.25" spans="1:10">
      <c r="A299" s="253" t="s">
        <v>591</v>
      </c>
      <c r="B299" s="254">
        <f t="shared" si="61"/>
        <v>7</v>
      </c>
      <c r="C299" s="255" t="s">
        <v>592</v>
      </c>
      <c r="D299" s="256"/>
      <c r="E299" s="257"/>
      <c r="F299" s="257"/>
      <c r="G299" s="256"/>
      <c r="H299" s="260"/>
      <c r="I299" s="268"/>
      <c r="J299" s="260"/>
    </row>
    <row r="300" s="218" customFormat="1" ht="14.25" spans="1:10">
      <c r="A300" s="253" t="s">
        <v>593</v>
      </c>
      <c r="B300" s="254">
        <f t="shared" si="61"/>
        <v>7</v>
      </c>
      <c r="C300" s="255" t="s">
        <v>594</v>
      </c>
      <c r="D300" s="256"/>
      <c r="E300" s="257"/>
      <c r="F300" s="257"/>
      <c r="G300" s="256"/>
      <c r="H300" s="260"/>
      <c r="I300" s="268"/>
      <c r="J300" s="260"/>
    </row>
    <row r="301" s="218" customFormat="1" ht="14.25" spans="1:10">
      <c r="A301" s="253" t="s">
        <v>595</v>
      </c>
      <c r="B301" s="254">
        <f t="shared" si="61"/>
        <v>7</v>
      </c>
      <c r="C301" s="255" t="s">
        <v>596</v>
      </c>
      <c r="D301" s="256"/>
      <c r="E301" s="257"/>
      <c r="F301" s="257"/>
      <c r="G301" s="256"/>
      <c r="H301" s="260"/>
      <c r="I301" s="268"/>
      <c r="J301" s="260"/>
    </row>
    <row r="302" s="218" customFormat="1" ht="14.25" spans="1:10">
      <c r="A302" s="253" t="s">
        <v>597</v>
      </c>
      <c r="B302" s="254">
        <f t="shared" si="61"/>
        <v>5</v>
      </c>
      <c r="C302" s="255" t="s">
        <v>598</v>
      </c>
      <c r="D302" s="256">
        <v>1651</v>
      </c>
      <c r="E302" s="257"/>
      <c r="F302" s="258">
        <v>2455</v>
      </c>
      <c r="G302" s="259">
        <f>SUM(G303:G312)</f>
        <v>3505</v>
      </c>
      <c r="H302" s="260">
        <f>G302/F302</f>
        <v>1.42769857433809</v>
      </c>
      <c r="I302" s="268">
        <f t="shared" ref="I302:I304" si="66">G302-D302</f>
        <v>1854</v>
      </c>
      <c r="J302" s="260">
        <f>I302/D302</f>
        <v>1.12295578437311</v>
      </c>
    </row>
    <row r="303" s="218" customFormat="1" ht="14.25" spans="1:10">
      <c r="A303" s="253" t="s">
        <v>599</v>
      </c>
      <c r="B303" s="254">
        <f t="shared" si="61"/>
        <v>7</v>
      </c>
      <c r="C303" s="255" t="s">
        <v>119</v>
      </c>
      <c r="D303" s="256">
        <v>774</v>
      </c>
      <c r="E303" s="257"/>
      <c r="F303" s="258">
        <v>2365</v>
      </c>
      <c r="G303" s="259">
        <v>3349</v>
      </c>
      <c r="H303" s="260"/>
      <c r="I303" s="268">
        <f t="shared" si="66"/>
        <v>2575</v>
      </c>
      <c r="J303" s="260"/>
    </row>
    <row r="304" s="218" customFormat="1" ht="14.25" spans="1:10">
      <c r="A304" s="253" t="s">
        <v>600</v>
      </c>
      <c r="B304" s="254">
        <f t="shared" si="61"/>
        <v>7</v>
      </c>
      <c r="C304" s="255" t="s">
        <v>121</v>
      </c>
      <c r="D304" s="256">
        <v>289</v>
      </c>
      <c r="E304" s="257"/>
      <c r="F304" s="258">
        <v>90</v>
      </c>
      <c r="G304" s="259">
        <v>156</v>
      </c>
      <c r="H304" s="260"/>
      <c r="I304" s="268">
        <f t="shared" si="66"/>
        <v>-133</v>
      </c>
      <c r="J304" s="260">
        <f>I304/D304</f>
        <v>-0.460207612456747</v>
      </c>
    </row>
    <row r="305" s="218" customFormat="1" ht="14.25" spans="1:10">
      <c r="A305" s="253" t="s">
        <v>601</v>
      </c>
      <c r="B305" s="254">
        <f t="shared" si="61"/>
        <v>7</v>
      </c>
      <c r="C305" s="255" t="s">
        <v>123</v>
      </c>
      <c r="D305" s="256"/>
      <c r="E305" s="257"/>
      <c r="F305" s="257"/>
      <c r="G305" s="259">
        <v>0</v>
      </c>
      <c r="H305" s="260"/>
      <c r="I305" s="268"/>
      <c r="J305" s="260"/>
    </row>
    <row r="306" s="218" customFormat="1" ht="14.25" spans="1:10">
      <c r="A306" s="253" t="s">
        <v>602</v>
      </c>
      <c r="B306" s="254">
        <f t="shared" si="61"/>
        <v>7</v>
      </c>
      <c r="C306" s="255" t="s">
        <v>603</v>
      </c>
      <c r="D306" s="256"/>
      <c r="E306" s="257"/>
      <c r="F306" s="257"/>
      <c r="G306" s="259">
        <v>0</v>
      </c>
      <c r="H306" s="260"/>
      <c r="I306" s="268">
        <f>G306-D306</f>
        <v>0</v>
      </c>
      <c r="J306" s="260"/>
    </row>
    <row r="307" s="218" customFormat="1" ht="14.25" spans="1:10">
      <c r="A307" s="253" t="s">
        <v>604</v>
      </c>
      <c r="B307" s="254">
        <f t="shared" si="61"/>
        <v>7</v>
      </c>
      <c r="C307" s="255" t="s">
        <v>605</v>
      </c>
      <c r="D307" s="256"/>
      <c r="E307" s="257"/>
      <c r="F307" s="257"/>
      <c r="G307" s="259">
        <v>0</v>
      </c>
      <c r="H307" s="260"/>
      <c r="I307" s="268"/>
      <c r="J307" s="260"/>
    </row>
    <row r="308" s="218" customFormat="1" ht="14.25" spans="1:10">
      <c r="A308" s="253" t="s">
        <v>606</v>
      </c>
      <c r="B308" s="254">
        <f t="shared" si="61"/>
        <v>7</v>
      </c>
      <c r="C308" s="255" t="s">
        <v>607</v>
      </c>
      <c r="D308" s="256"/>
      <c r="E308" s="257"/>
      <c r="F308" s="257"/>
      <c r="G308" s="259"/>
      <c r="H308" s="260"/>
      <c r="I308" s="268"/>
      <c r="J308" s="260"/>
    </row>
    <row r="309" s="218" customFormat="1" ht="14.25" spans="1:10">
      <c r="A309" s="253" t="s">
        <v>608</v>
      </c>
      <c r="B309" s="254">
        <f t="shared" si="61"/>
        <v>7</v>
      </c>
      <c r="C309" s="255" t="s">
        <v>609</v>
      </c>
      <c r="D309" s="256"/>
      <c r="E309" s="257"/>
      <c r="F309" s="257"/>
      <c r="G309" s="259">
        <v>0</v>
      </c>
      <c r="H309" s="260"/>
      <c r="I309" s="268"/>
      <c r="J309" s="260"/>
    </row>
    <row r="310" s="218" customFormat="1" ht="14.25" spans="1:10">
      <c r="A310" s="253" t="s">
        <v>610</v>
      </c>
      <c r="B310" s="254">
        <f t="shared" si="61"/>
        <v>7</v>
      </c>
      <c r="C310" s="255" t="s">
        <v>611</v>
      </c>
      <c r="D310" s="256"/>
      <c r="E310" s="257"/>
      <c r="F310" s="257"/>
      <c r="G310" s="259">
        <v>0</v>
      </c>
      <c r="H310" s="260"/>
      <c r="I310" s="268"/>
      <c r="J310" s="260"/>
    </row>
    <row r="311" s="218" customFormat="1" ht="14.25" spans="1:10">
      <c r="A311" s="253" t="s">
        <v>612</v>
      </c>
      <c r="B311" s="254">
        <f t="shared" si="61"/>
        <v>7</v>
      </c>
      <c r="C311" s="255" t="s">
        <v>613</v>
      </c>
      <c r="D311" s="256"/>
      <c r="E311" s="257"/>
      <c r="F311" s="257"/>
      <c r="G311" s="259"/>
      <c r="H311" s="260"/>
      <c r="I311" s="268"/>
      <c r="J311" s="260"/>
    </row>
    <row r="312" s="218" customFormat="1" ht="14.25" spans="1:10">
      <c r="A312" s="253" t="s">
        <v>614</v>
      </c>
      <c r="B312" s="254">
        <f t="shared" si="61"/>
        <v>7</v>
      </c>
      <c r="C312" s="255" t="s">
        <v>615</v>
      </c>
      <c r="D312" s="256"/>
      <c r="E312" s="257"/>
      <c r="F312" s="257"/>
      <c r="G312" s="256"/>
      <c r="H312" s="260"/>
      <c r="I312" s="268"/>
      <c r="J312" s="260"/>
    </row>
    <row r="313" s="218" customFormat="1" ht="14.25" spans="1:10">
      <c r="A313" s="253" t="s">
        <v>616</v>
      </c>
      <c r="B313" s="254">
        <f t="shared" si="61"/>
        <v>7</v>
      </c>
      <c r="C313" s="255" t="s">
        <v>617</v>
      </c>
      <c r="D313" s="256"/>
      <c r="E313" s="257"/>
      <c r="F313" s="257"/>
      <c r="G313" s="256"/>
      <c r="H313" s="260"/>
      <c r="I313" s="268">
        <f t="shared" ref="I313:I316" si="67">G313-D313</f>
        <v>0</v>
      </c>
      <c r="J313" s="260"/>
    </row>
    <row r="314" s="218" customFormat="1" ht="14.25" spans="1:10">
      <c r="A314" s="253" t="s">
        <v>618</v>
      </c>
      <c r="B314" s="254">
        <f t="shared" si="61"/>
        <v>7</v>
      </c>
      <c r="C314" s="255" t="s">
        <v>619</v>
      </c>
      <c r="D314" s="256"/>
      <c r="E314" s="257"/>
      <c r="F314" s="257"/>
      <c r="G314" s="256"/>
      <c r="H314" s="260"/>
      <c r="I314" s="268">
        <f t="shared" si="67"/>
        <v>0</v>
      </c>
      <c r="J314" s="260"/>
    </row>
    <row r="315" s="218" customFormat="1" ht="14.25" spans="1:10">
      <c r="A315" s="253" t="s">
        <v>620</v>
      </c>
      <c r="B315" s="254">
        <f t="shared" si="61"/>
        <v>7</v>
      </c>
      <c r="C315" s="255" t="s">
        <v>621</v>
      </c>
      <c r="D315" s="256"/>
      <c r="E315" s="257"/>
      <c r="F315" s="257"/>
      <c r="G315" s="256"/>
      <c r="H315" s="260"/>
      <c r="I315" s="268"/>
      <c r="J315" s="260"/>
    </row>
    <row r="316" s="218" customFormat="1" ht="14.25" spans="1:10">
      <c r="A316" s="253" t="s">
        <v>622</v>
      </c>
      <c r="B316" s="254">
        <f t="shared" si="61"/>
        <v>7</v>
      </c>
      <c r="C316" s="255" t="s">
        <v>623</v>
      </c>
      <c r="D316" s="256"/>
      <c r="E316" s="257"/>
      <c r="F316" s="257"/>
      <c r="G316" s="256"/>
      <c r="H316" s="260"/>
      <c r="I316" s="268">
        <f t="shared" si="67"/>
        <v>0</v>
      </c>
      <c r="J316" s="260"/>
    </row>
    <row r="317" s="218" customFormat="1" ht="14.25" spans="1:10">
      <c r="A317" s="253" t="s">
        <v>624</v>
      </c>
      <c r="B317" s="254">
        <f t="shared" si="61"/>
        <v>7</v>
      </c>
      <c r="C317" s="255" t="s">
        <v>625</v>
      </c>
      <c r="D317" s="256"/>
      <c r="E317" s="257"/>
      <c r="F317" s="257"/>
      <c r="G317" s="256"/>
      <c r="H317" s="260"/>
      <c r="I317" s="268"/>
      <c r="J317" s="260"/>
    </row>
    <row r="318" s="218" customFormat="1" ht="14.25" spans="1:10">
      <c r="A318" s="253" t="s">
        <v>626</v>
      </c>
      <c r="B318" s="254">
        <f t="shared" si="61"/>
        <v>7</v>
      </c>
      <c r="C318" s="255" t="s">
        <v>627</v>
      </c>
      <c r="D318" s="256"/>
      <c r="E318" s="257"/>
      <c r="F318" s="257"/>
      <c r="G318" s="256"/>
      <c r="H318" s="260"/>
      <c r="I318" s="268"/>
      <c r="J318" s="260"/>
    </row>
    <row r="319" s="218" customFormat="1" ht="14.25" spans="1:10">
      <c r="A319" s="253" t="s">
        <v>628</v>
      </c>
      <c r="B319" s="254">
        <f t="shared" si="61"/>
        <v>7</v>
      </c>
      <c r="C319" s="255" t="s">
        <v>629</v>
      </c>
      <c r="D319" s="256"/>
      <c r="E319" s="257"/>
      <c r="F319" s="257"/>
      <c r="G319" s="256"/>
      <c r="H319" s="260"/>
      <c r="I319" s="268"/>
      <c r="J319" s="260"/>
    </row>
    <row r="320" s="218" customFormat="1" ht="14.25" spans="1:10">
      <c r="A320" s="253" t="s">
        <v>630</v>
      </c>
      <c r="B320" s="254">
        <f t="shared" si="61"/>
        <v>7</v>
      </c>
      <c r="C320" s="255" t="s">
        <v>224</v>
      </c>
      <c r="D320" s="256">
        <v>214</v>
      </c>
      <c r="E320" s="257"/>
      <c r="F320" s="257"/>
      <c r="G320" s="256"/>
      <c r="H320" s="260"/>
      <c r="I320" s="268">
        <f t="shared" ref="I320:I324" si="68">G320-D320</f>
        <v>-214</v>
      </c>
      <c r="J320" s="260"/>
    </row>
    <row r="321" s="218" customFormat="1" ht="14.25" spans="1:10">
      <c r="A321" s="253" t="s">
        <v>631</v>
      </c>
      <c r="B321" s="254">
        <f t="shared" si="61"/>
        <v>7</v>
      </c>
      <c r="C321" s="255" t="s">
        <v>632</v>
      </c>
      <c r="D321" s="256">
        <v>20</v>
      </c>
      <c r="E321" s="257"/>
      <c r="F321" s="257"/>
      <c r="G321" s="256"/>
      <c r="H321" s="260"/>
      <c r="I321" s="268">
        <f t="shared" si="68"/>
        <v>-20</v>
      </c>
      <c r="J321" s="260"/>
    </row>
    <row r="322" s="218" customFormat="1" ht="14.25" spans="1:10">
      <c r="A322" s="253" t="s">
        <v>633</v>
      </c>
      <c r="B322" s="254">
        <f t="shared" ref="B322:B385" si="69">LEN(A322)</f>
        <v>7</v>
      </c>
      <c r="C322" s="255" t="s">
        <v>634</v>
      </c>
      <c r="D322" s="256">
        <v>354</v>
      </c>
      <c r="E322" s="257"/>
      <c r="F322" s="257"/>
      <c r="G322" s="256">
        <v>25</v>
      </c>
      <c r="H322" s="260"/>
      <c r="I322" s="268">
        <f t="shared" si="68"/>
        <v>-329</v>
      </c>
      <c r="J322" s="260"/>
    </row>
    <row r="323" s="218" customFormat="1" ht="14.25" spans="1:10">
      <c r="A323" s="253" t="s">
        <v>635</v>
      </c>
      <c r="B323" s="254">
        <f t="shared" si="69"/>
        <v>7</v>
      </c>
      <c r="C323" s="255" t="s">
        <v>636</v>
      </c>
      <c r="D323" s="256"/>
      <c r="E323" s="257"/>
      <c r="F323" s="257"/>
      <c r="G323" s="256">
        <v>977</v>
      </c>
      <c r="H323" s="260"/>
      <c r="I323" s="268">
        <f t="shared" si="68"/>
        <v>977</v>
      </c>
      <c r="J323" s="260"/>
    </row>
    <row r="324" s="218" customFormat="1" ht="14.25" spans="1:10">
      <c r="A324" s="253" t="s">
        <v>637</v>
      </c>
      <c r="B324" s="254">
        <f t="shared" si="69"/>
        <v>5</v>
      </c>
      <c r="C324" s="255" t="s">
        <v>638</v>
      </c>
      <c r="D324" s="256">
        <v>5</v>
      </c>
      <c r="E324" s="257"/>
      <c r="F324" s="257"/>
      <c r="G324" s="256">
        <v>4</v>
      </c>
      <c r="H324" s="260"/>
      <c r="I324" s="268">
        <f t="shared" si="68"/>
        <v>-1</v>
      </c>
      <c r="J324" s="260">
        <f>I324/D324</f>
        <v>-0.2</v>
      </c>
    </row>
    <row r="325" s="218" customFormat="1" ht="14.25" spans="1:10">
      <c r="A325" s="253" t="s">
        <v>639</v>
      </c>
      <c r="B325" s="254">
        <f t="shared" si="69"/>
        <v>7</v>
      </c>
      <c r="C325" s="255" t="s">
        <v>119</v>
      </c>
      <c r="D325" s="256"/>
      <c r="E325" s="257"/>
      <c r="F325" s="257"/>
      <c r="G325" s="256"/>
      <c r="H325" s="260"/>
      <c r="I325" s="268"/>
      <c r="J325" s="260"/>
    </row>
    <row r="326" s="218" customFormat="1" ht="14.25" spans="1:10">
      <c r="A326" s="253" t="s">
        <v>640</v>
      </c>
      <c r="B326" s="254">
        <f t="shared" si="69"/>
        <v>7</v>
      </c>
      <c r="C326" s="255" t="s">
        <v>121</v>
      </c>
      <c r="D326" s="256">
        <v>5</v>
      </c>
      <c r="E326" s="257"/>
      <c r="F326" s="257"/>
      <c r="G326" s="256">
        <v>4</v>
      </c>
      <c r="H326" s="260"/>
      <c r="I326" s="268">
        <f>G326-D326</f>
        <v>-1</v>
      </c>
      <c r="J326" s="260">
        <f>I326/D326</f>
        <v>-0.2</v>
      </c>
    </row>
    <row r="327" s="218" customFormat="1" ht="14.25" spans="1:10">
      <c r="A327" s="253" t="s">
        <v>641</v>
      </c>
      <c r="B327" s="254">
        <f t="shared" si="69"/>
        <v>7</v>
      </c>
      <c r="C327" s="255" t="s">
        <v>123</v>
      </c>
      <c r="D327" s="256"/>
      <c r="E327" s="257"/>
      <c r="F327" s="257"/>
      <c r="G327" s="256"/>
      <c r="H327" s="260"/>
      <c r="I327" s="268"/>
      <c r="J327" s="260"/>
    </row>
    <row r="328" s="218" customFormat="1" ht="14.25" spans="1:10">
      <c r="A328" s="253" t="s">
        <v>642</v>
      </c>
      <c r="B328" s="254">
        <f t="shared" si="69"/>
        <v>7</v>
      </c>
      <c r="C328" s="255" t="s">
        <v>643</v>
      </c>
      <c r="D328" s="256"/>
      <c r="E328" s="257"/>
      <c r="F328" s="257"/>
      <c r="G328" s="256"/>
      <c r="H328" s="260"/>
      <c r="I328" s="268"/>
      <c r="J328" s="260"/>
    </row>
    <row r="329" s="218" customFormat="1" ht="14.25" spans="1:10">
      <c r="A329" s="253" t="s">
        <v>644</v>
      </c>
      <c r="B329" s="254">
        <f t="shared" si="69"/>
        <v>7</v>
      </c>
      <c r="C329" s="255" t="s">
        <v>137</v>
      </c>
      <c r="D329" s="256"/>
      <c r="E329" s="257"/>
      <c r="F329" s="257"/>
      <c r="G329" s="256"/>
      <c r="H329" s="260"/>
      <c r="I329" s="268"/>
      <c r="J329" s="260"/>
    </row>
    <row r="330" s="218" customFormat="1" ht="14.25" spans="1:10">
      <c r="A330" s="253" t="s">
        <v>645</v>
      </c>
      <c r="B330" s="254">
        <f t="shared" si="69"/>
        <v>7</v>
      </c>
      <c r="C330" s="255" t="s">
        <v>646</v>
      </c>
      <c r="D330" s="256"/>
      <c r="E330" s="257"/>
      <c r="F330" s="257"/>
      <c r="G330" s="256"/>
      <c r="H330" s="260"/>
      <c r="I330" s="268"/>
      <c r="J330" s="260"/>
    </row>
    <row r="331" s="218" customFormat="1" ht="14.25" spans="1:10">
      <c r="A331" s="253" t="s">
        <v>647</v>
      </c>
      <c r="B331" s="254">
        <f t="shared" si="69"/>
        <v>5</v>
      </c>
      <c r="C331" s="255" t="s">
        <v>648</v>
      </c>
      <c r="D331" s="256">
        <v>1530</v>
      </c>
      <c r="E331" s="257">
        <v>105</v>
      </c>
      <c r="F331" s="257">
        <v>105</v>
      </c>
      <c r="G331" s="259">
        <f>SUM(G332:G338)</f>
        <v>369</v>
      </c>
      <c r="H331" s="260">
        <f>G331/F331</f>
        <v>3.51428571428571</v>
      </c>
      <c r="I331" s="268">
        <f t="shared" ref="I331:I333" si="70">G331-D331</f>
        <v>-1161</v>
      </c>
      <c r="J331" s="260">
        <f t="shared" ref="J331:J333" si="71">I331/D331</f>
        <v>-0.758823529411765</v>
      </c>
    </row>
    <row r="332" s="218" customFormat="1" ht="14.25" spans="1:10">
      <c r="A332" s="253" t="s">
        <v>649</v>
      </c>
      <c r="B332" s="254">
        <f t="shared" si="69"/>
        <v>7</v>
      </c>
      <c r="C332" s="255" t="s">
        <v>119</v>
      </c>
      <c r="D332" s="256">
        <v>1114</v>
      </c>
      <c r="E332" s="257">
        <v>105</v>
      </c>
      <c r="F332" s="257">
        <v>105</v>
      </c>
      <c r="G332" s="259">
        <v>342</v>
      </c>
      <c r="H332" s="260">
        <f>G332/F332</f>
        <v>3.25714285714286</v>
      </c>
      <c r="I332" s="268">
        <f t="shared" si="70"/>
        <v>-772</v>
      </c>
      <c r="J332" s="260">
        <f t="shared" si="71"/>
        <v>-0.692998204667864</v>
      </c>
    </row>
    <row r="333" s="218" customFormat="1" ht="14.25" spans="1:10">
      <c r="A333" s="253" t="s">
        <v>650</v>
      </c>
      <c r="B333" s="254">
        <f t="shared" si="69"/>
        <v>7</v>
      </c>
      <c r="C333" s="255" t="s">
        <v>121</v>
      </c>
      <c r="D333" s="256">
        <v>390</v>
      </c>
      <c r="E333" s="257"/>
      <c r="F333" s="257"/>
      <c r="G333" s="259">
        <v>27</v>
      </c>
      <c r="H333" s="260"/>
      <c r="I333" s="268">
        <f t="shared" si="70"/>
        <v>-363</v>
      </c>
      <c r="J333" s="260">
        <f t="shared" si="71"/>
        <v>-0.930769230769231</v>
      </c>
    </row>
    <row r="334" s="218" customFormat="1" ht="14.25" spans="1:10">
      <c r="A334" s="253" t="s">
        <v>651</v>
      </c>
      <c r="B334" s="254">
        <f t="shared" si="69"/>
        <v>7</v>
      </c>
      <c r="C334" s="255" t="s">
        <v>123</v>
      </c>
      <c r="D334" s="256"/>
      <c r="E334" s="257"/>
      <c r="F334" s="257"/>
      <c r="G334" s="256"/>
      <c r="H334" s="260"/>
      <c r="I334" s="268"/>
      <c r="J334" s="260"/>
    </row>
    <row r="335" s="218" customFormat="1" ht="14.25" spans="1:10">
      <c r="A335" s="253" t="s">
        <v>652</v>
      </c>
      <c r="B335" s="254">
        <f t="shared" si="69"/>
        <v>7</v>
      </c>
      <c r="C335" s="255" t="s">
        <v>653</v>
      </c>
      <c r="D335" s="256"/>
      <c r="E335" s="257"/>
      <c r="F335" s="257"/>
      <c r="G335" s="256"/>
      <c r="H335" s="260"/>
      <c r="I335" s="268"/>
      <c r="J335" s="260"/>
    </row>
    <row r="336" s="218" customFormat="1" ht="14.25" spans="1:10">
      <c r="A336" s="253" t="s">
        <v>654</v>
      </c>
      <c r="B336" s="254">
        <f t="shared" si="69"/>
        <v>7</v>
      </c>
      <c r="C336" s="255" t="s">
        <v>655</v>
      </c>
      <c r="D336" s="256"/>
      <c r="E336" s="257"/>
      <c r="F336" s="257"/>
      <c r="G336" s="256"/>
      <c r="H336" s="260"/>
      <c r="I336" s="268"/>
      <c r="J336" s="260"/>
    </row>
    <row r="337" s="218" customFormat="1" ht="14.25" spans="1:10">
      <c r="A337" s="253" t="s">
        <v>656</v>
      </c>
      <c r="B337" s="254">
        <f t="shared" si="69"/>
        <v>7</v>
      </c>
      <c r="C337" s="255" t="s">
        <v>657</v>
      </c>
      <c r="D337" s="256"/>
      <c r="E337" s="257"/>
      <c r="F337" s="257"/>
      <c r="G337" s="256"/>
      <c r="H337" s="260"/>
      <c r="I337" s="268"/>
      <c r="J337" s="260"/>
    </row>
    <row r="338" s="218" customFormat="1" ht="14.25" spans="1:10">
      <c r="A338" s="253" t="s">
        <v>658</v>
      </c>
      <c r="B338" s="254">
        <f t="shared" si="69"/>
        <v>7</v>
      </c>
      <c r="C338" s="255" t="s">
        <v>659</v>
      </c>
      <c r="D338" s="256"/>
      <c r="E338" s="257"/>
      <c r="F338" s="257"/>
      <c r="G338" s="256"/>
      <c r="H338" s="260"/>
      <c r="I338" s="268"/>
      <c r="J338" s="260"/>
    </row>
    <row r="339" s="218" customFormat="1" ht="14.25" spans="1:10">
      <c r="A339" s="253" t="s">
        <v>660</v>
      </c>
      <c r="B339" s="254">
        <f t="shared" si="69"/>
        <v>7</v>
      </c>
      <c r="C339" s="255" t="s">
        <v>661</v>
      </c>
      <c r="D339" s="256"/>
      <c r="E339" s="257"/>
      <c r="F339" s="257"/>
      <c r="G339" s="256"/>
      <c r="H339" s="260"/>
      <c r="I339" s="268"/>
      <c r="J339" s="260"/>
    </row>
    <row r="340" s="218" customFormat="1" ht="14.25" spans="1:10">
      <c r="A340" s="253" t="s">
        <v>662</v>
      </c>
      <c r="B340" s="254">
        <f t="shared" si="69"/>
        <v>7</v>
      </c>
      <c r="C340" s="255" t="s">
        <v>663</v>
      </c>
      <c r="D340" s="256"/>
      <c r="E340" s="257"/>
      <c r="F340" s="257"/>
      <c r="G340" s="256"/>
      <c r="H340" s="260"/>
      <c r="I340" s="268">
        <f t="shared" ref="I340:I345" si="72">G340-D340</f>
        <v>0</v>
      </c>
      <c r="J340" s="260"/>
    </row>
    <row r="341" s="218" customFormat="1" ht="14.25" spans="1:10">
      <c r="A341" s="253" t="s">
        <v>664</v>
      </c>
      <c r="B341" s="254">
        <f t="shared" si="69"/>
        <v>7</v>
      </c>
      <c r="C341" s="255" t="s">
        <v>137</v>
      </c>
      <c r="D341" s="256"/>
      <c r="E341" s="257"/>
      <c r="F341" s="257"/>
      <c r="G341" s="256"/>
      <c r="H341" s="260"/>
      <c r="I341" s="268"/>
      <c r="J341" s="260"/>
    </row>
    <row r="342" s="218" customFormat="1" ht="14.25" spans="1:10">
      <c r="A342" s="253" t="s">
        <v>665</v>
      </c>
      <c r="B342" s="254">
        <f t="shared" si="69"/>
        <v>7</v>
      </c>
      <c r="C342" s="255" t="s">
        <v>666</v>
      </c>
      <c r="D342" s="256">
        <v>26</v>
      </c>
      <c r="E342" s="257"/>
      <c r="F342" s="257"/>
      <c r="G342" s="256"/>
      <c r="H342" s="260"/>
      <c r="I342" s="268">
        <f t="shared" si="72"/>
        <v>-26</v>
      </c>
      <c r="J342" s="260">
        <f t="shared" ref="J342:J345" si="73">I342/D342</f>
        <v>-1</v>
      </c>
    </row>
    <row r="343" s="218" customFormat="1" ht="14.25" spans="1:10">
      <c r="A343" s="253" t="s">
        <v>667</v>
      </c>
      <c r="B343" s="254">
        <f t="shared" si="69"/>
        <v>5</v>
      </c>
      <c r="C343" s="255" t="s">
        <v>668</v>
      </c>
      <c r="D343" s="256">
        <v>3586</v>
      </c>
      <c r="E343" s="257">
        <v>240</v>
      </c>
      <c r="F343" s="257">
        <v>240</v>
      </c>
      <c r="G343" s="259">
        <f>SUM(G344:G351)</f>
        <v>717</v>
      </c>
      <c r="H343" s="260">
        <f>G343/F343</f>
        <v>2.9875</v>
      </c>
      <c r="I343" s="268">
        <f t="shared" si="72"/>
        <v>-2869</v>
      </c>
      <c r="J343" s="260">
        <f t="shared" si="73"/>
        <v>-0.800055772448411</v>
      </c>
    </row>
    <row r="344" s="218" customFormat="1" ht="14.25" spans="1:10">
      <c r="A344" s="253" t="s">
        <v>669</v>
      </c>
      <c r="B344" s="254">
        <f t="shared" si="69"/>
        <v>7</v>
      </c>
      <c r="C344" s="255" t="s">
        <v>119</v>
      </c>
      <c r="D344" s="256">
        <v>1754</v>
      </c>
      <c r="E344" s="257">
        <v>240</v>
      </c>
      <c r="F344" s="257">
        <v>240</v>
      </c>
      <c r="G344" s="259">
        <v>717</v>
      </c>
      <c r="H344" s="260">
        <f>G344/F344</f>
        <v>2.9875</v>
      </c>
      <c r="I344" s="268">
        <f t="shared" si="72"/>
        <v>-1037</v>
      </c>
      <c r="J344" s="260">
        <f t="shared" si="73"/>
        <v>-0.591220068415051</v>
      </c>
    </row>
    <row r="345" s="218" customFormat="1" ht="14.25" spans="1:10">
      <c r="A345" s="253" t="s">
        <v>670</v>
      </c>
      <c r="B345" s="254">
        <f t="shared" si="69"/>
        <v>7</v>
      </c>
      <c r="C345" s="255" t="s">
        <v>121</v>
      </c>
      <c r="D345" s="256">
        <v>1222</v>
      </c>
      <c r="E345" s="257"/>
      <c r="F345" s="257"/>
      <c r="G345" s="256"/>
      <c r="H345" s="260"/>
      <c r="I345" s="268">
        <f t="shared" si="72"/>
        <v>-1222</v>
      </c>
      <c r="J345" s="260">
        <f t="shared" si="73"/>
        <v>-1</v>
      </c>
    </row>
    <row r="346" s="218" customFormat="1" ht="14.25" spans="1:10">
      <c r="A346" s="253" t="s">
        <v>671</v>
      </c>
      <c r="B346" s="254">
        <f t="shared" si="69"/>
        <v>7</v>
      </c>
      <c r="C346" s="255" t="s">
        <v>123</v>
      </c>
      <c r="D346" s="256"/>
      <c r="E346" s="257"/>
      <c r="F346" s="257"/>
      <c r="G346" s="256"/>
      <c r="H346" s="260"/>
      <c r="I346" s="268"/>
      <c r="J346" s="260"/>
    </row>
    <row r="347" s="218" customFormat="1" ht="14.25" spans="1:10">
      <c r="A347" s="253" t="s">
        <v>672</v>
      </c>
      <c r="B347" s="254">
        <f t="shared" si="69"/>
        <v>7</v>
      </c>
      <c r="C347" s="255" t="s">
        <v>673</v>
      </c>
      <c r="D347" s="256">
        <v>250</v>
      </c>
      <c r="E347" s="257"/>
      <c r="F347" s="257"/>
      <c r="G347" s="256"/>
      <c r="H347" s="260"/>
      <c r="I347" s="268">
        <f t="shared" ref="I347:I349" si="74">G347-D347</f>
        <v>-250</v>
      </c>
      <c r="J347" s="260"/>
    </row>
    <row r="348" s="218" customFormat="1" ht="14.25" spans="1:10">
      <c r="A348" s="253" t="s">
        <v>674</v>
      </c>
      <c r="B348" s="254">
        <f t="shared" si="69"/>
        <v>7</v>
      </c>
      <c r="C348" s="255" t="s">
        <v>675</v>
      </c>
      <c r="D348" s="256"/>
      <c r="E348" s="257"/>
      <c r="F348" s="257"/>
      <c r="G348" s="256"/>
      <c r="H348" s="260"/>
      <c r="I348" s="268">
        <f t="shared" si="74"/>
        <v>0</v>
      </c>
      <c r="J348" s="260"/>
    </row>
    <row r="349" s="218" customFormat="1" ht="14.25" spans="1:10">
      <c r="A349" s="253" t="s">
        <v>676</v>
      </c>
      <c r="B349" s="254">
        <f t="shared" si="69"/>
        <v>7</v>
      </c>
      <c r="C349" s="255" t="s">
        <v>677</v>
      </c>
      <c r="D349" s="256">
        <v>360</v>
      </c>
      <c r="E349" s="257"/>
      <c r="F349" s="257"/>
      <c r="G349" s="256"/>
      <c r="H349" s="260"/>
      <c r="I349" s="268">
        <f t="shared" si="74"/>
        <v>-360</v>
      </c>
      <c r="J349" s="260">
        <f t="shared" ref="J349:J354" si="75">I349/D349</f>
        <v>-1</v>
      </c>
    </row>
    <row r="350" s="218" customFormat="1" ht="14.25" spans="1:10">
      <c r="A350" s="253" t="s">
        <v>678</v>
      </c>
      <c r="B350" s="254">
        <f t="shared" si="69"/>
        <v>7</v>
      </c>
      <c r="C350" s="255" t="s">
        <v>137</v>
      </c>
      <c r="D350" s="256"/>
      <c r="E350" s="257"/>
      <c r="F350" s="257"/>
      <c r="G350" s="256"/>
      <c r="H350" s="260"/>
      <c r="I350" s="268"/>
      <c r="J350" s="260"/>
    </row>
    <row r="351" s="218" customFormat="1" ht="14.25" spans="1:10">
      <c r="A351" s="253" t="s">
        <v>679</v>
      </c>
      <c r="B351" s="254">
        <f t="shared" si="69"/>
        <v>7</v>
      </c>
      <c r="C351" s="255" t="s">
        <v>680</v>
      </c>
      <c r="D351" s="256"/>
      <c r="E351" s="257"/>
      <c r="F351" s="257"/>
      <c r="G351" s="256"/>
      <c r="H351" s="260"/>
      <c r="I351" s="268"/>
      <c r="J351" s="260"/>
    </row>
    <row r="352" s="218" customFormat="1" ht="14.25" spans="1:10">
      <c r="A352" s="253" t="s">
        <v>681</v>
      </c>
      <c r="B352" s="254">
        <f t="shared" si="69"/>
        <v>5</v>
      </c>
      <c r="C352" s="255" t="s">
        <v>682</v>
      </c>
      <c r="D352" s="256">
        <v>708</v>
      </c>
      <c r="E352" s="261">
        <v>354</v>
      </c>
      <c r="F352" s="258">
        <v>488</v>
      </c>
      <c r="G352" s="259">
        <f>SUM(G353:G366)</f>
        <v>706</v>
      </c>
      <c r="H352" s="260">
        <f t="shared" ref="H352:H357" si="76">G352/F352</f>
        <v>1.44672131147541</v>
      </c>
      <c r="I352" s="268">
        <f t="shared" ref="I352:I354" si="77">G352-D352</f>
        <v>-2</v>
      </c>
      <c r="J352" s="260">
        <f t="shared" si="75"/>
        <v>-0.00282485875706215</v>
      </c>
    </row>
    <row r="353" s="218" customFormat="1" ht="14.25" spans="1:10">
      <c r="A353" s="253" t="s">
        <v>683</v>
      </c>
      <c r="B353" s="254">
        <f t="shared" si="69"/>
        <v>7</v>
      </c>
      <c r="C353" s="255" t="s">
        <v>119</v>
      </c>
      <c r="D353" s="256">
        <v>153</v>
      </c>
      <c r="E353" s="261">
        <v>299</v>
      </c>
      <c r="F353" s="258">
        <v>329</v>
      </c>
      <c r="G353" s="259">
        <v>439</v>
      </c>
      <c r="H353" s="260">
        <f t="shared" si="76"/>
        <v>1.33434650455927</v>
      </c>
      <c r="I353" s="268">
        <f t="shared" si="77"/>
        <v>286</v>
      </c>
      <c r="J353" s="260">
        <f t="shared" si="75"/>
        <v>1.86928104575163</v>
      </c>
    </row>
    <row r="354" s="218" customFormat="1" ht="14.25" spans="1:10">
      <c r="A354" s="253" t="s">
        <v>684</v>
      </c>
      <c r="B354" s="254">
        <f t="shared" si="69"/>
        <v>7</v>
      </c>
      <c r="C354" s="255" t="s">
        <v>121</v>
      </c>
      <c r="D354" s="256">
        <v>134</v>
      </c>
      <c r="E354" s="261"/>
      <c r="F354" s="258">
        <v>0</v>
      </c>
      <c r="G354" s="259">
        <v>54</v>
      </c>
      <c r="H354" s="260"/>
      <c r="I354" s="268">
        <f t="shared" si="77"/>
        <v>-80</v>
      </c>
      <c r="J354" s="260">
        <f t="shared" si="75"/>
        <v>-0.597014925373134</v>
      </c>
    </row>
    <row r="355" s="218" customFormat="1" ht="14.25" spans="1:10">
      <c r="A355" s="253" t="s">
        <v>685</v>
      </c>
      <c r="B355" s="254">
        <f t="shared" si="69"/>
        <v>7</v>
      </c>
      <c r="C355" s="255" t="s">
        <v>123</v>
      </c>
      <c r="D355" s="256"/>
      <c r="E355" s="261"/>
      <c r="F355" s="258">
        <v>0</v>
      </c>
      <c r="G355" s="259">
        <v>0</v>
      </c>
      <c r="H355" s="260"/>
      <c r="I355" s="268"/>
      <c r="J355" s="260"/>
    </row>
    <row r="356" s="218" customFormat="1" ht="14.25" spans="1:10">
      <c r="A356" s="253" t="s">
        <v>686</v>
      </c>
      <c r="B356" s="254">
        <f t="shared" si="69"/>
        <v>7</v>
      </c>
      <c r="C356" s="255" t="s">
        <v>687</v>
      </c>
      <c r="D356" s="256">
        <v>196</v>
      </c>
      <c r="E356" s="261">
        <v>12</v>
      </c>
      <c r="F356" s="258">
        <v>73</v>
      </c>
      <c r="G356" s="259">
        <v>69</v>
      </c>
      <c r="H356" s="260">
        <f t="shared" si="76"/>
        <v>0.945205479452055</v>
      </c>
      <c r="I356" s="268">
        <f t="shared" ref="I356:I359" si="78">G356-D356</f>
        <v>-127</v>
      </c>
      <c r="J356" s="260">
        <f t="shared" ref="J356:J359" si="79">I356/D356</f>
        <v>-0.647959183673469</v>
      </c>
    </row>
    <row r="357" s="218" customFormat="1" ht="14.25" spans="1:10">
      <c r="A357" s="253" t="s">
        <v>688</v>
      </c>
      <c r="B357" s="254">
        <f t="shared" si="69"/>
        <v>7</v>
      </c>
      <c r="C357" s="255" t="s">
        <v>689</v>
      </c>
      <c r="D357" s="256">
        <v>85</v>
      </c>
      <c r="E357" s="261">
        <v>43</v>
      </c>
      <c r="F357" s="258">
        <v>43</v>
      </c>
      <c r="G357" s="259">
        <v>59</v>
      </c>
      <c r="H357" s="260">
        <f t="shared" si="76"/>
        <v>1.37209302325581</v>
      </c>
      <c r="I357" s="268">
        <f t="shared" si="78"/>
        <v>-26</v>
      </c>
      <c r="J357" s="260">
        <f t="shared" si="79"/>
        <v>-0.305882352941176</v>
      </c>
    </row>
    <row r="358" s="218" customFormat="1" ht="14.25" spans="1:10">
      <c r="A358" s="253" t="s">
        <v>690</v>
      </c>
      <c r="B358" s="254">
        <f t="shared" si="69"/>
        <v>7</v>
      </c>
      <c r="C358" s="255" t="s">
        <v>691</v>
      </c>
      <c r="D358" s="256"/>
      <c r="E358" s="257"/>
      <c r="F358" s="257"/>
      <c r="G358" s="259">
        <v>0</v>
      </c>
      <c r="H358" s="260"/>
      <c r="I358" s="268"/>
      <c r="J358" s="260"/>
    </row>
    <row r="359" s="218" customFormat="1" ht="14.25" spans="1:10">
      <c r="A359" s="253" t="s">
        <v>692</v>
      </c>
      <c r="B359" s="254">
        <f t="shared" si="69"/>
        <v>7</v>
      </c>
      <c r="C359" s="255" t="s">
        <v>693</v>
      </c>
      <c r="D359" s="256">
        <v>50</v>
      </c>
      <c r="E359" s="257"/>
      <c r="F359" s="257"/>
      <c r="G359" s="259">
        <v>3</v>
      </c>
      <c r="H359" s="260"/>
      <c r="I359" s="268">
        <f t="shared" si="78"/>
        <v>-47</v>
      </c>
      <c r="J359" s="260">
        <f t="shared" si="79"/>
        <v>-0.94</v>
      </c>
    </row>
    <row r="360" s="218" customFormat="1" ht="14.25" spans="1:10">
      <c r="A360" s="253" t="s">
        <v>694</v>
      </c>
      <c r="B360" s="254">
        <f t="shared" si="69"/>
        <v>7</v>
      </c>
      <c r="C360" s="255" t="s">
        <v>695</v>
      </c>
      <c r="D360" s="256"/>
      <c r="E360" s="257"/>
      <c r="F360" s="257"/>
      <c r="G360" s="259">
        <v>0</v>
      </c>
      <c r="H360" s="260"/>
      <c r="I360" s="268"/>
      <c r="J360" s="260"/>
    </row>
    <row r="361" s="218" customFormat="1" ht="14.25" spans="1:10">
      <c r="A361" s="253" t="s">
        <v>696</v>
      </c>
      <c r="B361" s="254">
        <f t="shared" si="69"/>
        <v>7</v>
      </c>
      <c r="C361" s="255" t="s">
        <v>697</v>
      </c>
      <c r="D361" s="256"/>
      <c r="E361" s="257"/>
      <c r="F361" s="257"/>
      <c r="G361" s="259">
        <v>0</v>
      </c>
      <c r="H361" s="260"/>
      <c r="I361" s="268"/>
      <c r="J361" s="260"/>
    </row>
    <row r="362" s="218" customFormat="1" ht="14.25" spans="1:10">
      <c r="A362" s="253" t="s">
        <v>698</v>
      </c>
      <c r="B362" s="254">
        <f t="shared" si="69"/>
        <v>7</v>
      </c>
      <c r="C362" s="255" t="s">
        <v>699</v>
      </c>
      <c r="D362" s="256">
        <v>23</v>
      </c>
      <c r="E362" s="257"/>
      <c r="F362" s="257"/>
      <c r="G362" s="259">
        <v>13</v>
      </c>
      <c r="H362" s="260"/>
      <c r="I362" s="268">
        <f>G362-D362</f>
        <v>-10</v>
      </c>
      <c r="J362" s="260">
        <f>I362/D362</f>
        <v>-0.434782608695652</v>
      </c>
    </row>
    <row r="363" s="218" customFormat="1" ht="14.25" spans="1:10">
      <c r="A363" s="253" t="s">
        <v>700</v>
      </c>
      <c r="B363" s="254">
        <f t="shared" si="69"/>
        <v>7</v>
      </c>
      <c r="C363" s="255" t="s">
        <v>166</v>
      </c>
      <c r="D363" s="256">
        <v>67</v>
      </c>
      <c r="E363" s="257"/>
      <c r="F363" s="257"/>
      <c r="G363" s="259">
        <v>15</v>
      </c>
      <c r="H363" s="260"/>
      <c r="I363" s="268"/>
      <c r="J363" s="260"/>
    </row>
    <row r="364" s="218" customFormat="1" ht="14.25" spans="1:10">
      <c r="A364" s="253" t="s">
        <v>701</v>
      </c>
      <c r="B364" s="254">
        <f t="shared" si="69"/>
        <v>7</v>
      </c>
      <c r="C364" s="255" t="s">
        <v>137</v>
      </c>
      <c r="D364" s="256"/>
      <c r="E364" s="257"/>
      <c r="F364" s="257"/>
      <c r="H364" s="260"/>
      <c r="I364" s="268"/>
      <c r="J364" s="260"/>
    </row>
    <row r="365" s="218" customFormat="1" ht="14.25" spans="1:10">
      <c r="A365" s="253" t="s">
        <v>702</v>
      </c>
      <c r="B365" s="254">
        <f t="shared" si="69"/>
        <v>7</v>
      </c>
      <c r="C365" s="255" t="s">
        <v>703</v>
      </c>
      <c r="D365" s="256"/>
      <c r="E365" s="257"/>
      <c r="F365" s="257">
        <v>43</v>
      </c>
      <c r="G365" s="259">
        <v>54</v>
      </c>
      <c r="H365" s="260"/>
      <c r="I365" s="268"/>
      <c r="J365" s="260"/>
    </row>
    <row r="366" s="218" customFormat="1" ht="14.25" spans="1:10">
      <c r="A366" s="253" t="s">
        <v>704</v>
      </c>
      <c r="B366" s="254">
        <f t="shared" si="69"/>
        <v>5</v>
      </c>
      <c r="C366" s="255" t="s">
        <v>705</v>
      </c>
      <c r="D366" s="256"/>
      <c r="E366" s="257"/>
      <c r="F366" s="257"/>
      <c r="G366" s="259">
        <v>0</v>
      </c>
      <c r="H366" s="260"/>
      <c r="I366" s="268"/>
      <c r="J366" s="260"/>
    </row>
    <row r="367" s="218" customFormat="1" ht="14.25" spans="1:10">
      <c r="A367" s="253" t="s">
        <v>706</v>
      </c>
      <c r="B367" s="254">
        <f t="shared" si="69"/>
        <v>7</v>
      </c>
      <c r="C367" s="255" t="s">
        <v>119</v>
      </c>
      <c r="D367" s="256"/>
      <c r="E367" s="257"/>
      <c r="F367" s="257"/>
      <c r="H367" s="260"/>
      <c r="I367" s="268"/>
      <c r="J367" s="260"/>
    </row>
    <row r="368" s="218" customFormat="1" ht="14.25" spans="1:10">
      <c r="A368" s="253" t="s">
        <v>707</v>
      </c>
      <c r="B368" s="254">
        <f t="shared" si="69"/>
        <v>7</v>
      </c>
      <c r="C368" s="255" t="s">
        <v>121</v>
      </c>
      <c r="D368" s="256"/>
      <c r="E368" s="257"/>
      <c r="F368" s="257"/>
      <c r="G368" s="256"/>
      <c r="H368" s="260"/>
      <c r="I368" s="268"/>
      <c r="J368" s="260"/>
    </row>
    <row r="369" s="218" customFormat="1" ht="14.25" spans="1:10">
      <c r="A369" s="253" t="s">
        <v>708</v>
      </c>
      <c r="B369" s="254">
        <f t="shared" si="69"/>
        <v>7</v>
      </c>
      <c r="C369" s="255" t="s">
        <v>123</v>
      </c>
      <c r="D369" s="256"/>
      <c r="E369" s="257"/>
      <c r="F369" s="257"/>
      <c r="G369" s="256"/>
      <c r="H369" s="260"/>
      <c r="I369" s="268"/>
      <c r="J369" s="260"/>
    </row>
    <row r="370" s="218" customFormat="1" ht="14.25" spans="1:10">
      <c r="A370" s="253" t="s">
        <v>709</v>
      </c>
      <c r="B370" s="254">
        <f t="shared" si="69"/>
        <v>7</v>
      </c>
      <c r="C370" s="255" t="s">
        <v>710</v>
      </c>
      <c r="D370" s="256"/>
      <c r="E370" s="257"/>
      <c r="F370" s="257"/>
      <c r="G370" s="256"/>
      <c r="H370" s="260"/>
      <c r="I370" s="268"/>
      <c r="J370" s="260"/>
    </row>
    <row r="371" s="218" customFormat="1" ht="14.25" spans="1:10">
      <c r="A371" s="253" t="s">
        <v>711</v>
      </c>
      <c r="B371" s="254">
        <f t="shared" si="69"/>
        <v>7</v>
      </c>
      <c r="C371" s="255" t="s">
        <v>712</v>
      </c>
      <c r="D371" s="256"/>
      <c r="E371" s="257"/>
      <c r="F371" s="257"/>
      <c r="G371" s="256"/>
      <c r="H371" s="260"/>
      <c r="I371" s="268"/>
      <c r="J371" s="260"/>
    </row>
    <row r="372" s="218" customFormat="1" ht="14.25" spans="1:10">
      <c r="A372" s="253" t="s">
        <v>713</v>
      </c>
      <c r="B372" s="254">
        <f t="shared" si="69"/>
        <v>7</v>
      </c>
      <c r="C372" s="255" t="s">
        <v>714</v>
      </c>
      <c r="D372" s="256"/>
      <c r="E372" s="257"/>
      <c r="F372" s="257"/>
      <c r="G372" s="256"/>
      <c r="H372" s="260"/>
      <c r="I372" s="268"/>
      <c r="J372" s="260"/>
    </row>
    <row r="373" s="218" customFormat="1" ht="14.25" spans="1:10">
      <c r="A373" s="253" t="s">
        <v>715</v>
      </c>
      <c r="B373" s="254">
        <f t="shared" si="69"/>
        <v>7</v>
      </c>
      <c r="C373" s="255" t="s">
        <v>137</v>
      </c>
      <c r="D373" s="256"/>
      <c r="E373" s="257"/>
      <c r="F373" s="257"/>
      <c r="G373" s="256"/>
      <c r="H373" s="260"/>
      <c r="I373" s="268"/>
      <c r="J373" s="260"/>
    </row>
    <row r="374" s="218" customFormat="1" ht="14.25" spans="1:10">
      <c r="A374" s="253" t="s">
        <v>716</v>
      </c>
      <c r="B374" s="254">
        <f t="shared" si="69"/>
        <v>7</v>
      </c>
      <c r="C374" s="255" t="s">
        <v>717</v>
      </c>
      <c r="D374" s="256"/>
      <c r="E374" s="257"/>
      <c r="F374" s="257"/>
      <c r="G374" s="256"/>
      <c r="H374" s="260"/>
      <c r="I374" s="268"/>
      <c r="J374" s="260"/>
    </row>
    <row r="375" s="218" customFormat="1" ht="14.25" spans="1:10">
      <c r="A375" s="253" t="s">
        <v>718</v>
      </c>
      <c r="B375" s="254">
        <f t="shared" si="69"/>
        <v>5</v>
      </c>
      <c r="C375" s="255" t="s">
        <v>719</v>
      </c>
      <c r="D375" s="256"/>
      <c r="E375" s="257"/>
      <c r="F375" s="257"/>
      <c r="G375" s="256"/>
      <c r="H375" s="260"/>
      <c r="I375" s="268"/>
      <c r="J375" s="260"/>
    </row>
    <row r="376" s="218" customFormat="1" ht="14.25" spans="1:10">
      <c r="A376" s="253" t="s">
        <v>720</v>
      </c>
      <c r="B376" s="254">
        <f t="shared" si="69"/>
        <v>7</v>
      </c>
      <c r="C376" s="255" t="s">
        <v>119</v>
      </c>
      <c r="D376" s="256"/>
      <c r="E376" s="257"/>
      <c r="F376" s="257"/>
      <c r="G376" s="256"/>
      <c r="H376" s="260"/>
      <c r="I376" s="268"/>
      <c r="J376" s="260"/>
    </row>
    <row r="377" s="218" customFormat="1" ht="14.25" spans="1:10">
      <c r="A377" s="253" t="s">
        <v>721</v>
      </c>
      <c r="B377" s="254">
        <f t="shared" si="69"/>
        <v>7</v>
      </c>
      <c r="C377" s="255" t="s">
        <v>121</v>
      </c>
      <c r="D377" s="256"/>
      <c r="E377" s="257"/>
      <c r="F377" s="257"/>
      <c r="G377" s="256"/>
      <c r="H377" s="260"/>
      <c r="I377" s="268"/>
      <c r="J377" s="260"/>
    </row>
    <row r="378" s="218" customFormat="1" ht="14.25" spans="1:10">
      <c r="A378" s="253" t="s">
        <v>722</v>
      </c>
      <c r="B378" s="254">
        <f t="shared" si="69"/>
        <v>7</v>
      </c>
      <c r="C378" s="255" t="s">
        <v>123</v>
      </c>
      <c r="D378" s="256"/>
      <c r="E378" s="257"/>
      <c r="F378" s="257"/>
      <c r="G378" s="256"/>
      <c r="H378" s="260"/>
      <c r="I378" s="268"/>
      <c r="J378" s="260"/>
    </row>
    <row r="379" s="218" customFormat="1" ht="14.25" spans="1:10">
      <c r="A379" s="253" t="s">
        <v>723</v>
      </c>
      <c r="B379" s="254">
        <f t="shared" si="69"/>
        <v>7</v>
      </c>
      <c r="C379" s="255" t="s">
        <v>724</v>
      </c>
      <c r="D379" s="256"/>
      <c r="E379" s="257"/>
      <c r="F379" s="257"/>
      <c r="G379" s="256"/>
      <c r="H379" s="260"/>
      <c r="I379" s="268"/>
      <c r="J379" s="260"/>
    </row>
    <row r="380" s="218" customFormat="1" ht="14.25" spans="1:10">
      <c r="A380" s="253" t="s">
        <v>725</v>
      </c>
      <c r="B380" s="254">
        <f t="shared" si="69"/>
        <v>7</v>
      </c>
      <c r="C380" s="255" t="s">
        <v>726</v>
      </c>
      <c r="D380" s="256"/>
      <c r="E380" s="257"/>
      <c r="F380" s="257"/>
      <c r="G380" s="256"/>
      <c r="H380" s="260"/>
      <c r="I380" s="268"/>
      <c r="J380" s="260"/>
    </row>
    <row r="381" s="218" customFormat="1" ht="14.25" spans="1:10">
      <c r="A381" s="253" t="s">
        <v>727</v>
      </c>
      <c r="B381" s="254">
        <f t="shared" si="69"/>
        <v>7</v>
      </c>
      <c r="C381" s="255" t="s">
        <v>728</v>
      </c>
      <c r="D381" s="256"/>
      <c r="E381" s="257"/>
      <c r="F381" s="257"/>
      <c r="G381" s="256"/>
      <c r="H381" s="260"/>
      <c r="I381" s="268"/>
      <c r="J381" s="260"/>
    </row>
    <row r="382" s="218" customFormat="1" ht="14.25" spans="1:10">
      <c r="A382" s="253" t="s">
        <v>729</v>
      </c>
      <c r="B382" s="254">
        <f t="shared" si="69"/>
        <v>7</v>
      </c>
      <c r="C382" s="255" t="s">
        <v>137</v>
      </c>
      <c r="D382" s="256"/>
      <c r="E382" s="257"/>
      <c r="F382" s="257"/>
      <c r="G382" s="256"/>
      <c r="H382" s="260"/>
      <c r="I382" s="268"/>
      <c r="J382" s="260"/>
    </row>
    <row r="383" s="218" customFormat="1" ht="14.25" spans="1:10">
      <c r="A383" s="253" t="s">
        <v>730</v>
      </c>
      <c r="B383" s="254">
        <f t="shared" si="69"/>
        <v>7</v>
      </c>
      <c r="C383" s="255" t="s">
        <v>731</v>
      </c>
      <c r="D383" s="256"/>
      <c r="E383" s="257"/>
      <c r="F383" s="257"/>
      <c r="G383" s="256"/>
      <c r="H383" s="260"/>
      <c r="I383" s="268"/>
      <c r="J383" s="260"/>
    </row>
    <row r="384" s="218" customFormat="1" ht="14.25" spans="1:10">
      <c r="A384" s="253" t="s">
        <v>732</v>
      </c>
      <c r="B384" s="254">
        <f t="shared" si="69"/>
        <v>5</v>
      </c>
      <c r="C384" s="255" t="s">
        <v>733</v>
      </c>
      <c r="D384" s="256">
        <v>6</v>
      </c>
      <c r="E384" s="257"/>
      <c r="F384" s="257"/>
      <c r="G384" s="256"/>
      <c r="H384" s="260"/>
      <c r="I384" s="268">
        <f>G384-D384</f>
        <v>-6</v>
      </c>
      <c r="J384" s="260"/>
    </row>
    <row r="385" s="218" customFormat="1" ht="14.25" spans="1:10">
      <c r="A385" s="253" t="s">
        <v>734</v>
      </c>
      <c r="B385" s="254">
        <f t="shared" si="69"/>
        <v>7</v>
      </c>
      <c r="C385" s="255" t="s">
        <v>119</v>
      </c>
      <c r="D385" s="256"/>
      <c r="E385" s="257"/>
      <c r="F385" s="257"/>
      <c r="G385" s="256"/>
      <c r="H385" s="260"/>
      <c r="I385" s="268"/>
      <c r="J385" s="260"/>
    </row>
    <row r="386" s="218" customFormat="1" ht="14.25" spans="1:10">
      <c r="A386" s="253" t="s">
        <v>735</v>
      </c>
      <c r="B386" s="254">
        <f t="shared" ref="B386:B449" si="80">LEN(A386)</f>
        <v>7</v>
      </c>
      <c r="C386" s="255" t="s">
        <v>121</v>
      </c>
      <c r="D386" s="256"/>
      <c r="E386" s="257"/>
      <c r="F386" s="257"/>
      <c r="G386" s="256"/>
      <c r="H386" s="260"/>
      <c r="I386" s="268"/>
      <c r="J386" s="260"/>
    </row>
    <row r="387" s="218" customFormat="1" ht="14.25" spans="1:10">
      <c r="A387" s="253" t="s">
        <v>736</v>
      </c>
      <c r="B387" s="254">
        <f t="shared" si="80"/>
        <v>7</v>
      </c>
      <c r="C387" s="255" t="s">
        <v>123</v>
      </c>
      <c r="D387" s="256"/>
      <c r="E387" s="257"/>
      <c r="F387" s="257"/>
      <c r="G387" s="256"/>
      <c r="H387" s="260"/>
      <c r="I387" s="268"/>
      <c r="J387" s="260"/>
    </row>
    <row r="388" s="218" customFormat="1" ht="14.25" spans="1:10">
      <c r="A388" s="253" t="s">
        <v>737</v>
      </c>
      <c r="B388" s="254">
        <f t="shared" si="80"/>
        <v>7</v>
      </c>
      <c r="C388" s="255" t="s">
        <v>738</v>
      </c>
      <c r="D388" s="256"/>
      <c r="E388" s="257"/>
      <c r="F388" s="257"/>
      <c r="G388" s="256"/>
      <c r="H388" s="260"/>
      <c r="I388" s="268"/>
      <c r="J388" s="260"/>
    </row>
    <row r="389" s="218" customFormat="1" ht="14.25" spans="1:10">
      <c r="A389" s="253" t="s">
        <v>739</v>
      </c>
      <c r="B389" s="254">
        <f t="shared" si="80"/>
        <v>7</v>
      </c>
      <c r="C389" s="255" t="s">
        <v>740</v>
      </c>
      <c r="D389" s="256">
        <v>6</v>
      </c>
      <c r="E389" s="257"/>
      <c r="F389" s="257"/>
      <c r="G389" s="256"/>
      <c r="H389" s="260"/>
      <c r="I389" s="268">
        <f>G389-D389</f>
        <v>-6</v>
      </c>
      <c r="J389" s="260"/>
    </row>
    <row r="390" s="218" customFormat="1" ht="14.25" spans="1:10">
      <c r="A390" s="253" t="s">
        <v>741</v>
      </c>
      <c r="B390" s="254">
        <f t="shared" si="80"/>
        <v>7</v>
      </c>
      <c r="C390" s="255" t="s">
        <v>137</v>
      </c>
      <c r="D390" s="256"/>
      <c r="E390" s="257"/>
      <c r="F390" s="257"/>
      <c r="G390" s="256"/>
      <c r="H390" s="260"/>
      <c r="I390" s="268"/>
      <c r="J390" s="260"/>
    </row>
    <row r="391" s="218" customFormat="1" ht="14.25" spans="1:10">
      <c r="A391" s="253" t="s">
        <v>742</v>
      </c>
      <c r="B391" s="254">
        <f t="shared" si="80"/>
        <v>7</v>
      </c>
      <c r="C391" s="255" t="s">
        <v>743</v>
      </c>
      <c r="D391" s="256"/>
      <c r="E391" s="257"/>
      <c r="F391" s="257"/>
      <c r="G391" s="256"/>
      <c r="H391" s="260"/>
      <c r="I391" s="268"/>
      <c r="J391" s="260"/>
    </row>
    <row r="392" s="218" customFormat="1" ht="14.25" spans="1:10">
      <c r="A392" s="253" t="s">
        <v>744</v>
      </c>
      <c r="B392" s="254">
        <f t="shared" si="80"/>
        <v>5</v>
      </c>
      <c r="C392" s="255" t="s">
        <v>745</v>
      </c>
      <c r="D392" s="256"/>
      <c r="E392" s="257"/>
      <c r="F392" s="257"/>
      <c r="G392" s="256"/>
      <c r="H392" s="260"/>
      <c r="I392" s="268"/>
      <c r="J392" s="260"/>
    </row>
    <row r="393" s="218" customFormat="1" ht="14.25" spans="1:10">
      <c r="A393" s="253" t="s">
        <v>746</v>
      </c>
      <c r="B393" s="254">
        <f t="shared" si="80"/>
        <v>7</v>
      </c>
      <c r="C393" s="255" t="s">
        <v>119</v>
      </c>
      <c r="D393" s="256"/>
      <c r="E393" s="257"/>
      <c r="F393" s="257"/>
      <c r="G393" s="256"/>
      <c r="H393" s="260"/>
      <c r="I393" s="268"/>
      <c r="J393" s="260"/>
    </row>
    <row r="394" s="218" customFormat="1" ht="14.25" spans="1:10">
      <c r="A394" s="253" t="s">
        <v>747</v>
      </c>
      <c r="B394" s="254">
        <f t="shared" si="80"/>
        <v>7</v>
      </c>
      <c r="C394" s="255" t="s">
        <v>121</v>
      </c>
      <c r="D394" s="256"/>
      <c r="E394" s="257"/>
      <c r="F394" s="257"/>
      <c r="G394" s="256"/>
      <c r="H394" s="260"/>
      <c r="I394" s="268"/>
      <c r="J394" s="260"/>
    </row>
    <row r="395" s="218" customFormat="1" ht="14.25" spans="1:10">
      <c r="A395" s="253" t="s">
        <v>748</v>
      </c>
      <c r="B395" s="254">
        <f t="shared" si="80"/>
        <v>7</v>
      </c>
      <c r="C395" s="255" t="s">
        <v>749</v>
      </c>
      <c r="D395" s="256"/>
      <c r="E395" s="257"/>
      <c r="F395" s="257"/>
      <c r="G395" s="256"/>
      <c r="H395" s="260"/>
      <c r="I395" s="268"/>
      <c r="J395" s="260"/>
    </row>
    <row r="396" s="217" customFormat="1" ht="14.25" spans="1:10">
      <c r="A396" s="253" t="s">
        <v>750</v>
      </c>
      <c r="B396" s="254">
        <f t="shared" si="80"/>
        <v>7</v>
      </c>
      <c r="C396" s="255" t="s">
        <v>751</v>
      </c>
      <c r="D396" s="256"/>
      <c r="E396" s="257"/>
      <c r="F396" s="257"/>
      <c r="G396" s="256"/>
      <c r="H396" s="260"/>
      <c r="I396" s="268"/>
      <c r="J396" s="260"/>
    </row>
    <row r="397" s="218" customFormat="1" ht="14.25" spans="1:10">
      <c r="A397" s="253" t="s">
        <v>752</v>
      </c>
      <c r="B397" s="254">
        <f t="shared" si="80"/>
        <v>7</v>
      </c>
      <c r="C397" s="255" t="s">
        <v>753</v>
      </c>
      <c r="D397" s="256"/>
      <c r="E397" s="257"/>
      <c r="F397" s="257"/>
      <c r="G397" s="256"/>
      <c r="H397" s="260"/>
      <c r="I397" s="268"/>
      <c r="J397" s="260"/>
    </row>
    <row r="398" s="218" customFormat="1" ht="14.25" spans="1:10">
      <c r="A398" s="253" t="s">
        <v>754</v>
      </c>
      <c r="B398" s="254">
        <f t="shared" si="80"/>
        <v>7</v>
      </c>
      <c r="C398" s="255" t="s">
        <v>627</v>
      </c>
      <c r="D398" s="256"/>
      <c r="E398" s="257"/>
      <c r="F398" s="257"/>
      <c r="G398" s="256"/>
      <c r="H398" s="260"/>
      <c r="I398" s="268"/>
      <c r="J398" s="260"/>
    </row>
    <row r="399" s="218" customFormat="1" ht="14.25" spans="1:10">
      <c r="A399" s="253" t="s">
        <v>755</v>
      </c>
      <c r="B399" s="254">
        <f t="shared" si="80"/>
        <v>7</v>
      </c>
      <c r="C399" s="255" t="s">
        <v>756</v>
      </c>
      <c r="D399" s="256"/>
      <c r="E399" s="257"/>
      <c r="F399" s="257"/>
      <c r="G399" s="256"/>
      <c r="H399" s="260"/>
      <c r="I399" s="268"/>
      <c r="J399" s="260"/>
    </row>
    <row r="400" s="218" customFormat="1" ht="14.25" spans="1:10">
      <c r="A400" s="253" t="s">
        <v>757</v>
      </c>
      <c r="B400" s="254">
        <f t="shared" si="80"/>
        <v>5</v>
      </c>
      <c r="C400" s="255" t="s">
        <v>758</v>
      </c>
      <c r="D400" s="256"/>
      <c r="E400" s="257"/>
      <c r="F400" s="257"/>
      <c r="G400" s="256">
        <v>217</v>
      </c>
      <c r="H400" s="260"/>
      <c r="I400" s="268"/>
      <c r="J400" s="260"/>
    </row>
    <row r="401" s="218" customFormat="1" ht="14.25" spans="1:10">
      <c r="A401" s="247" t="s">
        <v>759</v>
      </c>
      <c r="B401" s="273">
        <f t="shared" si="80"/>
        <v>3</v>
      </c>
      <c r="C401" s="249" t="s">
        <v>760</v>
      </c>
      <c r="D401" s="250">
        <v>47750</v>
      </c>
      <c r="E401" s="251">
        <v>42338</v>
      </c>
      <c r="F401" s="251">
        <v>51946</v>
      </c>
      <c r="G401" s="250">
        <v>53973</v>
      </c>
      <c r="H401" s="252">
        <f t="shared" ref="H401:H404" si="81">G401/F401</f>
        <v>1.03902129134101</v>
      </c>
      <c r="I401" s="267">
        <f t="shared" ref="I401:I410" si="82">G401-D401</f>
        <v>6223</v>
      </c>
      <c r="J401" s="252">
        <f t="shared" ref="J401:J404" si="83">I401/D401</f>
        <v>0.130324607329843</v>
      </c>
    </row>
    <row r="402" s="218" customFormat="1" ht="14.25" spans="1:10">
      <c r="A402" s="253" t="s">
        <v>761</v>
      </c>
      <c r="B402" s="254">
        <f t="shared" si="80"/>
        <v>5</v>
      </c>
      <c r="C402" s="255" t="s">
        <v>762</v>
      </c>
      <c r="D402" s="256">
        <v>3411</v>
      </c>
      <c r="E402" s="261">
        <v>3866</v>
      </c>
      <c r="F402" s="258">
        <v>4785</v>
      </c>
      <c r="G402" s="259">
        <f>SUM(G403:G406)</f>
        <v>4371</v>
      </c>
      <c r="H402" s="260">
        <f t="shared" si="81"/>
        <v>0.913479623824451</v>
      </c>
      <c r="I402" s="268">
        <f t="shared" si="82"/>
        <v>960</v>
      </c>
      <c r="J402" s="260">
        <f t="shared" si="83"/>
        <v>0.281442392260334</v>
      </c>
    </row>
    <row r="403" s="218" customFormat="1" ht="14.25" spans="1:10">
      <c r="A403" s="253" t="s">
        <v>763</v>
      </c>
      <c r="B403" s="254">
        <f t="shared" si="80"/>
        <v>7</v>
      </c>
      <c r="C403" s="255" t="s">
        <v>119</v>
      </c>
      <c r="D403" s="256">
        <v>130</v>
      </c>
      <c r="E403" s="261">
        <v>3619</v>
      </c>
      <c r="F403" s="258">
        <v>3619</v>
      </c>
      <c r="G403" s="259">
        <v>3100</v>
      </c>
      <c r="H403" s="260">
        <f t="shared" si="81"/>
        <v>0.856590218292346</v>
      </c>
      <c r="I403" s="268">
        <f t="shared" si="82"/>
        <v>2970</v>
      </c>
      <c r="J403" s="260">
        <f t="shared" si="83"/>
        <v>22.8461538461538</v>
      </c>
    </row>
    <row r="404" s="218" customFormat="1" ht="14.25" spans="1:10">
      <c r="A404" s="253" t="s">
        <v>764</v>
      </c>
      <c r="B404" s="254">
        <f t="shared" si="80"/>
        <v>7</v>
      </c>
      <c r="C404" s="255" t="s">
        <v>121</v>
      </c>
      <c r="D404" s="256">
        <v>3069</v>
      </c>
      <c r="E404" s="261">
        <v>247</v>
      </c>
      <c r="F404" s="258">
        <v>1166</v>
      </c>
      <c r="G404" s="259">
        <v>1239</v>
      </c>
      <c r="H404" s="260">
        <f t="shared" si="81"/>
        <v>1.06260720411664</v>
      </c>
      <c r="I404" s="268">
        <f t="shared" si="82"/>
        <v>-1830</v>
      </c>
      <c r="J404" s="260">
        <f t="shared" si="83"/>
        <v>-0.596285434995112</v>
      </c>
    </row>
    <row r="405" s="218" customFormat="1" ht="14.25" spans="1:10">
      <c r="A405" s="253" t="s">
        <v>765</v>
      </c>
      <c r="B405" s="254">
        <f t="shared" si="80"/>
        <v>7</v>
      </c>
      <c r="C405" s="255" t="s">
        <v>123</v>
      </c>
      <c r="D405" s="256">
        <v>212</v>
      </c>
      <c r="E405" s="257"/>
      <c r="F405" s="257"/>
      <c r="G405" s="259">
        <v>0</v>
      </c>
      <c r="H405" s="260"/>
      <c r="I405" s="268">
        <f t="shared" si="82"/>
        <v>-212</v>
      </c>
      <c r="J405" s="260"/>
    </row>
    <row r="406" s="218" customFormat="1" ht="14.25" spans="1:10">
      <c r="A406" s="253" t="s">
        <v>766</v>
      </c>
      <c r="B406" s="254">
        <f t="shared" si="80"/>
        <v>7</v>
      </c>
      <c r="C406" s="255" t="s">
        <v>767</v>
      </c>
      <c r="D406" s="256"/>
      <c r="E406" s="257"/>
      <c r="F406" s="257"/>
      <c r="G406" s="259">
        <v>32</v>
      </c>
      <c r="H406" s="260"/>
      <c r="I406" s="268">
        <f t="shared" si="82"/>
        <v>32</v>
      </c>
      <c r="J406" s="260"/>
    </row>
    <row r="407" s="218" customFormat="1" ht="14.25" spans="1:10">
      <c r="A407" s="253" t="s">
        <v>768</v>
      </c>
      <c r="B407" s="254">
        <f t="shared" si="80"/>
        <v>5</v>
      </c>
      <c r="C407" s="255" t="s">
        <v>769</v>
      </c>
      <c r="D407" s="256">
        <v>41738</v>
      </c>
      <c r="E407" s="261">
        <v>36426</v>
      </c>
      <c r="F407" s="258">
        <v>45078</v>
      </c>
      <c r="G407" s="259">
        <f>SUM(G408:G415)</f>
        <v>47483</v>
      </c>
      <c r="H407" s="260">
        <f t="shared" ref="H407:H410" si="84">G407/F407</f>
        <v>1.05335196770043</v>
      </c>
      <c r="I407" s="268">
        <f t="shared" si="82"/>
        <v>5745</v>
      </c>
      <c r="J407" s="260">
        <f t="shared" ref="J407:J410" si="85">I407/D407</f>
        <v>0.13764435286789</v>
      </c>
    </row>
    <row r="408" s="218" customFormat="1" ht="14.25" spans="1:10">
      <c r="A408" s="253" t="s">
        <v>770</v>
      </c>
      <c r="B408" s="254">
        <f t="shared" si="80"/>
        <v>7</v>
      </c>
      <c r="C408" s="255" t="s">
        <v>771</v>
      </c>
      <c r="D408" s="256">
        <v>3631</v>
      </c>
      <c r="E408" s="261">
        <v>2973</v>
      </c>
      <c r="F408" s="258">
        <v>3488</v>
      </c>
      <c r="G408" s="259">
        <v>3321</v>
      </c>
      <c r="H408" s="260">
        <f t="shared" si="84"/>
        <v>0.952121559633027</v>
      </c>
      <c r="I408" s="268">
        <f t="shared" si="82"/>
        <v>-310</v>
      </c>
      <c r="J408" s="260">
        <f t="shared" si="85"/>
        <v>-0.0853759294960066</v>
      </c>
    </row>
    <row r="409" s="218" customFormat="1" ht="14.25" spans="1:10">
      <c r="A409" s="253" t="s">
        <v>772</v>
      </c>
      <c r="B409" s="254">
        <f t="shared" si="80"/>
        <v>7</v>
      </c>
      <c r="C409" s="255" t="s">
        <v>773</v>
      </c>
      <c r="D409" s="256">
        <v>20149</v>
      </c>
      <c r="E409" s="261">
        <v>18068</v>
      </c>
      <c r="F409" s="258">
        <v>19765</v>
      </c>
      <c r="G409" s="259">
        <v>23654</v>
      </c>
      <c r="H409" s="260">
        <f t="shared" si="84"/>
        <v>1.19676195294713</v>
      </c>
      <c r="I409" s="268">
        <f t="shared" si="82"/>
        <v>3505</v>
      </c>
      <c r="J409" s="260">
        <f t="shared" si="85"/>
        <v>0.173954042384237</v>
      </c>
    </row>
    <row r="410" s="218" customFormat="1" ht="14.25" spans="1:10">
      <c r="A410" s="253" t="s">
        <v>774</v>
      </c>
      <c r="B410" s="254">
        <f t="shared" si="80"/>
        <v>7</v>
      </c>
      <c r="C410" s="255" t="s">
        <v>775</v>
      </c>
      <c r="D410" s="256">
        <v>17671</v>
      </c>
      <c r="E410" s="261">
        <v>14977</v>
      </c>
      <c r="F410" s="258">
        <v>19118</v>
      </c>
      <c r="G410" s="259">
        <v>18721</v>
      </c>
      <c r="H410" s="260">
        <f t="shared" si="84"/>
        <v>0.979234229521917</v>
      </c>
      <c r="I410" s="268">
        <f t="shared" si="82"/>
        <v>1050</v>
      </c>
      <c r="J410" s="260">
        <f t="shared" si="85"/>
        <v>0.0594193876973573</v>
      </c>
    </row>
    <row r="411" s="218" customFormat="1" ht="14.25" spans="1:10">
      <c r="A411" s="253" t="s">
        <v>776</v>
      </c>
      <c r="B411" s="254">
        <f t="shared" si="80"/>
        <v>7</v>
      </c>
      <c r="C411" s="255" t="s">
        <v>777</v>
      </c>
      <c r="D411" s="256"/>
      <c r="E411" s="261"/>
      <c r="F411" s="258">
        <v>0</v>
      </c>
      <c r="G411" s="259">
        <v>0</v>
      </c>
      <c r="H411" s="260"/>
      <c r="I411" s="268"/>
      <c r="J411" s="260"/>
    </row>
    <row r="412" s="218" customFormat="1" ht="14.25" spans="1:10">
      <c r="A412" s="253" t="s">
        <v>778</v>
      </c>
      <c r="B412" s="254">
        <f t="shared" si="80"/>
        <v>7</v>
      </c>
      <c r="C412" s="255" t="s">
        <v>779</v>
      </c>
      <c r="D412" s="256">
        <v>78</v>
      </c>
      <c r="E412" s="261"/>
      <c r="F412" s="258">
        <v>0</v>
      </c>
      <c r="G412" s="259">
        <v>0</v>
      </c>
      <c r="H412" s="260"/>
      <c r="I412" s="268">
        <f>G412-D412</f>
        <v>-78</v>
      </c>
      <c r="J412" s="260">
        <f>I412/D412</f>
        <v>-1</v>
      </c>
    </row>
    <row r="413" s="218" customFormat="1" ht="14.25" spans="1:10">
      <c r="A413" s="253" t="s">
        <v>780</v>
      </c>
      <c r="B413" s="254">
        <f t="shared" si="80"/>
        <v>7</v>
      </c>
      <c r="C413" s="255" t="s">
        <v>781</v>
      </c>
      <c r="D413" s="256"/>
      <c r="E413" s="261"/>
      <c r="F413" s="258">
        <v>0</v>
      </c>
      <c r="G413" s="259">
        <v>0</v>
      </c>
      <c r="H413" s="260"/>
      <c r="I413" s="268"/>
      <c r="J413" s="260"/>
    </row>
    <row r="414" s="218" customFormat="1" ht="14.25" spans="1:10">
      <c r="A414" s="253" t="s">
        <v>782</v>
      </c>
      <c r="B414" s="254">
        <f t="shared" si="80"/>
        <v>7</v>
      </c>
      <c r="C414" s="255" t="s">
        <v>783</v>
      </c>
      <c r="D414" s="256"/>
      <c r="E414" s="261"/>
      <c r="F414" s="258">
        <v>0</v>
      </c>
      <c r="G414" s="259">
        <v>0</v>
      </c>
      <c r="H414" s="260"/>
      <c r="I414" s="268"/>
      <c r="J414" s="260"/>
    </row>
    <row r="415" s="218" customFormat="1" ht="14.25" spans="1:10">
      <c r="A415" s="253" t="s">
        <v>784</v>
      </c>
      <c r="B415" s="254">
        <f t="shared" si="80"/>
        <v>7</v>
      </c>
      <c r="C415" s="255" t="s">
        <v>785</v>
      </c>
      <c r="D415" s="256">
        <v>209</v>
      </c>
      <c r="E415" s="261">
        <v>408</v>
      </c>
      <c r="F415" s="258">
        <v>2707</v>
      </c>
      <c r="G415" s="259">
        <v>1787</v>
      </c>
      <c r="H415" s="260">
        <f>G415/F415</f>
        <v>0.660140376800887</v>
      </c>
      <c r="I415" s="268">
        <f>G415-D415</f>
        <v>1578</v>
      </c>
      <c r="J415" s="260">
        <f>I415/D415</f>
        <v>7.55023923444976</v>
      </c>
    </row>
    <row r="416" s="218" customFormat="1" ht="14.25" spans="1:10">
      <c r="A416" s="253" t="s">
        <v>786</v>
      </c>
      <c r="B416" s="254">
        <f t="shared" si="80"/>
        <v>5</v>
      </c>
      <c r="C416" s="255" t="s">
        <v>787</v>
      </c>
      <c r="D416" s="256"/>
      <c r="E416" s="257"/>
      <c r="F416" s="257"/>
      <c r="G416" s="256"/>
      <c r="H416" s="260"/>
      <c r="I416" s="268"/>
      <c r="J416" s="260"/>
    </row>
    <row r="417" s="218" customFormat="1" ht="14.25" spans="1:10">
      <c r="A417" s="253" t="s">
        <v>788</v>
      </c>
      <c r="B417" s="254">
        <f t="shared" si="80"/>
        <v>7</v>
      </c>
      <c r="C417" s="255" t="s">
        <v>789</v>
      </c>
      <c r="D417" s="256"/>
      <c r="E417" s="257"/>
      <c r="F417" s="257"/>
      <c r="G417" s="256"/>
      <c r="H417" s="260"/>
      <c r="I417" s="268"/>
      <c r="J417" s="260"/>
    </row>
    <row r="418" s="218" customFormat="1" ht="14.25" spans="1:10">
      <c r="A418" s="253" t="s">
        <v>790</v>
      </c>
      <c r="B418" s="254">
        <f t="shared" si="80"/>
        <v>7</v>
      </c>
      <c r="C418" s="255" t="s">
        <v>791</v>
      </c>
      <c r="D418" s="256"/>
      <c r="E418" s="257"/>
      <c r="F418" s="257"/>
      <c r="G418" s="256"/>
      <c r="H418" s="260"/>
      <c r="I418" s="268"/>
      <c r="J418" s="260"/>
    </row>
    <row r="419" s="218" customFormat="1" ht="14.25" spans="1:10">
      <c r="A419" s="253" t="s">
        <v>792</v>
      </c>
      <c r="B419" s="254">
        <f t="shared" si="80"/>
        <v>7</v>
      </c>
      <c r="C419" s="255" t="s">
        <v>793</v>
      </c>
      <c r="D419" s="256"/>
      <c r="E419" s="257"/>
      <c r="F419" s="257"/>
      <c r="G419" s="256"/>
      <c r="H419" s="260"/>
      <c r="I419" s="268"/>
      <c r="J419" s="260"/>
    </row>
    <row r="420" s="218" customFormat="1" ht="14.25" spans="1:10">
      <c r="A420" s="253" t="s">
        <v>794</v>
      </c>
      <c r="B420" s="254">
        <f t="shared" si="80"/>
        <v>7</v>
      </c>
      <c r="C420" s="255" t="s">
        <v>795</v>
      </c>
      <c r="D420" s="256"/>
      <c r="E420" s="257"/>
      <c r="F420" s="257"/>
      <c r="G420" s="256"/>
      <c r="H420" s="260"/>
      <c r="I420" s="268"/>
      <c r="J420" s="260"/>
    </row>
    <row r="421" s="218" customFormat="1" ht="14.25" spans="1:10">
      <c r="A421" s="253" t="s">
        <v>796</v>
      </c>
      <c r="B421" s="254">
        <f t="shared" si="80"/>
        <v>7</v>
      </c>
      <c r="C421" s="255" t="s">
        <v>797</v>
      </c>
      <c r="D421" s="256"/>
      <c r="E421" s="257"/>
      <c r="F421" s="257"/>
      <c r="G421" s="256"/>
      <c r="H421" s="260"/>
      <c r="I421" s="268"/>
      <c r="J421" s="260"/>
    </row>
    <row r="422" s="218" customFormat="1" ht="14.25" spans="1:10">
      <c r="A422" s="253" t="s">
        <v>798</v>
      </c>
      <c r="B422" s="254">
        <f t="shared" si="80"/>
        <v>7</v>
      </c>
      <c r="C422" s="255" t="s">
        <v>799</v>
      </c>
      <c r="D422" s="256"/>
      <c r="E422" s="257"/>
      <c r="F422" s="257"/>
      <c r="G422" s="256"/>
      <c r="H422" s="260"/>
      <c r="I422" s="268"/>
      <c r="J422" s="260"/>
    </row>
    <row r="423" s="218" customFormat="1" ht="14.25" spans="1:10">
      <c r="A423" s="253" t="s">
        <v>800</v>
      </c>
      <c r="B423" s="254">
        <f t="shared" si="80"/>
        <v>5</v>
      </c>
      <c r="C423" s="255" t="s">
        <v>801</v>
      </c>
      <c r="D423" s="256"/>
      <c r="E423" s="257"/>
      <c r="F423" s="257"/>
      <c r="G423" s="256"/>
      <c r="H423" s="260"/>
      <c r="I423" s="268"/>
      <c r="J423" s="260"/>
    </row>
    <row r="424" s="218" customFormat="1" ht="14.25" spans="1:10">
      <c r="A424" s="253" t="s">
        <v>802</v>
      </c>
      <c r="B424" s="254">
        <f t="shared" si="80"/>
        <v>7</v>
      </c>
      <c r="C424" s="255" t="s">
        <v>803</v>
      </c>
      <c r="D424" s="256"/>
      <c r="E424" s="257"/>
      <c r="F424" s="257"/>
      <c r="G424" s="256"/>
      <c r="H424" s="260"/>
      <c r="I424" s="268"/>
      <c r="J424" s="260"/>
    </row>
    <row r="425" s="218" customFormat="1" ht="14.25" spans="1:10">
      <c r="A425" s="253" t="s">
        <v>804</v>
      </c>
      <c r="B425" s="254">
        <f t="shared" si="80"/>
        <v>7</v>
      </c>
      <c r="C425" s="255" t="s">
        <v>805</v>
      </c>
      <c r="D425" s="256"/>
      <c r="E425" s="257"/>
      <c r="F425" s="257"/>
      <c r="G425" s="256"/>
      <c r="H425" s="260"/>
      <c r="I425" s="268"/>
      <c r="J425" s="260"/>
    </row>
    <row r="426" s="218" customFormat="1" ht="14.25" spans="1:10">
      <c r="A426" s="253" t="s">
        <v>806</v>
      </c>
      <c r="B426" s="254">
        <f t="shared" si="80"/>
        <v>7</v>
      </c>
      <c r="C426" s="255" t="s">
        <v>807</v>
      </c>
      <c r="D426" s="256"/>
      <c r="E426" s="257"/>
      <c r="F426" s="257"/>
      <c r="G426" s="256"/>
      <c r="H426" s="260"/>
      <c r="I426" s="268"/>
      <c r="J426" s="260"/>
    </row>
    <row r="427" s="218" customFormat="1" ht="14.25" spans="1:10">
      <c r="A427" s="253" t="s">
        <v>808</v>
      </c>
      <c r="B427" s="254">
        <f t="shared" si="80"/>
        <v>7</v>
      </c>
      <c r="C427" s="255" t="s">
        <v>809</v>
      </c>
      <c r="D427" s="256"/>
      <c r="E427" s="257"/>
      <c r="F427" s="257"/>
      <c r="G427" s="256"/>
      <c r="H427" s="260"/>
      <c r="I427" s="268"/>
      <c r="J427" s="260"/>
    </row>
    <row r="428" s="218" customFormat="1" ht="14.25" spans="1:10">
      <c r="A428" s="253" t="s">
        <v>810</v>
      </c>
      <c r="B428" s="254">
        <f t="shared" si="80"/>
        <v>7</v>
      </c>
      <c r="C428" s="255" t="s">
        <v>811</v>
      </c>
      <c r="D428" s="256"/>
      <c r="E428" s="257"/>
      <c r="F428" s="257"/>
      <c r="G428" s="256"/>
      <c r="H428" s="260"/>
      <c r="I428" s="268"/>
      <c r="J428" s="260"/>
    </row>
    <row r="429" s="218" customFormat="1" ht="14.25" spans="1:10">
      <c r="A429" s="253" t="s">
        <v>812</v>
      </c>
      <c r="B429" s="254">
        <f t="shared" si="80"/>
        <v>5</v>
      </c>
      <c r="C429" s="255" t="s">
        <v>813</v>
      </c>
      <c r="D429" s="256"/>
      <c r="E429" s="257"/>
      <c r="F429" s="257"/>
      <c r="G429" s="256"/>
      <c r="H429" s="260"/>
      <c r="I429" s="268"/>
      <c r="J429" s="260"/>
    </row>
    <row r="430" s="218" customFormat="1" ht="14.25" spans="1:10">
      <c r="A430" s="253" t="s">
        <v>814</v>
      </c>
      <c r="B430" s="254">
        <f t="shared" si="80"/>
        <v>7</v>
      </c>
      <c r="C430" s="255" t="s">
        <v>815</v>
      </c>
      <c r="D430" s="256"/>
      <c r="E430" s="257"/>
      <c r="F430" s="257"/>
      <c r="G430" s="256"/>
      <c r="H430" s="260"/>
      <c r="I430" s="268"/>
      <c r="J430" s="260"/>
    </row>
    <row r="431" s="218" customFormat="1" ht="14.25" spans="1:10">
      <c r="A431" s="253" t="s">
        <v>816</v>
      </c>
      <c r="B431" s="254">
        <f t="shared" si="80"/>
        <v>7</v>
      </c>
      <c r="C431" s="255" t="s">
        <v>817</v>
      </c>
      <c r="D431" s="256"/>
      <c r="E431" s="257"/>
      <c r="F431" s="257"/>
      <c r="G431" s="256"/>
      <c r="H431" s="260"/>
      <c r="I431" s="268"/>
      <c r="J431" s="260"/>
    </row>
    <row r="432" s="218" customFormat="1" ht="14.25" spans="1:10">
      <c r="A432" s="253" t="s">
        <v>818</v>
      </c>
      <c r="B432" s="254">
        <f t="shared" si="80"/>
        <v>7</v>
      </c>
      <c r="C432" s="255" t="s">
        <v>819</v>
      </c>
      <c r="D432" s="256"/>
      <c r="E432" s="257"/>
      <c r="F432" s="257"/>
      <c r="G432" s="256"/>
      <c r="H432" s="260"/>
      <c r="I432" s="268"/>
      <c r="J432" s="260"/>
    </row>
    <row r="433" s="218" customFormat="1" ht="14.25" spans="1:10">
      <c r="A433" s="253" t="s">
        <v>820</v>
      </c>
      <c r="B433" s="254">
        <f t="shared" si="80"/>
        <v>5</v>
      </c>
      <c r="C433" s="255" t="s">
        <v>821</v>
      </c>
      <c r="D433" s="256"/>
      <c r="E433" s="257"/>
      <c r="F433" s="257"/>
      <c r="G433" s="256"/>
      <c r="H433" s="260"/>
      <c r="I433" s="268"/>
      <c r="J433" s="260"/>
    </row>
    <row r="434" s="218" customFormat="1" ht="14.25" spans="1:10">
      <c r="A434" s="253" t="s">
        <v>822</v>
      </c>
      <c r="B434" s="254">
        <f t="shared" si="80"/>
        <v>7</v>
      </c>
      <c r="C434" s="255" t="s">
        <v>823</v>
      </c>
      <c r="D434" s="256"/>
      <c r="E434" s="257"/>
      <c r="F434" s="257"/>
      <c r="G434" s="256"/>
      <c r="H434" s="260"/>
      <c r="I434" s="268"/>
      <c r="J434" s="260"/>
    </row>
    <row r="435" s="218" customFormat="1" ht="14.25" spans="1:10">
      <c r="A435" s="253" t="s">
        <v>824</v>
      </c>
      <c r="B435" s="254">
        <f t="shared" si="80"/>
        <v>7</v>
      </c>
      <c r="C435" s="255" t="s">
        <v>825</v>
      </c>
      <c r="D435" s="256"/>
      <c r="E435" s="257"/>
      <c r="F435" s="257"/>
      <c r="G435" s="256"/>
      <c r="H435" s="260"/>
      <c r="I435" s="268"/>
      <c r="J435" s="260"/>
    </row>
    <row r="436" s="218" customFormat="1" ht="14.25" spans="1:10">
      <c r="A436" s="253" t="s">
        <v>826</v>
      </c>
      <c r="B436" s="254">
        <f t="shared" si="80"/>
        <v>7</v>
      </c>
      <c r="C436" s="255" t="s">
        <v>827</v>
      </c>
      <c r="D436" s="256"/>
      <c r="E436" s="257"/>
      <c r="F436" s="257"/>
      <c r="G436" s="256"/>
      <c r="H436" s="260"/>
      <c r="I436" s="268"/>
      <c r="J436" s="260"/>
    </row>
    <row r="437" s="218" customFormat="1" ht="14.25" spans="1:10">
      <c r="A437" s="253" t="s">
        <v>828</v>
      </c>
      <c r="B437" s="254">
        <f t="shared" si="80"/>
        <v>5</v>
      </c>
      <c r="C437" s="255" t="s">
        <v>829</v>
      </c>
      <c r="D437" s="256"/>
      <c r="E437" s="257"/>
      <c r="F437" s="257">
        <v>34</v>
      </c>
      <c r="G437" s="256">
        <v>34</v>
      </c>
      <c r="H437" s="260"/>
      <c r="I437" s="268"/>
      <c r="J437" s="260"/>
    </row>
    <row r="438" s="218" customFormat="1" ht="14.25" spans="1:10">
      <c r="A438" s="253" t="s">
        <v>830</v>
      </c>
      <c r="B438" s="254">
        <f t="shared" si="80"/>
        <v>7</v>
      </c>
      <c r="C438" s="255" t="s">
        <v>831</v>
      </c>
      <c r="D438" s="256"/>
      <c r="E438" s="257"/>
      <c r="F438" s="257">
        <v>34</v>
      </c>
      <c r="G438" s="256">
        <v>34</v>
      </c>
      <c r="H438" s="260"/>
      <c r="I438" s="268"/>
      <c r="J438" s="260"/>
    </row>
    <row r="439" s="218" customFormat="1" ht="14.25" spans="1:10">
      <c r="A439" s="253" t="s">
        <v>832</v>
      </c>
      <c r="B439" s="254">
        <f t="shared" si="80"/>
        <v>7</v>
      </c>
      <c r="C439" s="255" t="s">
        <v>833</v>
      </c>
      <c r="D439" s="256"/>
      <c r="E439" s="257"/>
      <c r="F439" s="257"/>
      <c r="G439" s="256"/>
      <c r="H439" s="260"/>
      <c r="I439" s="268"/>
      <c r="J439" s="260"/>
    </row>
    <row r="440" s="218" customFormat="1" ht="14.25" spans="1:10">
      <c r="A440" s="253" t="s">
        <v>834</v>
      </c>
      <c r="B440" s="254">
        <f t="shared" si="80"/>
        <v>7</v>
      </c>
      <c r="C440" s="255" t="s">
        <v>835</v>
      </c>
      <c r="D440" s="256"/>
      <c r="E440" s="257"/>
      <c r="F440" s="257"/>
      <c r="G440" s="256"/>
      <c r="H440" s="260"/>
      <c r="I440" s="268"/>
      <c r="J440" s="260"/>
    </row>
    <row r="441" s="218" customFormat="1" ht="14.25" spans="1:10">
      <c r="A441" s="253" t="s">
        <v>836</v>
      </c>
      <c r="B441" s="254">
        <f t="shared" si="80"/>
        <v>5</v>
      </c>
      <c r="C441" s="255" t="s">
        <v>837</v>
      </c>
      <c r="D441" s="256">
        <v>51</v>
      </c>
      <c r="E441" s="257">
        <v>46</v>
      </c>
      <c r="F441" s="257">
        <v>46</v>
      </c>
      <c r="G441" s="256">
        <v>82</v>
      </c>
      <c r="H441" s="260">
        <f>G441/F441</f>
        <v>1.78260869565217</v>
      </c>
      <c r="I441" s="268">
        <f>G441-D441</f>
        <v>31</v>
      </c>
      <c r="J441" s="260">
        <f>I441/D441</f>
        <v>0.607843137254902</v>
      </c>
    </row>
    <row r="442" s="218" customFormat="1" ht="14.25" spans="1:10">
      <c r="A442" s="253" t="s">
        <v>838</v>
      </c>
      <c r="B442" s="254">
        <f t="shared" si="80"/>
        <v>7</v>
      </c>
      <c r="C442" s="255" t="s">
        <v>839</v>
      </c>
      <c r="D442" s="256"/>
      <c r="E442" s="257"/>
      <c r="F442" s="257"/>
      <c r="G442" s="256"/>
      <c r="H442" s="260"/>
      <c r="I442" s="268"/>
      <c r="J442" s="260"/>
    </row>
    <row r="443" s="218" customFormat="1" ht="14.25" spans="1:10">
      <c r="A443" s="253" t="s">
        <v>840</v>
      </c>
      <c r="B443" s="254">
        <f t="shared" si="80"/>
        <v>7</v>
      </c>
      <c r="C443" s="255" t="s">
        <v>841</v>
      </c>
      <c r="D443" s="256">
        <v>51</v>
      </c>
      <c r="E443" s="257">
        <v>46</v>
      </c>
      <c r="F443" s="257">
        <v>46</v>
      </c>
      <c r="G443" s="256">
        <v>82</v>
      </c>
      <c r="H443" s="260">
        <f>G443/F443</f>
        <v>1.78260869565217</v>
      </c>
      <c r="I443" s="268">
        <f>G443-D443</f>
        <v>31</v>
      </c>
      <c r="J443" s="260">
        <f>I443/D443</f>
        <v>0.607843137254902</v>
      </c>
    </row>
    <row r="444" s="218" customFormat="1" ht="14.25" spans="1:10">
      <c r="A444" s="253" t="s">
        <v>842</v>
      </c>
      <c r="B444" s="254">
        <f t="shared" si="80"/>
        <v>7</v>
      </c>
      <c r="C444" s="255" t="s">
        <v>843</v>
      </c>
      <c r="D444" s="256"/>
      <c r="E444" s="257"/>
      <c r="F444" s="257"/>
      <c r="G444" s="256"/>
      <c r="H444" s="260"/>
      <c r="I444" s="268"/>
      <c r="J444" s="260"/>
    </row>
    <row r="445" s="218" customFormat="1" ht="14.25" spans="1:10">
      <c r="A445" s="253" t="s">
        <v>844</v>
      </c>
      <c r="B445" s="254">
        <f t="shared" si="80"/>
        <v>7</v>
      </c>
      <c r="C445" s="255" t="s">
        <v>845</v>
      </c>
      <c r="D445" s="256"/>
      <c r="E445" s="257"/>
      <c r="F445" s="257"/>
      <c r="G445" s="256"/>
      <c r="H445" s="260"/>
      <c r="I445" s="268"/>
      <c r="J445" s="260"/>
    </row>
    <row r="446" s="218" customFormat="1" ht="14.25" spans="1:10">
      <c r="A446" s="253" t="s">
        <v>846</v>
      </c>
      <c r="B446" s="254">
        <f t="shared" si="80"/>
        <v>7</v>
      </c>
      <c r="C446" s="255" t="s">
        <v>847</v>
      </c>
      <c r="D446" s="256"/>
      <c r="E446" s="257"/>
      <c r="F446" s="257"/>
      <c r="G446" s="256"/>
      <c r="H446" s="260"/>
      <c r="I446" s="268"/>
      <c r="J446" s="260"/>
    </row>
    <row r="447" s="218" customFormat="1" ht="14.25" spans="1:10">
      <c r="A447" s="253" t="s">
        <v>848</v>
      </c>
      <c r="B447" s="254">
        <f t="shared" si="80"/>
        <v>5</v>
      </c>
      <c r="C447" s="255" t="s">
        <v>849</v>
      </c>
      <c r="D447" s="256">
        <v>2550</v>
      </c>
      <c r="E447" s="257">
        <v>2000</v>
      </c>
      <c r="F447" s="257">
        <v>2003</v>
      </c>
      <c r="G447" s="256">
        <v>2003</v>
      </c>
      <c r="H447" s="260">
        <f>G447/F447</f>
        <v>1</v>
      </c>
      <c r="I447" s="268">
        <f>G447-D447</f>
        <v>-547</v>
      </c>
      <c r="J447" s="260">
        <f>I447/D447</f>
        <v>-0.214509803921569</v>
      </c>
    </row>
    <row r="448" s="218" customFormat="1" ht="14.25" spans="1:10">
      <c r="A448" s="253" t="s">
        <v>850</v>
      </c>
      <c r="B448" s="254">
        <f t="shared" si="80"/>
        <v>7</v>
      </c>
      <c r="C448" s="255" t="s">
        <v>851</v>
      </c>
      <c r="D448" s="256"/>
      <c r="E448" s="257"/>
      <c r="F448" s="257"/>
      <c r="G448" s="256"/>
      <c r="H448" s="260"/>
      <c r="I448" s="268"/>
      <c r="J448" s="260"/>
    </row>
    <row r="449" s="218" customFormat="1" ht="14.25" spans="1:10">
      <c r="A449" s="253" t="s">
        <v>852</v>
      </c>
      <c r="B449" s="254">
        <f t="shared" si="80"/>
        <v>7</v>
      </c>
      <c r="C449" s="255" t="s">
        <v>853</v>
      </c>
      <c r="D449" s="256"/>
      <c r="E449" s="257"/>
      <c r="F449" s="257"/>
      <c r="G449" s="256"/>
      <c r="H449" s="260"/>
      <c r="I449" s="268"/>
      <c r="J449" s="260"/>
    </row>
    <row r="450" s="217" customFormat="1" ht="14.25" spans="1:10">
      <c r="A450" s="253" t="s">
        <v>854</v>
      </c>
      <c r="B450" s="254">
        <f t="shared" ref="B450:B513" si="86">LEN(A450)</f>
        <v>7</v>
      </c>
      <c r="C450" s="255" t="s">
        <v>855</v>
      </c>
      <c r="D450" s="256"/>
      <c r="E450" s="257"/>
      <c r="F450" s="257"/>
      <c r="G450" s="256"/>
      <c r="H450" s="260"/>
      <c r="I450" s="268"/>
      <c r="J450" s="260"/>
    </row>
    <row r="451" s="218" customFormat="1" ht="14.25" spans="1:10">
      <c r="A451" s="253" t="s">
        <v>856</v>
      </c>
      <c r="B451" s="254">
        <f t="shared" si="86"/>
        <v>7</v>
      </c>
      <c r="C451" s="255" t="s">
        <v>857</v>
      </c>
      <c r="D451" s="256"/>
      <c r="E451" s="257"/>
      <c r="F451" s="257"/>
      <c r="G451" s="256"/>
      <c r="H451" s="260"/>
      <c r="I451" s="268"/>
      <c r="J451" s="260"/>
    </row>
    <row r="452" s="218" customFormat="1" ht="14.25" spans="1:10">
      <c r="A452" s="253" t="s">
        <v>858</v>
      </c>
      <c r="B452" s="254">
        <f t="shared" si="86"/>
        <v>7</v>
      </c>
      <c r="C452" s="255" t="s">
        <v>859</v>
      </c>
      <c r="D452" s="256"/>
      <c r="E452" s="257"/>
      <c r="F452" s="257"/>
      <c r="G452" s="256"/>
      <c r="H452" s="260"/>
      <c r="I452" s="268"/>
      <c r="J452" s="260"/>
    </row>
    <row r="453" s="218" customFormat="1" ht="14.25" spans="1:10">
      <c r="A453" s="253" t="s">
        <v>860</v>
      </c>
      <c r="B453" s="254">
        <f t="shared" si="86"/>
        <v>7</v>
      </c>
      <c r="C453" s="255" t="s">
        <v>861</v>
      </c>
      <c r="D453" s="256">
        <v>2550</v>
      </c>
      <c r="E453" s="257">
        <v>2000</v>
      </c>
      <c r="F453" s="257">
        <v>2003</v>
      </c>
      <c r="G453" s="256">
        <v>2003</v>
      </c>
      <c r="H453" s="260">
        <f t="shared" ref="H453:H457" si="87">G453/F453</f>
        <v>1</v>
      </c>
      <c r="I453" s="268">
        <f t="shared" ref="I453:I458" si="88">G453-D453</f>
        <v>-547</v>
      </c>
      <c r="J453" s="260">
        <f t="shared" ref="J453:J458" si="89">I453/D453</f>
        <v>-0.214509803921569</v>
      </c>
    </row>
    <row r="454" s="218" customFormat="1" ht="14.25" spans="1:10">
      <c r="A454" s="253" t="s">
        <v>862</v>
      </c>
      <c r="B454" s="254">
        <f t="shared" si="86"/>
        <v>5</v>
      </c>
      <c r="C454" s="255" t="s">
        <v>863</v>
      </c>
      <c r="D454" s="256"/>
      <c r="E454" s="257"/>
      <c r="F454" s="257"/>
      <c r="G454" s="256"/>
      <c r="H454" s="260"/>
      <c r="I454" s="268"/>
      <c r="J454" s="260"/>
    </row>
    <row r="455" s="218" customFormat="1" ht="14.25" spans="1:10">
      <c r="A455" s="247" t="s">
        <v>864</v>
      </c>
      <c r="B455" s="273">
        <f t="shared" si="86"/>
        <v>3</v>
      </c>
      <c r="C455" s="249" t="s">
        <v>865</v>
      </c>
      <c r="D455" s="250">
        <v>769</v>
      </c>
      <c r="E455" s="251">
        <v>528</v>
      </c>
      <c r="F455" s="251">
        <v>538</v>
      </c>
      <c r="G455" s="250">
        <v>564</v>
      </c>
      <c r="H455" s="252">
        <f t="shared" si="87"/>
        <v>1.04832713754647</v>
      </c>
      <c r="I455" s="267">
        <f t="shared" si="88"/>
        <v>-205</v>
      </c>
      <c r="J455" s="252">
        <f t="shared" si="89"/>
        <v>-0.266579973992198</v>
      </c>
    </row>
    <row r="456" s="218" customFormat="1" ht="14.25" spans="1:10">
      <c r="A456" s="253" t="s">
        <v>866</v>
      </c>
      <c r="B456" s="254">
        <f t="shared" si="86"/>
        <v>5</v>
      </c>
      <c r="C456" s="255" t="s">
        <v>867</v>
      </c>
      <c r="D456" s="256">
        <v>65</v>
      </c>
      <c r="E456" s="257">
        <v>58</v>
      </c>
      <c r="F456" s="257">
        <v>58</v>
      </c>
      <c r="G456" s="259">
        <f>SUM(G457:G460)</f>
        <v>61</v>
      </c>
      <c r="H456" s="260">
        <f t="shared" si="87"/>
        <v>1.05172413793103</v>
      </c>
      <c r="I456" s="268">
        <f t="shared" si="88"/>
        <v>-4</v>
      </c>
      <c r="J456" s="260">
        <f t="shared" si="89"/>
        <v>-0.0615384615384615</v>
      </c>
    </row>
    <row r="457" s="218" customFormat="1" ht="14.25" spans="1:10">
      <c r="A457" s="253" t="s">
        <v>868</v>
      </c>
      <c r="B457" s="254">
        <f t="shared" si="86"/>
        <v>7</v>
      </c>
      <c r="C457" s="255" t="s">
        <v>119</v>
      </c>
      <c r="D457" s="256">
        <v>62</v>
      </c>
      <c r="E457" s="257">
        <v>58</v>
      </c>
      <c r="F457" s="257">
        <v>58</v>
      </c>
      <c r="G457" s="259">
        <v>60</v>
      </c>
      <c r="H457" s="260">
        <f t="shared" si="87"/>
        <v>1.03448275862069</v>
      </c>
      <c r="I457" s="268">
        <f t="shared" si="88"/>
        <v>-2</v>
      </c>
      <c r="J457" s="260">
        <f t="shared" si="89"/>
        <v>-0.032258064516129</v>
      </c>
    </row>
    <row r="458" s="218" customFormat="1" ht="14.25" spans="1:10">
      <c r="A458" s="253" t="s">
        <v>869</v>
      </c>
      <c r="B458" s="254">
        <f t="shared" si="86"/>
        <v>7</v>
      </c>
      <c r="C458" s="255" t="s">
        <v>121</v>
      </c>
      <c r="D458" s="256">
        <v>3</v>
      </c>
      <c r="E458" s="257"/>
      <c r="F458" s="257"/>
      <c r="G458" s="259">
        <v>1</v>
      </c>
      <c r="H458" s="260"/>
      <c r="I458" s="268">
        <f t="shared" si="88"/>
        <v>-2</v>
      </c>
      <c r="J458" s="260">
        <f t="shared" si="89"/>
        <v>-0.666666666666667</v>
      </c>
    </row>
    <row r="459" s="218" customFormat="1" ht="14.25" spans="1:10">
      <c r="A459" s="253" t="s">
        <v>870</v>
      </c>
      <c r="B459" s="254">
        <f t="shared" si="86"/>
        <v>7</v>
      </c>
      <c r="C459" s="255" t="s">
        <v>123</v>
      </c>
      <c r="D459" s="256"/>
      <c r="E459" s="257"/>
      <c r="F459" s="257"/>
      <c r="G459" s="256"/>
      <c r="H459" s="260"/>
      <c r="I459" s="268"/>
      <c r="J459" s="260"/>
    </row>
    <row r="460" s="218" customFormat="1" ht="14.25" spans="1:10">
      <c r="A460" s="253" t="s">
        <v>871</v>
      </c>
      <c r="B460" s="254">
        <f t="shared" si="86"/>
        <v>7</v>
      </c>
      <c r="C460" s="255" t="s">
        <v>872</v>
      </c>
      <c r="D460" s="256"/>
      <c r="E460" s="257"/>
      <c r="F460" s="257"/>
      <c r="G460" s="256"/>
      <c r="H460" s="260"/>
      <c r="I460" s="268"/>
      <c r="J460" s="260"/>
    </row>
    <row r="461" s="218" customFormat="1" ht="14.25" spans="1:10">
      <c r="A461" s="253" t="s">
        <v>873</v>
      </c>
      <c r="B461" s="254">
        <f t="shared" si="86"/>
        <v>5</v>
      </c>
      <c r="C461" s="255" t="s">
        <v>874</v>
      </c>
      <c r="D461" s="256"/>
      <c r="E461" s="257"/>
      <c r="F461" s="257"/>
      <c r="G461" s="256"/>
      <c r="H461" s="260"/>
      <c r="I461" s="268"/>
      <c r="J461" s="260"/>
    </row>
    <row r="462" s="218" customFormat="1" ht="14.25" spans="1:10">
      <c r="A462" s="253" t="s">
        <v>875</v>
      </c>
      <c r="B462" s="254">
        <f t="shared" si="86"/>
        <v>7</v>
      </c>
      <c r="C462" s="255" t="s">
        <v>876</v>
      </c>
      <c r="D462" s="256"/>
      <c r="E462" s="257"/>
      <c r="F462" s="257"/>
      <c r="G462" s="256"/>
      <c r="H462" s="260"/>
      <c r="I462" s="268"/>
      <c r="J462" s="260"/>
    </row>
    <row r="463" s="218" customFormat="1" ht="14.25" spans="1:10">
      <c r="A463" s="253" t="s">
        <v>877</v>
      </c>
      <c r="B463" s="254">
        <f t="shared" si="86"/>
        <v>7</v>
      </c>
      <c r="C463" s="255" t="s">
        <v>878</v>
      </c>
      <c r="D463" s="256"/>
      <c r="E463" s="257"/>
      <c r="F463" s="257"/>
      <c r="G463" s="256"/>
      <c r="H463" s="260"/>
      <c r="I463" s="268"/>
      <c r="J463" s="260"/>
    </row>
    <row r="464" s="218" customFormat="1" ht="14.25" spans="1:10">
      <c r="A464" s="253" t="s">
        <v>879</v>
      </c>
      <c r="B464" s="254">
        <f t="shared" si="86"/>
        <v>7</v>
      </c>
      <c r="C464" s="255" t="s">
        <v>880</v>
      </c>
      <c r="D464" s="256"/>
      <c r="E464" s="257"/>
      <c r="F464" s="257"/>
      <c r="G464" s="256"/>
      <c r="H464" s="260"/>
      <c r="I464" s="268"/>
      <c r="J464" s="260"/>
    </row>
    <row r="465" s="218" customFormat="1" ht="14.25" spans="1:10">
      <c r="A465" s="253" t="s">
        <v>881</v>
      </c>
      <c r="B465" s="254">
        <f t="shared" si="86"/>
        <v>7</v>
      </c>
      <c r="C465" s="255" t="s">
        <v>882</v>
      </c>
      <c r="D465" s="256"/>
      <c r="E465" s="257"/>
      <c r="F465" s="257"/>
      <c r="G465" s="256"/>
      <c r="H465" s="260"/>
      <c r="I465" s="268"/>
      <c r="J465" s="260"/>
    </row>
    <row r="466" s="218" customFormat="1" ht="14.25" spans="1:10">
      <c r="A466" s="253" t="s">
        <v>883</v>
      </c>
      <c r="B466" s="254">
        <f t="shared" si="86"/>
        <v>7</v>
      </c>
      <c r="C466" s="255" t="s">
        <v>884</v>
      </c>
      <c r="D466" s="256"/>
      <c r="E466" s="257"/>
      <c r="F466" s="257"/>
      <c r="G466" s="256"/>
      <c r="H466" s="260"/>
      <c r="I466" s="268"/>
      <c r="J466" s="260"/>
    </row>
    <row r="467" s="218" customFormat="1" ht="14.25" spans="1:10">
      <c r="A467" s="253" t="s">
        <v>885</v>
      </c>
      <c r="B467" s="254">
        <f t="shared" si="86"/>
        <v>7</v>
      </c>
      <c r="C467" s="255" t="s">
        <v>886</v>
      </c>
      <c r="D467" s="256"/>
      <c r="E467" s="257"/>
      <c r="F467" s="257"/>
      <c r="G467" s="256"/>
      <c r="H467" s="260"/>
      <c r="I467" s="268"/>
      <c r="J467" s="260"/>
    </row>
    <row r="468" s="218" customFormat="1" ht="14.25" spans="1:10">
      <c r="A468" s="253" t="s">
        <v>887</v>
      </c>
      <c r="B468" s="254">
        <f t="shared" si="86"/>
        <v>7</v>
      </c>
      <c r="C468" s="255" t="s">
        <v>888</v>
      </c>
      <c r="D468" s="256"/>
      <c r="E468" s="257"/>
      <c r="F468" s="257"/>
      <c r="G468" s="256"/>
      <c r="H468" s="260"/>
      <c r="I468" s="268"/>
      <c r="J468" s="260"/>
    </row>
    <row r="469" s="218" customFormat="1" ht="14.25" spans="1:10">
      <c r="A469" s="253" t="s">
        <v>889</v>
      </c>
      <c r="B469" s="254">
        <f t="shared" si="86"/>
        <v>7</v>
      </c>
      <c r="C469" s="255" t="s">
        <v>890</v>
      </c>
      <c r="D469" s="256"/>
      <c r="E469" s="257"/>
      <c r="F469" s="257"/>
      <c r="G469" s="256"/>
      <c r="H469" s="260"/>
      <c r="I469" s="268"/>
      <c r="J469" s="260"/>
    </row>
    <row r="470" s="218" customFormat="1" ht="14.25" spans="1:10">
      <c r="A470" s="253" t="s">
        <v>891</v>
      </c>
      <c r="B470" s="254">
        <f t="shared" si="86"/>
        <v>5</v>
      </c>
      <c r="C470" s="255" t="s">
        <v>892</v>
      </c>
      <c r="D470" s="256"/>
      <c r="E470" s="257"/>
      <c r="F470" s="257"/>
      <c r="G470" s="256"/>
      <c r="H470" s="260"/>
      <c r="I470" s="268"/>
      <c r="J470" s="260"/>
    </row>
    <row r="471" s="218" customFormat="1" ht="14.25" spans="1:10">
      <c r="A471" s="253" t="s">
        <v>893</v>
      </c>
      <c r="B471" s="254">
        <f t="shared" si="86"/>
        <v>7</v>
      </c>
      <c r="C471" s="255" t="s">
        <v>876</v>
      </c>
      <c r="D471" s="256"/>
      <c r="E471" s="257"/>
      <c r="F471" s="257"/>
      <c r="G471" s="256"/>
      <c r="H471" s="260"/>
      <c r="I471" s="268"/>
      <c r="J471" s="260"/>
    </row>
    <row r="472" s="218" customFormat="1" ht="14.25" spans="1:10">
      <c r="A472" s="253" t="s">
        <v>894</v>
      </c>
      <c r="B472" s="254">
        <f t="shared" si="86"/>
        <v>7</v>
      </c>
      <c r="C472" s="255" t="s">
        <v>895</v>
      </c>
      <c r="D472" s="256"/>
      <c r="E472" s="257"/>
      <c r="F472" s="257"/>
      <c r="G472" s="256"/>
      <c r="H472" s="260"/>
      <c r="I472" s="268"/>
      <c r="J472" s="260"/>
    </row>
    <row r="473" s="218" customFormat="1" ht="14.25" spans="1:10">
      <c r="A473" s="253" t="s">
        <v>896</v>
      </c>
      <c r="B473" s="254">
        <f t="shared" si="86"/>
        <v>7</v>
      </c>
      <c r="C473" s="255" t="s">
        <v>897</v>
      </c>
      <c r="D473" s="256"/>
      <c r="E473" s="257"/>
      <c r="F473" s="257"/>
      <c r="G473" s="256"/>
      <c r="H473" s="260"/>
      <c r="I473" s="268"/>
      <c r="J473" s="260"/>
    </row>
    <row r="474" s="218" customFormat="1" ht="14.25" spans="1:10">
      <c r="A474" s="253" t="s">
        <v>898</v>
      </c>
      <c r="B474" s="254">
        <f t="shared" si="86"/>
        <v>7</v>
      </c>
      <c r="C474" s="255" t="s">
        <v>899</v>
      </c>
      <c r="D474" s="256"/>
      <c r="E474" s="257"/>
      <c r="F474" s="257"/>
      <c r="G474" s="256"/>
      <c r="H474" s="260"/>
      <c r="I474" s="268"/>
      <c r="J474" s="260"/>
    </row>
    <row r="475" s="218" customFormat="1" ht="14.25" spans="1:10">
      <c r="A475" s="253" t="s">
        <v>900</v>
      </c>
      <c r="B475" s="254">
        <f t="shared" si="86"/>
        <v>7</v>
      </c>
      <c r="C475" s="255" t="s">
        <v>901</v>
      </c>
      <c r="D475" s="256"/>
      <c r="E475" s="257"/>
      <c r="F475" s="257"/>
      <c r="G475" s="256"/>
      <c r="H475" s="260"/>
      <c r="I475" s="268"/>
      <c r="J475" s="260"/>
    </row>
    <row r="476" s="218" customFormat="1" ht="14.25" spans="1:10">
      <c r="A476" s="253" t="s">
        <v>902</v>
      </c>
      <c r="B476" s="254">
        <f t="shared" si="86"/>
        <v>5</v>
      </c>
      <c r="C476" s="255" t="s">
        <v>903</v>
      </c>
      <c r="D476" s="256">
        <v>300</v>
      </c>
      <c r="E476" s="257"/>
      <c r="F476" s="257"/>
      <c r="G476" s="256"/>
      <c r="H476" s="260"/>
      <c r="I476" s="268">
        <f t="shared" ref="I476:I481" si="90">G476-D476</f>
        <v>-300</v>
      </c>
      <c r="J476" s="260">
        <f>I476/D476</f>
        <v>-1</v>
      </c>
    </row>
    <row r="477" s="218" customFormat="1" ht="14.25" spans="1:10">
      <c r="A477" s="253" t="s">
        <v>904</v>
      </c>
      <c r="B477" s="254">
        <f t="shared" si="86"/>
        <v>7</v>
      </c>
      <c r="C477" s="255" t="s">
        <v>876</v>
      </c>
      <c r="D477" s="256"/>
      <c r="E477" s="257"/>
      <c r="F477" s="257"/>
      <c r="G477" s="256"/>
      <c r="H477" s="260"/>
      <c r="I477" s="268"/>
      <c r="J477" s="260"/>
    </row>
    <row r="478" s="218" customFormat="1" ht="14.25" spans="1:10">
      <c r="A478" s="253" t="s">
        <v>905</v>
      </c>
      <c r="B478" s="254">
        <f t="shared" si="86"/>
        <v>7</v>
      </c>
      <c r="C478" s="255" t="s">
        <v>906</v>
      </c>
      <c r="D478" s="256"/>
      <c r="E478" s="257"/>
      <c r="F478" s="257"/>
      <c r="G478" s="256"/>
      <c r="H478" s="260"/>
      <c r="I478" s="268"/>
      <c r="J478" s="260"/>
    </row>
    <row r="479" s="218" customFormat="1" ht="14.25" spans="1:10">
      <c r="A479" s="253" t="s">
        <v>907</v>
      </c>
      <c r="B479" s="254">
        <f t="shared" si="86"/>
        <v>7</v>
      </c>
      <c r="C479" s="255" t="s">
        <v>908</v>
      </c>
      <c r="D479" s="256"/>
      <c r="E479" s="257"/>
      <c r="F479" s="257"/>
      <c r="G479" s="256"/>
      <c r="H479" s="260"/>
      <c r="I479" s="268"/>
      <c r="J479" s="260"/>
    </row>
    <row r="480" s="218" customFormat="1" ht="14.25" spans="1:10">
      <c r="A480" s="253" t="s">
        <v>909</v>
      </c>
      <c r="B480" s="254">
        <f t="shared" si="86"/>
        <v>7</v>
      </c>
      <c r="C480" s="255" t="s">
        <v>910</v>
      </c>
      <c r="D480" s="256">
        <v>300</v>
      </c>
      <c r="E480" s="257"/>
      <c r="F480" s="257"/>
      <c r="G480" s="256"/>
      <c r="H480" s="260"/>
      <c r="I480" s="268">
        <f t="shared" si="90"/>
        <v>-300</v>
      </c>
      <c r="J480" s="260"/>
    </row>
    <row r="481" s="218" customFormat="1" ht="14.25" spans="1:10">
      <c r="A481" s="253" t="s">
        <v>911</v>
      </c>
      <c r="B481" s="254">
        <f t="shared" si="86"/>
        <v>7</v>
      </c>
      <c r="C481" s="255" t="s">
        <v>912</v>
      </c>
      <c r="D481" s="256"/>
      <c r="E481" s="257"/>
      <c r="F481" s="257"/>
      <c r="G481" s="256"/>
      <c r="H481" s="260"/>
      <c r="I481" s="268">
        <f t="shared" si="90"/>
        <v>0</v>
      </c>
      <c r="J481" s="260"/>
    </row>
    <row r="482" s="218" customFormat="1" ht="14.25" spans="1:10">
      <c r="A482" s="253" t="s">
        <v>913</v>
      </c>
      <c r="B482" s="254">
        <f t="shared" si="86"/>
        <v>5</v>
      </c>
      <c r="C482" s="255" t="s">
        <v>914</v>
      </c>
      <c r="D482" s="256"/>
      <c r="E482" s="257"/>
      <c r="F482" s="257"/>
      <c r="G482" s="256"/>
      <c r="H482" s="260"/>
      <c r="I482" s="268"/>
      <c r="J482" s="260"/>
    </row>
    <row r="483" s="218" customFormat="1" ht="14.25" spans="1:10">
      <c r="A483" s="253" t="s">
        <v>915</v>
      </c>
      <c r="B483" s="254">
        <f t="shared" si="86"/>
        <v>7</v>
      </c>
      <c r="C483" s="255" t="s">
        <v>876</v>
      </c>
      <c r="D483" s="256"/>
      <c r="E483" s="257"/>
      <c r="F483" s="257"/>
      <c r="G483" s="256"/>
      <c r="H483" s="260"/>
      <c r="I483" s="268"/>
      <c r="J483" s="260"/>
    </row>
    <row r="484" s="218" customFormat="1" ht="14.25" spans="1:10">
      <c r="A484" s="253" t="s">
        <v>916</v>
      </c>
      <c r="B484" s="254">
        <f t="shared" si="86"/>
        <v>7</v>
      </c>
      <c r="C484" s="255" t="s">
        <v>917</v>
      </c>
      <c r="D484" s="256"/>
      <c r="E484" s="257"/>
      <c r="F484" s="257"/>
      <c r="G484" s="256"/>
      <c r="H484" s="260"/>
      <c r="I484" s="268"/>
      <c r="J484" s="260"/>
    </row>
    <row r="485" s="218" customFormat="1" ht="14.25" spans="1:10">
      <c r="A485" s="253" t="s">
        <v>918</v>
      </c>
      <c r="B485" s="254">
        <f t="shared" si="86"/>
        <v>7</v>
      </c>
      <c r="C485" s="255" t="s">
        <v>919</v>
      </c>
      <c r="D485" s="256"/>
      <c r="E485" s="257"/>
      <c r="F485" s="257"/>
      <c r="G485" s="256"/>
      <c r="H485" s="260"/>
      <c r="I485" s="268"/>
      <c r="J485" s="260"/>
    </row>
    <row r="486" s="218" customFormat="1" ht="14.25" spans="1:10">
      <c r="A486" s="253" t="s">
        <v>920</v>
      </c>
      <c r="B486" s="254">
        <f t="shared" si="86"/>
        <v>7</v>
      </c>
      <c r="C486" s="255" t="s">
        <v>921</v>
      </c>
      <c r="D486" s="256"/>
      <c r="E486" s="257"/>
      <c r="F486" s="257"/>
      <c r="G486" s="256"/>
      <c r="H486" s="260"/>
      <c r="I486" s="268"/>
      <c r="J486" s="260"/>
    </row>
    <row r="487" s="218" customFormat="1" ht="14.25" spans="1:10">
      <c r="A487" s="253" t="s">
        <v>922</v>
      </c>
      <c r="B487" s="254">
        <f t="shared" si="86"/>
        <v>5</v>
      </c>
      <c r="C487" s="255" t="s">
        <v>923</v>
      </c>
      <c r="D487" s="256"/>
      <c r="E487" s="257"/>
      <c r="F487" s="257"/>
      <c r="G487" s="256"/>
      <c r="H487" s="260"/>
      <c r="I487" s="268"/>
      <c r="J487" s="260"/>
    </row>
    <row r="488" s="218" customFormat="1" ht="14.25" spans="1:10">
      <c r="A488" s="253" t="s">
        <v>924</v>
      </c>
      <c r="B488" s="254">
        <f t="shared" si="86"/>
        <v>7</v>
      </c>
      <c r="C488" s="255" t="s">
        <v>925</v>
      </c>
      <c r="D488" s="256"/>
      <c r="E488" s="257"/>
      <c r="F488" s="257"/>
      <c r="G488" s="256"/>
      <c r="H488" s="260"/>
      <c r="I488" s="268"/>
      <c r="J488" s="260"/>
    </row>
    <row r="489" s="218" customFormat="1" ht="14.25" spans="1:10">
      <c r="A489" s="253" t="s">
        <v>926</v>
      </c>
      <c r="B489" s="254">
        <f t="shared" si="86"/>
        <v>7</v>
      </c>
      <c r="C489" s="255" t="s">
        <v>927</v>
      </c>
      <c r="D489" s="256"/>
      <c r="E489" s="257"/>
      <c r="F489" s="257"/>
      <c r="G489" s="256"/>
      <c r="H489" s="260"/>
      <c r="I489" s="268"/>
      <c r="J489" s="260"/>
    </row>
    <row r="490" s="218" customFormat="1" ht="14.25" spans="1:10">
      <c r="A490" s="253" t="s">
        <v>928</v>
      </c>
      <c r="B490" s="254">
        <f t="shared" si="86"/>
        <v>7</v>
      </c>
      <c r="C490" s="255" t="s">
        <v>929</v>
      </c>
      <c r="D490" s="256"/>
      <c r="E490" s="257"/>
      <c r="F490" s="257"/>
      <c r="G490" s="256"/>
      <c r="H490" s="260"/>
      <c r="I490" s="268"/>
      <c r="J490" s="260"/>
    </row>
    <row r="491" s="218" customFormat="1" ht="14.25" spans="1:10">
      <c r="A491" s="253" t="s">
        <v>930</v>
      </c>
      <c r="B491" s="254">
        <f t="shared" si="86"/>
        <v>7</v>
      </c>
      <c r="C491" s="255" t="s">
        <v>931</v>
      </c>
      <c r="D491" s="256"/>
      <c r="E491" s="257"/>
      <c r="F491" s="257"/>
      <c r="G491" s="256"/>
      <c r="H491" s="260"/>
      <c r="I491" s="268"/>
      <c r="J491" s="260"/>
    </row>
    <row r="492" s="218" customFormat="1" ht="14.25" spans="1:10">
      <c r="A492" s="253" t="s">
        <v>932</v>
      </c>
      <c r="B492" s="254">
        <f t="shared" si="86"/>
        <v>5</v>
      </c>
      <c r="C492" s="255" t="s">
        <v>933</v>
      </c>
      <c r="D492" s="256">
        <v>42</v>
      </c>
      <c r="E492" s="257"/>
      <c r="F492" s="257">
        <v>10</v>
      </c>
      <c r="G492" s="259">
        <f>SUM(G493:G498)</f>
        <v>25</v>
      </c>
      <c r="H492" s="260">
        <f>G492/F492</f>
        <v>2.5</v>
      </c>
      <c r="I492" s="268">
        <f t="shared" ref="I492:I495" si="91">G492-D492</f>
        <v>-17</v>
      </c>
      <c r="J492" s="260">
        <f t="shared" ref="J492:J495" si="92">I492/D492</f>
        <v>-0.404761904761905</v>
      </c>
    </row>
    <row r="493" s="218" customFormat="1" ht="14.25" spans="1:10">
      <c r="A493" s="253" t="s">
        <v>934</v>
      </c>
      <c r="B493" s="254">
        <f t="shared" si="86"/>
        <v>7</v>
      </c>
      <c r="C493" s="255" t="s">
        <v>876</v>
      </c>
      <c r="D493" s="256"/>
      <c r="E493" s="257"/>
      <c r="F493" s="257"/>
      <c r="G493" s="259">
        <v>1</v>
      </c>
      <c r="H493" s="260"/>
      <c r="I493" s="268">
        <f t="shared" si="91"/>
        <v>1</v>
      </c>
      <c r="J493" s="260"/>
    </row>
    <row r="494" s="218" customFormat="1" ht="14.25" spans="1:10">
      <c r="A494" s="253" t="s">
        <v>935</v>
      </c>
      <c r="B494" s="254">
        <f t="shared" si="86"/>
        <v>7</v>
      </c>
      <c r="C494" s="255" t="s">
        <v>936</v>
      </c>
      <c r="D494" s="256">
        <v>37</v>
      </c>
      <c r="E494" s="257"/>
      <c r="F494" s="257"/>
      <c r="G494" s="259">
        <v>0</v>
      </c>
      <c r="H494" s="260"/>
      <c r="I494" s="268">
        <f t="shared" si="91"/>
        <v>-37</v>
      </c>
      <c r="J494" s="260">
        <f t="shared" si="92"/>
        <v>-1</v>
      </c>
    </row>
    <row r="495" s="218" customFormat="1" ht="14.25" spans="1:10">
      <c r="A495" s="253" t="s">
        <v>937</v>
      </c>
      <c r="B495" s="254">
        <f t="shared" si="86"/>
        <v>7</v>
      </c>
      <c r="C495" s="255" t="s">
        <v>938</v>
      </c>
      <c r="D495" s="256">
        <v>5</v>
      </c>
      <c r="E495" s="257"/>
      <c r="F495" s="257"/>
      <c r="G495" s="259">
        <v>4</v>
      </c>
      <c r="H495" s="260"/>
      <c r="I495" s="268">
        <f t="shared" si="91"/>
        <v>-1</v>
      </c>
      <c r="J495" s="260">
        <f t="shared" si="92"/>
        <v>-0.2</v>
      </c>
    </row>
    <row r="496" s="218" customFormat="1" ht="14.25" spans="1:10">
      <c r="A496" s="253" t="s">
        <v>939</v>
      </c>
      <c r="B496" s="254">
        <f t="shared" si="86"/>
        <v>7</v>
      </c>
      <c r="C496" s="255" t="s">
        <v>940</v>
      </c>
      <c r="D496" s="256"/>
      <c r="E496" s="257"/>
      <c r="F496" s="257"/>
      <c r="G496" s="259">
        <v>0</v>
      </c>
      <c r="H496" s="260"/>
      <c r="I496" s="268"/>
      <c r="J496" s="260"/>
    </row>
    <row r="497" s="218" customFormat="1" ht="14.25" spans="1:10">
      <c r="A497" s="253" t="s">
        <v>941</v>
      </c>
      <c r="B497" s="254">
        <f t="shared" si="86"/>
        <v>7</v>
      </c>
      <c r="C497" s="255" t="s">
        <v>942</v>
      </c>
      <c r="D497" s="256"/>
      <c r="E497" s="257"/>
      <c r="F497" s="257"/>
      <c r="G497" s="259">
        <v>0</v>
      </c>
      <c r="H497" s="260"/>
      <c r="I497" s="268"/>
      <c r="J497" s="260"/>
    </row>
    <row r="498" s="218" customFormat="1" ht="14.25" spans="1:10">
      <c r="A498" s="253" t="s">
        <v>943</v>
      </c>
      <c r="B498" s="254">
        <f t="shared" si="86"/>
        <v>7</v>
      </c>
      <c r="C498" s="255" t="s">
        <v>944</v>
      </c>
      <c r="D498" s="256"/>
      <c r="E498" s="257"/>
      <c r="F498" s="257">
        <v>10</v>
      </c>
      <c r="G498" s="259">
        <v>20</v>
      </c>
      <c r="H498" s="260"/>
      <c r="I498" s="268">
        <f>G498-D498</f>
        <v>20</v>
      </c>
      <c r="J498" s="260"/>
    </row>
    <row r="499" s="218" customFormat="1" ht="14.25" spans="1:10">
      <c r="A499" s="253" t="s">
        <v>945</v>
      </c>
      <c r="B499" s="254">
        <f t="shared" si="86"/>
        <v>5</v>
      </c>
      <c r="C499" s="255" t="s">
        <v>946</v>
      </c>
      <c r="D499" s="256"/>
      <c r="E499" s="257"/>
      <c r="F499" s="257"/>
      <c r="G499" s="256"/>
      <c r="H499" s="260"/>
      <c r="I499" s="268"/>
      <c r="J499" s="260"/>
    </row>
    <row r="500" s="218" customFormat="1" ht="14.25" spans="1:10">
      <c r="A500" s="253" t="s">
        <v>947</v>
      </c>
      <c r="B500" s="254">
        <f t="shared" si="86"/>
        <v>7</v>
      </c>
      <c r="C500" s="255" t="s">
        <v>948</v>
      </c>
      <c r="D500" s="256"/>
      <c r="E500" s="257"/>
      <c r="F500" s="257"/>
      <c r="G500" s="256"/>
      <c r="H500" s="260"/>
      <c r="I500" s="268"/>
      <c r="J500" s="260"/>
    </row>
    <row r="501" s="218" customFormat="1" ht="14.25" spans="1:10">
      <c r="A501" s="253" t="s">
        <v>949</v>
      </c>
      <c r="B501" s="254">
        <f t="shared" si="86"/>
        <v>7</v>
      </c>
      <c r="C501" s="255" t="s">
        <v>950</v>
      </c>
      <c r="D501" s="256"/>
      <c r="E501" s="257"/>
      <c r="F501" s="257"/>
      <c r="G501" s="256"/>
      <c r="H501" s="260"/>
      <c r="I501" s="268"/>
      <c r="J501" s="260"/>
    </row>
    <row r="502" s="218" customFormat="1" ht="14.25" spans="1:10">
      <c r="A502" s="253" t="s">
        <v>951</v>
      </c>
      <c r="B502" s="254">
        <f t="shared" si="86"/>
        <v>7</v>
      </c>
      <c r="C502" s="255" t="s">
        <v>952</v>
      </c>
      <c r="D502" s="256"/>
      <c r="E502" s="257"/>
      <c r="F502" s="257"/>
      <c r="G502" s="256"/>
      <c r="H502" s="260"/>
      <c r="I502" s="268"/>
      <c r="J502" s="260"/>
    </row>
    <row r="503" s="218" customFormat="1" ht="14.25" spans="1:10">
      <c r="A503" s="253" t="s">
        <v>953</v>
      </c>
      <c r="B503" s="254">
        <f t="shared" si="86"/>
        <v>5</v>
      </c>
      <c r="C503" s="255" t="s">
        <v>954</v>
      </c>
      <c r="D503" s="256"/>
      <c r="E503" s="257"/>
      <c r="F503" s="257"/>
      <c r="G503" s="256"/>
      <c r="H503" s="260"/>
      <c r="I503" s="268"/>
      <c r="J503" s="260"/>
    </row>
    <row r="504" s="217" customFormat="1" ht="14.25" spans="1:10">
      <c r="A504" s="253" t="s">
        <v>955</v>
      </c>
      <c r="B504" s="254">
        <f t="shared" si="86"/>
        <v>5</v>
      </c>
      <c r="C504" s="255" t="s">
        <v>956</v>
      </c>
      <c r="D504" s="256">
        <v>362</v>
      </c>
      <c r="E504" s="257">
        <v>470</v>
      </c>
      <c r="F504" s="257">
        <v>470</v>
      </c>
      <c r="G504" s="256">
        <v>478</v>
      </c>
      <c r="H504" s="260">
        <f>G504/F504</f>
        <v>1.01702127659574</v>
      </c>
      <c r="I504" s="268">
        <f t="shared" ref="I504:I512" si="93">G504-D504</f>
        <v>116</v>
      </c>
      <c r="J504" s="260">
        <f t="shared" ref="J504:J512" si="94">I504/D504</f>
        <v>0.320441988950276</v>
      </c>
    </row>
    <row r="505" s="218" customFormat="1" ht="14.25" spans="1:10">
      <c r="A505" s="253" t="s">
        <v>957</v>
      </c>
      <c r="B505" s="254">
        <f t="shared" si="86"/>
        <v>7</v>
      </c>
      <c r="C505" s="255" t="s">
        <v>958</v>
      </c>
      <c r="D505" s="256"/>
      <c r="E505" s="257">
        <v>470</v>
      </c>
      <c r="F505" s="257">
        <v>470</v>
      </c>
      <c r="G505" s="256">
        <v>478</v>
      </c>
      <c r="H505" s="260"/>
      <c r="I505" s="268"/>
      <c r="J505" s="260"/>
    </row>
    <row r="506" s="218" customFormat="1" ht="14.25" spans="1:10">
      <c r="A506" s="253" t="s">
        <v>959</v>
      </c>
      <c r="B506" s="254">
        <f t="shared" si="86"/>
        <v>7</v>
      </c>
      <c r="C506" s="255" t="s">
        <v>960</v>
      </c>
      <c r="D506" s="256"/>
      <c r="E506" s="257"/>
      <c r="F506" s="257"/>
      <c r="G506" s="256"/>
      <c r="H506" s="260"/>
      <c r="I506" s="268"/>
      <c r="J506" s="260"/>
    </row>
    <row r="507" s="218" customFormat="1" ht="14.25" spans="1:10">
      <c r="A507" s="253" t="s">
        <v>961</v>
      </c>
      <c r="B507" s="254">
        <f t="shared" si="86"/>
        <v>7</v>
      </c>
      <c r="C507" s="255" t="s">
        <v>962</v>
      </c>
      <c r="D507" s="256"/>
      <c r="E507" s="257"/>
      <c r="F507" s="257"/>
      <c r="G507" s="256"/>
      <c r="H507" s="260"/>
      <c r="I507" s="268"/>
      <c r="J507" s="260"/>
    </row>
    <row r="508" s="218" customFormat="1" ht="14.25" spans="1:10">
      <c r="A508" s="253" t="s">
        <v>963</v>
      </c>
      <c r="B508" s="254">
        <f t="shared" si="86"/>
        <v>7</v>
      </c>
      <c r="C508" s="255" t="s">
        <v>964</v>
      </c>
      <c r="D508" s="256">
        <v>362</v>
      </c>
      <c r="E508" s="257"/>
      <c r="F508" s="257"/>
      <c r="G508" s="256"/>
      <c r="H508" s="260"/>
      <c r="I508" s="268">
        <f t="shared" si="93"/>
        <v>-362</v>
      </c>
      <c r="J508" s="260">
        <f t="shared" si="94"/>
        <v>-1</v>
      </c>
    </row>
    <row r="509" s="218" customFormat="1" ht="14.25" spans="1:10">
      <c r="A509" s="247" t="s">
        <v>965</v>
      </c>
      <c r="B509" s="273">
        <f t="shared" si="86"/>
        <v>3</v>
      </c>
      <c r="C509" s="249" t="s">
        <v>966</v>
      </c>
      <c r="D509" s="250">
        <v>720</v>
      </c>
      <c r="E509" s="251">
        <v>328</v>
      </c>
      <c r="F509" s="251">
        <v>784</v>
      </c>
      <c r="G509" s="250">
        <v>794</v>
      </c>
      <c r="H509" s="252">
        <f t="shared" ref="H509:H512" si="95">G509/F509</f>
        <v>1.01275510204082</v>
      </c>
      <c r="I509" s="267">
        <f t="shared" si="93"/>
        <v>74</v>
      </c>
      <c r="J509" s="252">
        <f t="shared" si="94"/>
        <v>0.102777777777778</v>
      </c>
    </row>
    <row r="510" s="218" customFormat="1" ht="14.25" spans="1:10">
      <c r="A510" s="253" t="s">
        <v>967</v>
      </c>
      <c r="B510" s="254">
        <f t="shared" si="86"/>
        <v>5</v>
      </c>
      <c r="C510" s="255" t="s">
        <v>968</v>
      </c>
      <c r="D510" s="256">
        <v>505</v>
      </c>
      <c r="E510" s="261">
        <v>318</v>
      </c>
      <c r="F510" s="258">
        <v>676</v>
      </c>
      <c r="G510" s="259">
        <f>SUM(G511:G524)</f>
        <v>682</v>
      </c>
      <c r="H510" s="260">
        <f t="shared" si="95"/>
        <v>1.00887573964497</v>
      </c>
      <c r="I510" s="268">
        <f t="shared" si="93"/>
        <v>177</v>
      </c>
      <c r="J510" s="260">
        <f t="shared" si="94"/>
        <v>0.35049504950495</v>
      </c>
    </row>
    <row r="511" s="218" customFormat="1" ht="14.25" spans="1:10">
      <c r="A511" s="253" t="s">
        <v>969</v>
      </c>
      <c r="B511" s="254">
        <f t="shared" si="86"/>
        <v>7</v>
      </c>
      <c r="C511" s="255" t="s">
        <v>119</v>
      </c>
      <c r="D511" s="256">
        <v>82</v>
      </c>
      <c r="E511" s="261">
        <v>66</v>
      </c>
      <c r="F511" s="258">
        <v>66</v>
      </c>
      <c r="G511" s="259">
        <v>87</v>
      </c>
      <c r="H511" s="260">
        <f t="shared" si="95"/>
        <v>1.31818181818182</v>
      </c>
      <c r="I511" s="268">
        <f t="shared" si="93"/>
        <v>5</v>
      </c>
      <c r="J511" s="260">
        <f t="shared" si="94"/>
        <v>0.0609756097560976</v>
      </c>
    </row>
    <row r="512" s="218" customFormat="1" ht="14.25" spans="1:10">
      <c r="A512" s="253" t="s">
        <v>970</v>
      </c>
      <c r="B512" s="254">
        <f t="shared" si="86"/>
        <v>7</v>
      </c>
      <c r="C512" s="255" t="s">
        <v>121</v>
      </c>
      <c r="D512" s="256">
        <v>100</v>
      </c>
      <c r="E512" s="261">
        <v>88</v>
      </c>
      <c r="F512" s="258">
        <v>88</v>
      </c>
      <c r="G512" s="259">
        <v>4</v>
      </c>
      <c r="H512" s="260">
        <f t="shared" si="95"/>
        <v>0.0454545454545455</v>
      </c>
      <c r="I512" s="268">
        <f t="shared" si="93"/>
        <v>-96</v>
      </c>
      <c r="J512" s="260">
        <f t="shared" si="94"/>
        <v>-0.96</v>
      </c>
    </row>
    <row r="513" s="218" customFormat="1" ht="14.25" spans="1:10">
      <c r="A513" s="253" t="s">
        <v>971</v>
      </c>
      <c r="B513" s="254">
        <f t="shared" si="86"/>
        <v>7</v>
      </c>
      <c r="C513" s="255" t="s">
        <v>123</v>
      </c>
      <c r="D513" s="256"/>
      <c r="E513" s="261"/>
      <c r="F513" s="258">
        <v>0</v>
      </c>
      <c r="G513" s="259">
        <v>0</v>
      </c>
      <c r="H513" s="260"/>
      <c r="I513" s="268"/>
      <c r="J513" s="260"/>
    </row>
    <row r="514" s="218" customFormat="1" ht="14.25" spans="1:10">
      <c r="A514" s="253" t="s">
        <v>972</v>
      </c>
      <c r="B514" s="254">
        <f t="shared" ref="B514:B553" si="96">LEN(A514)</f>
        <v>7</v>
      </c>
      <c r="C514" s="255" t="s">
        <v>973</v>
      </c>
      <c r="D514" s="256">
        <v>55</v>
      </c>
      <c r="E514" s="261">
        <v>39</v>
      </c>
      <c r="F514" s="258">
        <v>39</v>
      </c>
      <c r="G514" s="259">
        <v>48</v>
      </c>
      <c r="H514" s="260">
        <f t="shared" ref="H514:H519" si="97">G514/F514</f>
        <v>1.23076923076923</v>
      </c>
      <c r="I514" s="268">
        <f t="shared" ref="I514:I519" si="98">G514-D514</f>
        <v>-7</v>
      </c>
      <c r="J514" s="260">
        <f t="shared" ref="J514:J519" si="99">I514/D514</f>
        <v>-0.127272727272727</v>
      </c>
    </row>
    <row r="515" s="218" customFormat="1" ht="14.25" spans="1:10">
      <c r="A515" s="253" t="s">
        <v>974</v>
      </c>
      <c r="B515" s="254">
        <f t="shared" si="96"/>
        <v>7</v>
      </c>
      <c r="C515" s="255" t="s">
        <v>975</v>
      </c>
      <c r="D515" s="256">
        <v>1</v>
      </c>
      <c r="E515" s="261"/>
      <c r="F515" s="258">
        <v>0</v>
      </c>
      <c r="G515" s="259">
        <v>0</v>
      </c>
      <c r="H515" s="260"/>
      <c r="I515" s="268">
        <f t="shared" si="98"/>
        <v>-1</v>
      </c>
      <c r="J515" s="260"/>
    </row>
    <row r="516" s="218" customFormat="1" ht="14.25" spans="1:10">
      <c r="A516" s="253" t="s">
        <v>976</v>
      </c>
      <c r="B516" s="254">
        <f t="shared" si="96"/>
        <v>7</v>
      </c>
      <c r="C516" s="255" t="s">
        <v>977</v>
      </c>
      <c r="D516" s="256"/>
      <c r="E516" s="261"/>
      <c r="F516" s="258">
        <v>0</v>
      </c>
      <c r="G516" s="259">
        <v>0</v>
      </c>
      <c r="H516" s="260"/>
      <c r="I516" s="268"/>
      <c r="J516" s="260"/>
    </row>
    <row r="517" s="218" customFormat="1" ht="14.25" spans="1:10">
      <c r="A517" s="253" t="s">
        <v>978</v>
      </c>
      <c r="B517" s="254">
        <f t="shared" si="96"/>
        <v>7</v>
      </c>
      <c r="C517" s="255" t="s">
        <v>979</v>
      </c>
      <c r="D517" s="256"/>
      <c r="E517" s="261"/>
      <c r="F517" s="258">
        <v>0</v>
      </c>
      <c r="G517" s="259">
        <v>0</v>
      </c>
      <c r="H517" s="260"/>
      <c r="I517" s="268"/>
      <c r="J517" s="260"/>
    </row>
    <row r="518" s="218" customFormat="1" ht="14.25" spans="1:10">
      <c r="A518" s="253" t="s">
        <v>980</v>
      </c>
      <c r="B518" s="254">
        <f t="shared" si="96"/>
        <v>7</v>
      </c>
      <c r="C518" s="255" t="s">
        <v>981</v>
      </c>
      <c r="D518" s="256">
        <v>1</v>
      </c>
      <c r="E518" s="261"/>
      <c r="F518" s="258">
        <v>16</v>
      </c>
      <c r="G518" s="259">
        <v>16</v>
      </c>
      <c r="H518" s="260">
        <f t="shared" si="97"/>
        <v>1</v>
      </c>
      <c r="I518" s="268">
        <f t="shared" si="98"/>
        <v>15</v>
      </c>
      <c r="J518" s="260">
        <f t="shared" si="99"/>
        <v>15</v>
      </c>
    </row>
    <row r="519" s="218" customFormat="1" ht="14.25" spans="1:10">
      <c r="A519" s="253" t="s">
        <v>982</v>
      </c>
      <c r="B519" s="254">
        <f t="shared" si="96"/>
        <v>7</v>
      </c>
      <c r="C519" s="255" t="s">
        <v>983</v>
      </c>
      <c r="D519" s="256">
        <v>75</v>
      </c>
      <c r="E519" s="261">
        <v>40</v>
      </c>
      <c r="F519" s="258">
        <v>115</v>
      </c>
      <c r="G519" s="259">
        <v>129</v>
      </c>
      <c r="H519" s="260">
        <f t="shared" si="97"/>
        <v>1.12173913043478</v>
      </c>
      <c r="I519" s="268">
        <f t="shared" si="98"/>
        <v>54</v>
      </c>
      <c r="J519" s="260">
        <f t="shared" si="99"/>
        <v>0.72</v>
      </c>
    </row>
    <row r="520" s="218" customFormat="1" ht="14.25" spans="1:10">
      <c r="A520" s="253" t="s">
        <v>984</v>
      </c>
      <c r="B520" s="254">
        <f t="shared" si="96"/>
        <v>7</v>
      </c>
      <c r="C520" s="255" t="s">
        <v>985</v>
      </c>
      <c r="D520" s="256"/>
      <c r="E520" s="261"/>
      <c r="F520" s="258">
        <v>0</v>
      </c>
      <c r="G520" s="259">
        <v>2</v>
      </c>
      <c r="H520" s="260"/>
      <c r="I520" s="268"/>
      <c r="J520" s="260"/>
    </row>
    <row r="521" s="218" customFormat="1" ht="14.25" spans="1:10">
      <c r="A521" s="253" t="s">
        <v>986</v>
      </c>
      <c r="B521" s="254">
        <f t="shared" si="96"/>
        <v>7</v>
      </c>
      <c r="C521" s="255" t="s">
        <v>987</v>
      </c>
      <c r="D521" s="256"/>
      <c r="E521" s="261"/>
      <c r="F521" s="258">
        <v>0</v>
      </c>
      <c r="G521" s="259">
        <v>0</v>
      </c>
      <c r="H521" s="260"/>
      <c r="I521" s="268"/>
      <c r="J521" s="260"/>
    </row>
    <row r="522" s="218" customFormat="1" ht="14.25" spans="1:10">
      <c r="A522" s="253" t="s">
        <v>988</v>
      </c>
      <c r="B522" s="254">
        <f t="shared" si="96"/>
        <v>7</v>
      </c>
      <c r="C522" s="255" t="s">
        <v>989</v>
      </c>
      <c r="D522" s="256">
        <v>191</v>
      </c>
      <c r="E522" s="261"/>
      <c r="F522" s="258">
        <v>0</v>
      </c>
      <c r="G522" s="259">
        <v>0</v>
      </c>
      <c r="H522" s="260"/>
      <c r="I522" s="268">
        <f>G522-D522</f>
        <v>-191</v>
      </c>
      <c r="J522" s="260">
        <f>I522/D522</f>
        <v>-1</v>
      </c>
    </row>
    <row r="523" s="218" customFormat="1" ht="14.25" spans="1:10">
      <c r="A523" s="253" t="s">
        <v>990</v>
      </c>
      <c r="B523" s="254">
        <f t="shared" si="96"/>
        <v>7</v>
      </c>
      <c r="C523" s="255" t="s">
        <v>991</v>
      </c>
      <c r="D523" s="256"/>
      <c r="E523" s="261">
        <v>85</v>
      </c>
      <c r="F523" s="258">
        <v>352</v>
      </c>
      <c r="G523" s="259">
        <v>396</v>
      </c>
      <c r="H523" s="260"/>
      <c r="I523" s="268"/>
      <c r="J523" s="260"/>
    </row>
    <row r="524" s="218" customFormat="1" ht="14.25" spans="1:10">
      <c r="A524" s="253" t="s">
        <v>992</v>
      </c>
      <c r="B524" s="254">
        <f t="shared" si="96"/>
        <v>5</v>
      </c>
      <c r="C524" s="255" t="s">
        <v>993</v>
      </c>
      <c r="D524" s="256"/>
      <c r="E524" s="261"/>
      <c r="F524" s="258">
        <v>0</v>
      </c>
      <c r="G524" s="259">
        <v>0</v>
      </c>
      <c r="H524" s="260"/>
      <c r="I524" s="268"/>
      <c r="J524" s="260"/>
    </row>
    <row r="525" s="218" customFormat="1" ht="14.25" spans="1:10">
      <c r="A525" s="253" t="s">
        <v>994</v>
      </c>
      <c r="B525" s="254">
        <f t="shared" si="96"/>
        <v>7</v>
      </c>
      <c r="C525" s="255" t="s">
        <v>119</v>
      </c>
      <c r="D525" s="256"/>
      <c r="E525" s="261"/>
      <c r="H525" s="260"/>
      <c r="I525" s="268"/>
      <c r="J525" s="260"/>
    </row>
    <row r="526" s="218" customFormat="1" ht="14.25" spans="1:10">
      <c r="A526" s="253" t="s">
        <v>995</v>
      </c>
      <c r="B526" s="254">
        <f t="shared" si="96"/>
        <v>7</v>
      </c>
      <c r="C526" s="255" t="s">
        <v>121</v>
      </c>
      <c r="D526" s="256"/>
      <c r="E526" s="257"/>
      <c r="F526" s="257"/>
      <c r="G526" s="256"/>
      <c r="H526" s="260"/>
      <c r="I526" s="268"/>
      <c r="J526" s="260"/>
    </row>
    <row r="527" s="218" customFormat="1" ht="14.25" spans="1:10">
      <c r="A527" s="253" t="s">
        <v>996</v>
      </c>
      <c r="B527" s="254">
        <f t="shared" si="96"/>
        <v>7</v>
      </c>
      <c r="C527" s="255" t="s">
        <v>123</v>
      </c>
      <c r="D527" s="256"/>
      <c r="E527" s="257"/>
      <c r="F527" s="257"/>
      <c r="G527" s="256"/>
      <c r="H527" s="260"/>
      <c r="I527" s="268"/>
      <c r="J527" s="260"/>
    </row>
    <row r="528" s="218" customFormat="1" ht="14.25" spans="1:10">
      <c r="A528" s="253" t="s">
        <v>997</v>
      </c>
      <c r="B528" s="254">
        <f t="shared" si="96"/>
        <v>7</v>
      </c>
      <c r="C528" s="255" t="s">
        <v>998</v>
      </c>
      <c r="D528" s="256"/>
      <c r="E528" s="257"/>
      <c r="F528" s="257"/>
      <c r="G528" s="256"/>
      <c r="H528" s="260"/>
      <c r="I528" s="268"/>
      <c r="J528" s="260"/>
    </row>
    <row r="529" s="218" customFormat="1" ht="14.25" spans="1:10">
      <c r="A529" s="253" t="s">
        <v>999</v>
      </c>
      <c r="B529" s="254">
        <f t="shared" si="96"/>
        <v>7</v>
      </c>
      <c r="C529" s="255" t="s">
        <v>1000</v>
      </c>
      <c r="D529" s="256"/>
      <c r="E529" s="257"/>
      <c r="F529" s="257"/>
      <c r="G529" s="256"/>
      <c r="H529" s="260"/>
      <c r="I529" s="268"/>
      <c r="J529" s="260"/>
    </row>
    <row r="530" s="218" customFormat="1" ht="14.25" spans="1:10">
      <c r="A530" s="253" t="s">
        <v>1001</v>
      </c>
      <c r="B530" s="254">
        <f t="shared" si="96"/>
        <v>7</v>
      </c>
      <c r="C530" s="255" t="s">
        <v>1002</v>
      </c>
      <c r="D530" s="256"/>
      <c r="E530" s="257"/>
      <c r="F530" s="257"/>
      <c r="G530" s="256"/>
      <c r="H530" s="260"/>
      <c r="I530" s="268"/>
      <c r="J530" s="260"/>
    </row>
    <row r="531" s="218" customFormat="1" ht="14.25" spans="1:10">
      <c r="A531" s="253" t="s">
        <v>1003</v>
      </c>
      <c r="B531" s="254">
        <f t="shared" si="96"/>
        <v>7</v>
      </c>
      <c r="C531" s="255" t="s">
        <v>1004</v>
      </c>
      <c r="D531" s="256"/>
      <c r="E531" s="257"/>
      <c r="F531" s="257"/>
      <c r="G531" s="256"/>
      <c r="H531" s="260"/>
      <c r="I531" s="268"/>
      <c r="J531" s="260"/>
    </row>
    <row r="532" s="218" customFormat="1" ht="14.25" spans="1:10">
      <c r="A532" s="253" t="s">
        <v>1005</v>
      </c>
      <c r="B532" s="254">
        <f t="shared" si="96"/>
        <v>5</v>
      </c>
      <c r="C532" s="255" t="s">
        <v>1006</v>
      </c>
      <c r="D532" s="256">
        <v>22</v>
      </c>
      <c r="E532" s="257">
        <v>10</v>
      </c>
      <c r="F532" s="258">
        <v>108</v>
      </c>
      <c r="G532" s="259">
        <f>SUM(G533:G542)</f>
        <v>112</v>
      </c>
      <c r="H532" s="260">
        <f>G532/F532</f>
        <v>1.03703703703704</v>
      </c>
      <c r="I532" s="268">
        <f t="shared" ref="I532:I537" si="100">G532-D532</f>
        <v>90</v>
      </c>
      <c r="J532" s="260">
        <f t="shared" ref="J532:J537" si="101">I532/D532</f>
        <v>4.09090909090909</v>
      </c>
    </row>
    <row r="533" s="218" customFormat="1" ht="14.25" spans="1:10">
      <c r="A533" s="253" t="s">
        <v>1007</v>
      </c>
      <c r="B533" s="254">
        <f t="shared" si="96"/>
        <v>7</v>
      </c>
      <c r="C533" s="255" t="s">
        <v>119</v>
      </c>
      <c r="D533" s="256"/>
      <c r="E533" s="257"/>
      <c r="F533" s="258">
        <v>0</v>
      </c>
      <c r="G533" s="259">
        <v>0</v>
      </c>
      <c r="H533" s="260"/>
      <c r="I533" s="268"/>
      <c r="J533" s="260"/>
    </row>
    <row r="534" s="218" customFormat="1" ht="14.25" spans="1:10">
      <c r="A534" s="253" t="s">
        <v>1008</v>
      </c>
      <c r="B534" s="254">
        <f t="shared" si="96"/>
        <v>7</v>
      </c>
      <c r="C534" s="255" t="s">
        <v>121</v>
      </c>
      <c r="D534" s="256">
        <v>7</v>
      </c>
      <c r="E534" s="257"/>
      <c r="F534" s="258">
        <v>0</v>
      </c>
      <c r="G534" s="259">
        <v>0</v>
      </c>
      <c r="H534" s="260"/>
      <c r="I534" s="268">
        <f t="shared" si="100"/>
        <v>-7</v>
      </c>
      <c r="J534" s="260">
        <f t="shared" si="101"/>
        <v>-1</v>
      </c>
    </row>
    <row r="535" s="218" customFormat="1" ht="14.25" spans="1:10">
      <c r="A535" s="253" t="s">
        <v>1009</v>
      </c>
      <c r="B535" s="254">
        <f t="shared" si="96"/>
        <v>7</v>
      </c>
      <c r="C535" s="255" t="s">
        <v>123</v>
      </c>
      <c r="D535" s="256"/>
      <c r="E535" s="257"/>
      <c r="F535" s="258">
        <v>0</v>
      </c>
      <c r="G535" s="259">
        <v>0</v>
      </c>
      <c r="H535" s="260"/>
      <c r="I535" s="268"/>
      <c r="J535" s="260"/>
    </row>
    <row r="536" s="218" customFormat="1" ht="14.25" spans="1:10">
      <c r="A536" s="253" t="s">
        <v>1010</v>
      </c>
      <c r="B536" s="254">
        <f t="shared" si="96"/>
        <v>7</v>
      </c>
      <c r="C536" s="255" t="s">
        <v>1011</v>
      </c>
      <c r="D536" s="256"/>
      <c r="E536" s="257"/>
      <c r="F536" s="258">
        <v>0</v>
      </c>
      <c r="G536" s="259">
        <v>0</v>
      </c>
      <c r="H536" s="260"/>
      <c r="I536" s="268"/>
      <c r="J536" s="260"/>
    </row>
    <row r="537" s="218" customFormat="1" ht="14.25" spans="1:10">
      <c r="A537" s="253" t="s">
        <v>1012</v>
      </c>
      <c r="B537" s="254">
        <f t="shared" si="96"/>
        <v>7</v>
      </c>
      <c r="C537" s="255" t="s">
        <v>1013</v>
      </c>
      <c r="D537" s="256">
        <v>2</v>
      </c>
      <c r="E537" s="257"/>
      <c r="F537" s="258">
        <v>0</v>
      </c>
      <c r="G537" s="259">
        <v>0</v>
      </c>
      <c r="H537" s="260"/>
      <c r="I537" s="268">
        <f t="shared" si="100"/>
        <v>-2</v>
      </c>
      <c r="J537" s="260">
        <f t="shared" si="101"/>
        <v>-1</v>
      </c>
    </row>
    <row r="538" s="218" customFormat="1" ht="14.25" spans="1:10">
      <c r="A538" s="253" t="s">
        <v>1014</v>
      </c>
      <c r="B538" s="254">
        <f t="shared" si="96"/>
        <v>7</v>
      </c>
      <c r="C538" s="255" t="s">
        <v>1015</v>
      </c>
      <c r="D538" s="256"/>
      <c r="E538" s="257"/>
      <c r="F538" s="258">
        <v>0</v>
      </c>
      <c r="G538" s="259">
        <v>0</v>
      </c>
      <c r="H538" s="260"/>
      <c r="I538" s="268"/>
      <c r="J538" s="260"/>
    </row>
    <row r="539" s="218" customFormat="1" ht="14.25" spans="1:10">
      <c r="A539" s="253" t="s">
        <v>1016</v>
      </c>
      <c r="B539" s="254">
        <f t="shared" si="96"/>
        <v>7</v>
      </c>
      <c r="C539" s="255" t="s">
        <v>1017</v>
      </c>
      <c r="D539" s="256"/>
      <c r="E539" s="257">
        <v>10</v>
      </c>
      <c r="F539" s="258">
        <v>10</v>
      </c>
      <c r="G539" s="259">
        <v>8</v>
      </c>
      <c r="H539" s="260"/>
      <c r="I539" s="268">
        <f t="shared" ref="I539:I543" si="102">G539-D539</f>
        <v>8</v>
      </c>
      <c r="J539" s="260"/>
    </row>
    <row r="540" s="218" customFormat="1" ht="14.25" spans="1:10">
      <c r="A540" s="253" t="s">
        <v>1018</v>
      </c>
      <c r="B540" s="254">
        <f t="shared" si="96"/>
        <v>7</v>
      </c>
      <c r="C540" s="255" t="s">
        <v>1019</v>
      </c>
      <c r="D540" s="256">
        <v>13</v>
      </c>
      <c r="E540" s="257"/>
      <c r="F540" s="258">
        <v>98</v>
      </c>
      <c r="G540" s="259">
        <v>104</v>
      </c>
      <c r="H540" s="260">
        <f>G540/F540</f>
        <v>1.06122448979592</v>
      </c>
      <c r="I540" s="268">
        <f t="shared" si="102"/>
        <v>91</v>
      </c>
      <c r="J540" s="260">
        <f>I540/D540</f>
        <v>7</v>
      </c>
    </row>
    <row r="541" s="218" customFormat="1" ht="14.25" spans="1:10">
      <c r="A541" s="253" t="s">
        <v>1020</v>
      </c>
      <c r="B541" s="254">
        <f t="shared" si="96"/>
        <v>7</v>
      </c>
      <c r="C541" s="255" t="s">
        <v>1021</v>
      </c>
      <c r="D541" s="256"/>
      <c r="E541" s="257"/>
      <c r="F541" s="257"/>
      <c r="G541" s="256"/>
      <c r="H541" s="260"/>
      <c r="I541" s="268"/>
      <c r="J541" s="260"/>
    </row>
    <row r="542" s="218" customFormat="1" ht="14.25" spans="1:10">
      <c r="A542" s="253" t="s">
        <v>1022</v>
      </c>
      <c r="B542" s="254">
        <f t="shared" si="96"/>
        <v>7</v>
      </c>
      <c r="C542" s="255" t="s">
        <v>1023</v>
      </c>
      <c r="D542" s="256"/>
      <c r="E542" s="257"/>
      <c r="F542" s="257"/>
      <c r="G542" s="256"/>
      <c r="H542" s="260"/>
      <c r="I542" s="268">
        <f t="shared" si="102"/>
        <v>0</v>
      </c>
      <c r="J542" s="260"/>
    </row>
    <row r="543" s="218" customFormat="1" ht="14.25" spans="1:10">
      <c r="A543" s="253" t="s">
        <v>1024</v>
      </c>
      <c r="B543" s="254">
        <f t="shared" si="96"/>
        <v>5</v>
      </c>
      <c r="C543" s="255" t="s">
        <v>1025</v>
      </c>
      <c r="D543" s="256"/>
      <c r="E543" s="257"/>
      <c r="F543" s="257"/>
      <c r="G543" s="256"/>
      <c r="H543" s="260"/>
      <c r="I543" s="268">
        <f t="shared" si="102"/>
        <v>0</v>
      </c>
      <c r="J543" s="260"/>
    </row>
    <row r="544" s="218" customFormat="1" ht="14.25" spans="1:10">
      <c r="A544" s="253" t="s">
        <v>1026</v>
      </c>
      <c r="B544" s="254">
        <f t="shared" si="96"/>
        <v>7</v>
      </c>
      <c r="C544" s="255" t="s">
        <v>119</v>
      </c>
      <c r="D544" s="256"/>
      <c r="E544" s="257"/>
      <c r="F544" s="257"/>
      <c r="G544" s="256"/>
      <c r="H544" s="260"/>
      <c r="I544" s="268"/>
      <c r="J544" s="260"/>
    </row>
    <row r="545" s="218" customFormat="1" ht="14.25" spans="1:10">
      <c r="A545" s="253" t="s">
        <v>1027</v>
      </c>
      <c r="B545" s="254">
        <f t="shared" si="96"/>
        <v>7</v>
      </c>
      <c r="C545" s="255" t="s">
        <v>121</v>
      </c>
      <c r="D545" s="256"/>
      <c r="E545" s="257"/>
      <c r="F545" s="257"/>
      <c r="G545" s="256"/>
      <c r="H545" s="260"/>
      <c r="I545" s="268"/>
      <c r="J545" s="260"/>
    </row>
    <row r="546" s="218" customFormat="1" ht="14.25" spans="1:10">
      <c r="A546" s="253" t="s">
        <v>1028</v>
      </c>
      <c r="B546" s="254">
        <f t="shared" si="96"/>
        <v>7</v>
      </c>
      <c r="C546" s="255" t="s">
        <v>123</v>
      </c>
      <c r="D546" s="256"/>
      <c r="E546" s="257"/>
      <c r="F546" s="257"/>
      <c r="G546" s="256"/>
      <c r="H546" s="260"/>
      <c r="I546" s="268"/>
      <c r="J546" s="260"/>
    </row>
    <row r="547" s="218" customFormat="1" ht="14.25" spans="1:10">
      <c r="A547" s="253" t="s">
        <v>1029</v>
      </c>
      <c r="B547" s="254">
        <f t="shared" si="96"/>
        <v>7</v>
      </c>
      <c r="C547" s="255" t="s">
        <v>1030</v>
      </c>
      <c r="D547" s="256"/>
      <c r="E547" s="257"/>
      <c r="F547" s="257"/>
      <c r="G547" s="256"/>
      <c r="H547" s="260"/>
      <c r="I547" s="268"/>
      <c r="J547" s="260"/>
    </row>
    <row r="548" s="218" customFormat="1" ht="14.25" spans="1:10">
      <c r="A548" s="253" t="s">
        <v>1031</v>
      </c>
      <c r="B548" s="254">
        <f t="shared" si="96"/>
        <v>7</v>
      </c>
      <c r="C548" s="255" t="s">
        <v>1032</v>
      </c>
      <c r="D548" s="256"/>
      <c r="E548" s="257"/>
      <c r="F548" s="257"/>
      <c r="G548" s="256"/>
      <c r="H548" s="260"/>
      <c r="I548" s="268"/>
      <c r="J548" s="260"/>
    </row>
    <row r="549" s="218" customFormat="1" ht="14.25" spans="1:10">
      <c r="A549" s="253" t="s">
        <v>1033</v>
      </c>
      <c r="B549" s="254">
        <f t="shared" si="96"/>
        <v>7</v>
      </c>
      <c r="C549" s="255" t="s">
        <v>1034</v>
      </c>
      <c r="D549" s="256"/>
      <c r="E549" s="257"/>
      <c r="F549" s="257"/>
      <c r="G549" s="256"/>
      <c r="H549" s="260"/>
      <c r="I549" s="268"/>
      <c r="J549" s="260"/>
    </row>
    <row r="550" s="218" customFormat="1" ht="14.25" spans="1:10">
      <c r="A550" s="253" t="s">
        <v>1035</v>
      </c>
      <c r="B550" s="254">
        <f t="shared" si="96"/>
        <v>7</v>
      </c>
      <c r="C550" s="255" t="s">
        <v>1036</v>
      </c>
      <c r="D550" s="256"/>
      <c r="E550" s="257"/>
      <c r="F550" s="257"/>
      <c r="G550" s="256"/>
      <c r="H550" s="260"/>
      <c r="I550" s="268"/>
      <c r="J550" s="260"/>
    </row>
    <row r="551" s="218" customFormat="1" ht="14.25" spans="1:10">
      <c r="A551" s="253" t="s">
        <v>1037</v>
      </c>
      <c r="B551" s="254">
        <f t="shared" si="96"/>
        <v>7</v>
      </c>
      <c r="C551" s="255" t="s">
        <v>1038</v>
      </c>
      <c r="D551" s="256"/>
      <c r="E551" s="257"/>
      <c r="F551" s="257"/>
      <c r="G551" s="256"/>
      <c r="H551" s="260"/>
      <c r="I551" s="268"/>
      <c r="J551" s="260"/>
    </row>
    <row r="552" s="218" customFormat="1" ht="14.25" spans="1:10">
      <c r="A552" s="253" t="s">
        <v>1039</v>
      </c>
      <c r="B552" s="254">
        <f t="shared" si="96"/>
        <v>7</v>
      </c>
      <c r="C552" s="255" t="s">
        <v>1040</v>
      </c>
      <c r="D552" s="256"/>
      <c r="E552" s="257"/>
      <c r="F552" s="257"/>
      <c r="G552" s="256"/>
      <c r="H552" s="260"/>
      <c r="I552" s="268"/>
      <c r="J552" s="260"/>
    </row>
    <row r="553" s="217" customFormat="1" ht="14.25" spans="1:10">
      <c r="A553" s="253" t="s">
        <v>1041</v>
      </c>
      <c r="B553" s="254">
        <f t="shared" si="96"/>
        <v>7</v>
      </c>
      <c r="C553" s="255" t="s">
        <v>1042</v>
      </c>
      <c r="D553" s="256"/>
      <c r="E553" s="257"/>
      <c r="F553" s="257"/>
      <c r="G553" s="256"/>
      <c r="H553" s="260"/>
      <c r="I553" s="268">
        <f>G553-D553</f>
        <v>0</v>
      </c>
      <c r="J553" s="260"/>
    </row>
    <row r="554" s="217" customFormat="1" ht="14.25" spans="1:10">
      <c r="A554" s="270" t="s">
        <v>1043</v>
      </c>
      <c r="B554" s="254">
        <v>5</v>
      </c>
      <c r="C554" s="274" t="s">
        <v>1044</v>
      </c>
      <c r="D554" s="272">
        <f>SUM(D555:D562)</f>
        <v>15</v>
      </c>
      <c r="E554" s="257"/>
      <c r="F554" s="257"/>
      <c r="G554" s="272"/>
      <c r="H554" s="260"/>
      <c r="I554" s="268">
        <f>G554-D554</f>
        <v>-15</v>
      </c>
      <c r="J554" s="260"/>
    </row>
    <row r="555" s="217" customFormat="1" ht="14.25" spans="1:10">
      <c r="A555" s="270" t="s">
        <v>1045</v>
      </c>
      <c r="B555" s="254">
        <f t="shared" ref="B555:B618" si="103">LEN(A555)</f>
        <v>7</v>
      </c>
      <c r="C555" s="275" t="s">
        <v>510</v>
      </c>
      <c r="D555" s="272"/>
      <c r="E555" s="257"/>
      <c r="F555" s="257"/>
      <c r="G555" s="272"/>
      <c r="H555" s="260"/>
      <c r="I555" s="268"/>
      <c r="J555" s="260"/>
    </row>
    <row r="556" s="217" customFormat="1" ht="14.25" spans="1:10">
      <c r="A556" s="270" t="s">
        <v>1046</v>
      </c>
      <c r="B556" s="254">
        <f t="shared" si="103"/>
        <v>7</v>
      </c>
      <c r="C556" s="275" t="s">
        <v>512</v>
      </c>
      <c r="D556" s="272"/>
      <c r="E556" s="257"/>
      <c r="F556" s="257"/>
      <c r="G556" s="272"/>
      <c r="H556" s="260"/>
      <c r="I556" s="268"/>
      <c r="J556" s="260"/>
    </row>
    <row r="557" s="217" customFormat="1" ht="14.25" spans="1:10">
      <c r="A557" s="270" t="s">
        <v>1047</v>
      </c>
      <c r="B557" s="254">
        <f t="shared" si="103"/>
        <v>7</v>
      </c>
      <c r="C557" s="275" t="s">
        <v>514</v>
      </c>
      <c r="D557" s="272"/>
      <c r="E557" s="257"/>
      <c r="F557" s="257"/>
      <c r="G557" s="272"/>
      <c r="H557" s="260"/>
      <c r="I557" s="268"/>
      <c r="J557" s="260"/>
    </row>
    <row r="558" s="217" customFormat="1" ht="14.25" spans="1:10">
      <c r="A558" s="270" t="s">
        <v>1048</v>
      </c>
      <c r="B558" s="254">
        <f t="shared" si="103"/>
        <v>7</v>
      </c>
      <c r="C558" s="275" t="s">
        <v>1049</v>
      </c>
      <c r="D558" s="272"/>
      <c r="E558" s="257"/>
      <c r="F558" s="257"/>
      <c r="G558" s="272"/>
      <c r="H558" s="260"/>
      <c r="I558" s="268"/>
      <c r="J558" s="260"/>
    </row>
    <row r="559" s="217" customFormat="1" ht="14.25" spans="1:10">
      <c r="A559" s="270" t="s">
        <v>1050</v>
      </c>
      <c r="B559" s="254">
        <f t="shared" si="103"/>
        <v>7</v>
      </c>
      <c r="C559" s="275" t="s">
        <v>1051</v>
      </c>
      <c r="D559" s="272"/>
      <c r="E559" s="257"/>
      <c r="F559" s="257"/>
      <c r="G559" s="272"/>
      <c r="H559" s="260"/>
      <c r="I559" s="268"/>
      <c r="J559" s="260"/>
    </row>
    <row r="560" s="217" customFormat="1" ht="14.25" spans="1:10">
      <c r="A560" s="270" t="s">
        <v>1052</v>
      </c>
      <c r="B560" s="254">
        <f t="shared" si="103"/>
        <v>7</v>
      </c>
      <c r="C560" s="275" t="s">
        <v>1053</v>
      </c>
      <c r="D560" s="272"/>
      <c r="E560" s="257"/>
      <c r="F560" s="257"/>
      <c r="G560" s="272"/>
      <c r="H560" s="260"/>
      <c r="I560" s="268"/>
      <c r="J560" s="260"/>
    </row>
    <row r="561" s="217" customFormat="1" ht="14.25" spans="1:10">
      <c r="A561" s="270" t="s">
        <v>1054</v>
      </c>
      <c r="B561" s="254">
        <f t="shared" si="103"/>
        <v>7</v>
      </c>
      <c r="C561" s="275" t="s">
        <v>1055</v>
      </c>
      <c r="D561" s="272">
        <v>15</v>
      </c>
      <c r="E561" s="257"/>
      <c r="F561" s="257"/>
      <c r="G561" s="272"/>
      <c r="H561" s="260"/>
      <c r="I561" s="268">
        <f t="shared" ref="I561:I564" si="104">G561-D561</f>
        <v>-15</v>
      </c>
      <c r="J561" s="260"/>
    </row>
    <row r="562" s="217" customFormat="1" ht="14.25" spans="1:10">
      <c r="A562" s="270" t="s">
        <v>1056</v>
      </c>
      <c r="B562" s="254">
        <f t="shared" si="103"/>
        <v>7</v>
      </c>
      <c r="C562" s="275" t="s">
        <v>1057</v>
      </c>
      <c r="D562" s="272"/>
      <c r="E562" s="257"/>
      <c r="F562" s="257"/>
      <c r="G562" s="272"/>
      <c r="H562" s="260"/>
      <c r="I562" s="268"/>
      <c r="J562" s="260"/>
    </row>
    <row r="563" s="218" customFormat="1" ht="14.25" spans="1:10">
      <c r="A563" s="253" t="s">
        <v>1058</v>
      </c>
      <c r="B563" s="254">
        <f t="shared" si="103"/>
        <v>5</v>
      </c>
      <c r="C563" s="255" t="s">
        <v>1059</v>
      </c>
      <c r="D563" s="256">
        <v>178</v>
      </c>
      <c r="E563" s="257"/>
      <c r="F563" s="257"/>
      <c r="G563" s="256"/>
      <c r="H563" s="260"/>
      <c r="I563" s="268">
        <f t="shared" si="104"/>
        <v>-178</v>
      </c>
      <c r="J563" s="260">
        <f t="shared" ref="J563:J568" si="105">I563/D563</f>
        <v>-1</v>
      </c>
    </row>
    <row r="564" s="218" customFormat="1" ht="14.25" spans="1:10">
      <c r="A564" s="253" t="s">
        <v>1060</v>
      </c>
      <c r="B564" s="254">
        <f t="shared" si="103"/>
        <v>7</v>
      </c>
      <c r="C564" s="255" t="s">
        <v>1061</v>
      </c>
      <c r="D564" s="256">
        <v>178</v>
      </c>
      <c r="E564" s="257"/>
      <c r="F564" s="257"/>
      <c r="G564" s="256"/>
      <c r="H564" s="260"/>
      <c r="I564" s="268">
        <f t="shared" si="104"/>
        <v>-178</v>
      </c>
      <c r="J564" s="260"/>
    </row>
    <row r="565" s="218" customFormat="1" ht="14.25" spans="1:10">
      <c r="A565" s="253" t="s">
        <v>1062</v>
      </c>
      <c r="B565" s="254">
        <f t="shared" si="103"/>
        <v>7</v>
      </c>
      <c r="C565" s="255" t="s">
        <v>1063</v>
      </c>
      <c r="D565" s="256"/>
      <c r="E565" s="257"/>
      <c r="F565" s="257"/>
      <c r="G565" s="256"/>
      <c r="H565" s="260"/>
      <c r="I565" s="268"/>
      <c r="J565" s="260"/>
    </row>
    <row r="566" s="218" customFormat="1" ht="14.25" spans="1:10">
      <c r="A566" s="253" t="s">
        <v>1064</v>
      </c>
      <c r="B566" s="254">
        <f t="shared" si="103"/>
        <v>7</v>
      </c>
      <c r="C566" s="255" t="s">
        <v>1065</v>
      </c>
      <c r="D566" s="256"/>
      <c r="E566" s="257"/>
      <c r="F566" s="257"/>
      <c r="G566" s="256"/>
      <c r="H566" s="260"/>
      <c r="I566" s="268">
        <f t="shared" ref="I566:I568" si="106">G566-D566</f>
        <v>0</v>
      </c>
      <c r="J566" s="260"/>
    </row>
    <row r="567" s="218" customFormat="1" ht="14.25" spans="1:10">
      <c r="A567" s="247" t="s">
        <v>1066</v>
      </c>
      <c r="B567" s="273">
        <f t="shared" si="103"/>
        <v>3</v>
      </c>
      <c r="C567" s="249" t="s">
        <v>1067</v>
      </c>
      <c r="D567" s="250">
        <v>34268</v>
      </c>
      <c r="E567" s="251">
        <v>20524</v>
      </c>
      <c r="F567" s="251">
        <v>31106</v>
      </c>
      <c r="G567" s="250">
        <v>31617</v>
      </c>
      <c r="H567" s="252">
        <f t="shared" ref="H567:H573" si="107">G567/F567</f>
        <v>1.01642769883624</v>
      </c>
      <c r="I567" s="267">
        <f t="shared" si="106"/>
        <v>-2651</v>
      </c>
      <c r="J567" s="252">
        <f t="shared" si="105"/>
        <v>-0.0773608030815922</v>
      </c>
    </row>
    <row r="568" s="218" customFormat="1" ht="14.25" spans="1:10">
      <c r="A568" s="253" t="s">
        <v>1068</v>
      </c>
      <c r="B568" s="254">
        <f t="shared" si="103"/>
        <v>5</v>
      </c>
      <c r="C568" s="255" t="s">
        <v>1069</v>
      </c>
      <c r="D568" s="256">
        <v>4569</v>
      </c>
      <c r="E568" s="261">
        <v>951</v>
      </c>
      <c r="F568" s="258">
        <v>979</v>
      </c>
      <c r="G568" s="259">
        <f>SUM(G569:G581)</f>
        <v>1168</v>
      </c>
      <c r="H568" s="260">
        <f t="shared" si="107"/>
        <v>1.19305413687436</v>
      </c>
      <c r="I568" s="268">
        <f t="shared" si="106"/>
        <v>-3401</v>
      </c>
      <c r="J568" s="260">
        <f t="shared" si="105"/>
        <v>-0.744364193477785</v>
      </c>
    </row>
    <row r="569" s="218" customFormat="1" ht="14.25" spans="1:10">
      <c r="A569" s="253" t="s">
        <v>1070</v>
      </c>
      <c r="B569" s="254">
        <f t="shared" si="103"/>
        <v>7</v>
      </c>
      <c r="C569" s="255" t="s">
        <v>119</v>
      </c>
      <c r="D569" s="256"/>
      <c r="E569" s="261"/>
      <c r="F569" s="258">
        <v>0</v>
      </c>
      <c r="G569" s="259">
        <v>0</v>
      </c>
      <c r="H569" s="260"/>
      <c r="I569" s="268"/>
      <c r="J569" s="260"/>
    </row>
    <row r="570" s="218" customFormat="1" ht="14.25" spans="1:10">
      <c r="A570" s="253" t="s">
        <v>1071</v>
      </c>
      <c r="B570" s="254">
        <f t="shared" si="103"/>
        <v>7</v>
      </c>
      <c r="C570" s="255" t="s">
        <v>121</v>
      </c>
      <c r="D570" s="256">
        <v>8</v>
      </c>
      <c r="E570" s="261"/>
      <c r="F570" s="258">
        <v>0</v>
      </c>
      <c r="G570" s="259">
        <v>0</v>
      </c>
      <c r="H570" s="260"/>
      <c r="I570" s="268">
        <f t="shared" ref="I570:I578" si="108">G570-D570</f>
        <v>-8</v>
      </c>
      <c r="J570" s="260"/>
    </row>
    <row r="571" s="218" customFormat="1" ht="14.25" spans="1:10">
      <c r="A571" s="253" t="s">
        <v>1072</v>
      </c>
      <c r="B571" s="254">
        <f t="shared" si="103"/>
        <v>7</v>
      </c>
      <c r="C571" s="255" t="s">
        <v>123</v>
      </c>
      <c r="D571" s="256">
        <v>5</v>
      </c>
      <c r="E571" s="261"/>
      <c r="F571" s="258">
        <v>0</v>
      </c>
      <c r="G571" s="259">
        <v>0</v>
      </c>
      <c r="H571" s="260"/>
      <c r="I571" s="268">
        <f t="shared" si="108"/>
        <v>-5</v>
      </c>
      <c r="J571" s="260"/>
    </row>
    <row r="572" s="218" customFormat="1" ht="14.25" spans="1:10">
      <c r="A572" s="253" t="s">
        <v>1073</v>
      </c>
      <c r="B572" s="254">
        <f t="shared" si="103"/>
        <v>7</v>
      </c>
      <c r="C572" s="255" t="s">
        <v>1074</v>
      </c>
      <c r="D572" s="256">
        <v>803</v>
      </c>
      <c r="E572" s="261">
        <v>373</v>
      </c>
      <c r="F572" s="258">
        <v>373</v>
      </c>
      <c r="G572" s="259">
        <v>477</v>
      </c>
      <c r="H572" s="260">
        <f t="shared" si="107"/>
        <v>1.27882037533512</v>
      </c>
      <c r="I572" s="268">
        <f t="shared" si="108"/>
        <v>-326</v>
      </c>
      <c r="J572" s="260">
        <f t="shared" ref="J572:J575" si="109">I572/D572</f>
        <v>-0.405977584059776</v>
      </c>
    </row>
    <row r="573" s="218" customFormat="1" ht="14.25" spans="1:10">
      <c r="A573" s="253" t="s">
        <v>1075</v>
      </c>
      <c r="B573" s="254">
        <f t="shared" si="103"/>
        <v>7</v>
      </c>
      <c r="C573" s="255" t="s">
        <v>1076</v>
      </c>
      <c r="D573" s="256">
        <v>348</v>
      </c>
      <c r="E573" s="261">
        <v>316</v>
      </c>
      <c r="F573" s="258">
        <v>319</v>
      </c>
      <c r="G573" s="259">
        <v>338</v>
      </c>
      <c r="H573" s="260">
        <f t="shared" si="107"/>
        <v>1.05956112852665</v>
      </c>
      <c r="I573" s="268">
        <f t="shared" si="108"/>
        <v>-10</v>
      </c>
      <c r="J573" s="260">
        <f t="shared" si="109"/>
        <v>-0.028735632183908</v>
      </c>
    </row>
    <row r="574" s="218" customFormat="1" ht="14.25" spans="1:10">
      <c r="A574" s="253" t="s">
        <v>1077</v>
      </c>
      <c r="B574" s="254">
        <f t="shared" si="103"/>
        <v>7</v>
      </c>
      <c r="C574" s="255" t="s">
        <v>1078</v>
      </c>
      <c r="D574" s="256">
        <v>8</v>
      </c>
      <c r="E574" s="261"/>
      <c r="F574" s="258">
        <v>0</v>
      </c>
      <c r="G574" s="259">
        <v>0</v>
      </c>
      <c r="H574" s="260"/>
      <c r="I574" s="268">
        <f t="shared" si="108"/>
        <v>-8</v>
      </c>
      <c r="J574" s="260"/>
    </row>
    <row r="575" s="218" customFormat="1" ht="14.25" spans="1:10">
      <c r="A575" s="253" t="s">
        <v>1079</v>
      </c>
      <c r="B575" s="254">
        <f t="shared" si="103"/>
        <v>7</v>
      </c>
      <c r="C575" s="255" t="s">
        <v>1080</v>
      </c>
      <c r="D575" s="256">
        <v>3380</v>
      </c>
      <c r="E575" s="261"/>
      <c r="F575" s="258">
        <v>0</v>
      </c>
      <c r="G575" s="259">
        <v>0</v>
      </c>
      <c r="H575" s="260"/>
      <c r="I575" s="268">
        <f t="shared" si="108"/>
        <v>-3380</v>
      </c>
      <c r="J575" s="260">
        <f t="shared" si="109"/>
        <v>-1</v>
      </c>
    </row>
    <row r="576" s="218" customFormat="1" ht="14.25" spans="1:10">
      <c r="A576" s="253" t="s">
        <v>1081</v>
      </c>
      <c r="B576" s="254">
        <f t="shared" si="103"/>
        <v>7</v>
      </c>
      <c r="C576" s="255" t="s">
        <v>224</v>
      </c>
      <c r="D576" s="256">
        <v>2</v>
      </c>
      <c r="E576" s="261"/>
      <c r="F576" s="258">
        <v>0</v>
      </c>
      <c r="G576" s="259">
        <v>0</v>
      </c>
      <c r="H576" s="260"/>
      <c r="I576" s="268">
        <f t="shared" si="108"/>
        <v>-2</v>
      </c>
      <c r="J576" s="260"/>
    </row>
    <row r="577" s="218" customFormat="1" ht="14.25" spans="1:10">
      <c r="A577" s="253" t="s">
        <v>1082</v>
      </c>
      <c r="B577" s="254">
        <f t="shared" si="103"/>
        <v>7</v>
      </c>
      <c r="C577" s="255" t="s">
        <v>1083</v>
      </c>
      <c r="D577" s="256">
        <v>2</v>
      </c>
      <c r="E577" s="261"/>
      <c r="F577" s="258">
        <v>2</v>
      </c>
      <c r="G577" s="259">
        <v>2</v>
      </c>
      <c r="H577" s="260">
        <f>G577/F577</f>
        <v>1</v>
      </c>
      <c r="I577" s="268">
        <f t="shared" si="108"/>
        <v>0</v>
      </c>
      <c r="J577" s="260"/>
    </row>
    <row r="578" s="218" customFormat="1" ht="14.25" spans="1:10">
      <c r="A578" s="253" t="s">
        <v>1084</v>
      </c>
      <c r="B578" s="254">
        <f t="shared" si="103"/>
        <v>7</v>
      </c>
      <c r="C578" s="255" t="s">
        <v>1085</v>
      </c>
      <c r="D578" s="256">
        <v>13</v>
      </c>
      <c r="E578" s="261"/>
      <c r="F578" s="258">
        <v>0</v>
      </c>
      <c r="G578" s="259">
        <v>7</v>
      </c>
      <c r="H578" s="260"/>
      <c r="I578" s="268">
        <f t="shared" si="108"/>
        <v>-6</v>
      </c>
      <c r="J578" s="260">
        <f t="shared" ref="J578:J584" si="110">I578/D578</f>
        <v>-0.461538461538462</v>
      </c>
    </row>
    <row r="579" s="218" customFormat="1" ht="14.25" spans="1:10">
      <c r="A579" s="253" t="s">
        <v>1086</v>
      </c>
      <c r="B579" s="254">
        <f t="shared" si="103"/>
        <v>7</v>
      </c>
      <c r="C579" s="255" t="s">
        <v>1087</v>
      </c>
      <c r="D579" s="256"/>
      <c r="E579" s="261"/>
      <c r="F579" s="258">
        <v>0</v>
      </c>
      <c r="G579" s="259">
        <v>0</v>
      </c>
      <c r="H579" s="260"/>
      <c r="I579" s="268"/>
      <c r="J579" s="260"/>
    </row>
    <row r="580" s="218" customFormat="1" ht="14.25" spans="1:10">
      <c r="A580" s="253" t="s">
        <v>1088</v>
      </c>
      <c r="B580" s="254">
        <f t="shared" si="103"/>
        <v>7</v>
      </c>
      <c r="C580" s="255" t="s">
        <v>1089</v>
      </c>
      <c r="D580" s="256"/>
      <c r="E580" s="261"/>
      <c r="F580" s="258">
        <v>0</v>
      </c>
      <c r="G580" s="259">
        <v>0</v>
      </c>
      <c r="H580" s="260"/>
      <c r="I580" s="268"/>
      <c r="J580" s="260"/>
    </row>
    <row r="581" s="218" customFormat="1" ht="14.25" spans="1:10">
      <c r="A581" s="253" t="s">
        <v>1090</v>
      </c>
      <c r="B581" s="254">
        <f t="shared" si="103"/>
        <v>7</v>
      </c>
      <c r="C581" s="255" t="s">
        <v>1091</v>
      </c>
      <c r="D581" s="256"/>
      <c r="E581" s="261">
        <v>262</v>
      </c>
      <c r="F581" s="258">
        <v>285</v>
      </c>
      <c r="G581" s="259">
        <v>344</v>
      </c>
      <c r="H581" s="260"/>
      <c r="I581" s="268">
        <f t="shared" ref="I581:I584" si="111">G581-D581</f>
        <v>344</v>
      </c>
      <c r="J581" s="260" t="e">
        <f t="shared" si="110"/>
        <v>#DIV/0!</v>
      </c>
    </row>
    <row r="582" s="218" customFormat="1" ht="14.25" spans="1:10">
      <c r="A582" s="253" t="s">
        <v>1092</v>
      </c>
      <c r="B582" s="254">
        <f t="shared" si="103"/>
        <v>5</v>
      </c>
      <c r="C582" s="255" t="s">
        <v>1093</v>
      </c>
      <c r="D582" s="256">
        <v>2908</v>
      </c>
      <c r="E582" s="261">
        <v>1820</v>
      </c>
      <c r="F582" s="258">
        <v>2444</v>
      </c>
      <c r="G582" s="259">
        <f>SUM(G583:G592)</f>
        <v>1198</v>
      </c>
      <c r="H582" s="260">
        <f>G582/F582</f>
        <v>0.490180032733224</v>
      </c>
      <c r="I582" s="268">
        <f t="shared" si="111"/>
        <v>-1710</v>
      </c>
      <c r="J582" s="260">
        <f t="shared" si="110"/>
        <v>-0.588033012379642</v>
      </c>
    </row>
    <row r="583" s="218" customFormat="1" ht="14.25" spans="1:10">
      <c r="A583" s="253" t="s">
        <v>1094</v>
      </c>
      <c r="B583" s="254">
        <f t="shared" si="103"/>
        <v>7</v>
      </c>
      <c r="C583" s="255" t="s">
        <v>119</v>
      </c>
      <c r="D583" s="256">
        <v>200</v>
      </c>
      <c r="E583" s="261">
        <v>149</v>
      </c>
      <c r="F583" s="258">
        <v>149</v>
      </c>
      <c r="G583" s="259">
        <v>223</v>
      </c>
      <c r="H583" s="260">
        <f>G583/F583</f>
        <v>1.49664429530201</v>
      </c>
      <c r="I583" s="268">
        <f t="shared" si="111"/>
        <v>23</v>
      </c>
      <c r="J583" s="260">
        <f t="shared" si="110"/>
        <v>0.115</v>
      </c>
    </row>
    <row r="584" s="218" customFormat="1" ht="14.25" spans="1:10">
      <c r="A584" s="253" t="s">
        <v>1095</v>
      </c>
      <c r="B584" s="254">
        <f t="shared" si="103"/>
        <v>7</v>
      </c>
      <c r="C584" s="255" t="s">
        <v>121</v>
      </c>
      <c r="D584" s="256">
        <v>14</v>
      </c>
      <c r="E584" s="261"/>
      <c r="F584" s="258">
        <v>0</v>
      </c>
      <c r="G584" s="259">
        <v>98</v>
      </c>
      <c r="H584" s="260"/>
      <c r="I584" s="268">
        <f t="shared" si="111"/>
        <v>84</v>
      </c>
      <c r="J584" s="260">
        <f t="shared" si="110"/>
        <v>6</v>
      </c>
    </row>
    <row r="585" s="218" customFormat="1" ht="14.25" spans="1:10">
      <c r="A585" s="253" t="s">
        <v>1096</v>
      </c>
      <c r="B585" s="254">
        <f t="shared" si="103"/>
        <v>7</v>
      </c>
      <c r="C585" s="255" t="s">
        <v>123</v>
      </c>
      <c r="D585" s="256"/>
      <c r="E585" s="261"/>
      <c r="F585" s="258">
        <v>0</v>
      </c>
      <c r="G585" s="259">
        <v>0</v>
      </c>
      <c r="H585" s="260"/>
      <c r="I585" s="268"/>
      <c r="J585" s="260"/>
    </row>
    <row r="586" s="218" customFormat="1" ht="14.25" spans="1:10">
      <c r="A586" s="253" t="s">
        <v>1097</v>
      </c>
      <c r="B586" s="254">
        <f t="shared" si="103"/>
        <v>7</v>
      </c>
      <c r="C586" s="255" t="s">
        <v>1098</v>
      </c>
      <c r="D586" s="256"/>
      <c r="E586" s="261"/>
      <c r="F586" s="258">
        <v>0</v>
      </c>
      <c r="H586" s="260"/>
      <c r="I586" s="268">
        <f t="shared" ref="I586:I588" si="112">G588-D586</f>
        <v>18</v>
      </c>
      <c r="J586" s="260"/>
    </row>
    <row r="587" s="218" customFormat="1" ht="14.25" spans="1:10">
      <c r="A587" s="253" t="s">
        <v>1099</v>
      </c>
      <c r="B587" s="254">
        <f t="shared" si="103"/>
        <v>7</v>
      </c>
      <c r="C587" s="255" t="s">
        <v>1100</v>
      </c>
      <c r="D587" s="256"/>
      <c r="E587" s="261"/>
      <c r="F587" s="258">
        <v>0</v>
      </c>
      <c r="H587" s="260"/>
      <c r="I587" s="268">
        <f t="shared" si="112"/>
        <v>2</v>
      </c>
      <c r="J587" s="260"/>
    </row>
    <row r="588" s="218" customFormat="1" ht="14.25" spans="1:10">
      <c r="A588" s="253" t="s">
        <v>1101</v>
      </c>
      <c r="B588" s="254">
        <f t="shared" si="103"/>
        <v>7</v>
      </c>
      <c r="C588" s="255" t="s">
        <v>1102</v>
      </c>
      <c r="D588" s="256">
        <v>10</v>
      </c>
      <c r="G588" s="259">
        <v>18</v>
      </c>
      <c r="H588" s="260">
        <f>G590/F590</f>
        <v>0.335523434077968</v>
      </c>
      <c r="I588" s="268">
        <f t="shared" si="112"/>
        <v>756</v>
      </c>
      <c r="J588" s="260">
        <f>I588/D588</f>
        <v>75.6</v>
      </c>
    </row>
    <row r="589" s="218" customFormat="1" ht="14.25" spans="1:10">
      <c r="A589" s="253" t="s">
        <v>1103</v>
      </c>
      <c r="B589" s="254">
        <f t="shared" si="103"/>
        <v>7</v>
      </c>
      <c r="C589" s="255" t="s">
        <v>1104</v>
      </c>
      <c r="D589" s="256">
        <v>1</v>
      </c>
      <c r="G589" s="259">
        <v>2</v>
      </c>
      <c r="H589" s="260">
        <f>G592/F592</f>
        <v>7.58333333333333</v>
      </c>
      <c r="I589" s="268">
        <f>G592-D589</f>
        <v>90</v>
      </c>
      <c r="J589" s="260">
        <f>I589/D589</f>
        <v>90</v>
      </c>
    </row>
    <row r="590" s="218" customFormat="1" ht="14.25" spans="1:10">
      <c r="A590" s="253" t="s">
        <v>1105</v>
      </c>
      <c r="B590" s="254">
        <f t="shared" si="103"/>
        <v>7</v>
      </c>
      <c r="C590" s="255" t="s">
        <v>1106</v>
      </c>
      <c r="D590" s="256">
        <v>2610</v>
      </c>
      <c r="E590" s="261">
        <v>1666</v>
      </c>
      <c r="F590" s="258">
        <v>2283</v>
      </c>
      <c r="G590" s="259">
        <v>766</v>
      </c>
      <c r="H590" s="260"/>
      <c r="I590" s="268"/>
      <c r="J590" s="260"/>
    </row>
    <row r="591" s="218" customFormat="1" ht="14.25" spans="1:10">
      <c r="A591" s="253" t="s">
        <v>1107</v>
      </c>
      <c r="B591" s="254">
        <f t="shared" si="103"/>
        <v>7</v>
      </c>
      <c r="C591" s="255" t="s">
        <v>1108</v>
      </c>
      <c r="D591" s="256"/>
      <c r="E591" s="257"/>
      <c r="F591" s="257"/>
      <c r="H591" s="260"/>
      <c r="I591" s="268"/>
      <c r="J591" s="260"/>
    </row>
    <row r="592" s="218" customFormat="1" ht="14.25" spans="1:10">
      <c r="A592" s="253" t="s">
        <v>1109</v>
      </c>
      <c r="B592" s="254">
        <f t="shared" si="103"/>
        <v>7</v>
      </c>
      <c r="C592" s="255" t="s">
        <v>1110</v>
      </c>
      <c r="D592" s="256">
        <v>73</v>
      </c>
      <c r="E592" s="261">
        <v>5</v>
      </c>
      <c r="F592" s="258">
        <v>12</v>
      </c>
      <c r="G592" s="259">
        <v>91</v>
      </c>
      <c r="H592" s="260"/>
      <c r="I592" s="268"/>
      <c r="J592" s="260"/>
    </row>
    <row r="593" s="218" customFormat="1" ht="14.25" spans="1:10">
      <c r="A593" s="253" t="s">
        <v>1111</v>
      </c>
      <c r="B593" s="254">
        <f t="shared" si="103"/>
        <v>5</v>
      </c>
      <c r="C593" s="255" t="s">
        <v>1112</v>
      </c>
      <c r="D593" s="256"/>
      <c r="E593" s="257"/>
      <c r="F593" s="257"/>
      <c r="G593" s="256"/>
      <c r="H593" s="260"/>
      <c r="I593" s="268"/>
      <c r="J593" s="260"/>
    </row>
    <row r="594" s="218" customFormat="1" ht="14.25" spans="1:10">
      <c r="A594" s="253" t="s">
        <v>1113</v>
      </c>
      <c r="B594" s="254">
        <f t="shared" si="103"/>
        <v>7</v>
      </c>
      <c r="C594" s="255" t="s">
        <v>1114</v>
      </c>
      <c r="D594" s="256"/>
      <c r="E594" s="257"/>
      <c r="F594" s="257"/>
      <c r="G594" s="256"/>
      <c r="H594" s="260"/>
      <c r="I594" s="268"/>
      <c r="J594" s="260"/>
    </row>
    <row r="595" s="218" customFormat="1" ht="14.25" spans="1:10">
      <c r="A595" s="253" t="s">
        <v>1115</v>
      </c>
      <c r="B595" s="254">
        <f t="shared" si="103"/>
        <v>7</v>
      </c>
      <c r="C595" s="255" t="s">
        <v>1116</v>
      </c>
      <c r="D595" s="256"/>
      <c r="E595" s="257"/>
      <c r="F595" s="257"/>
      <c r="G595" s="256"/>
      <c r="H595" s="260"/>
      <c r="I595" s="268"/>
      <c r="J595" s="260"/>
    </row>
    <row r="596" s="218" customFormat="1" ht="14.25" spans="1:10">
      <c r="A596" s="253" t="s">
        <v>1117</v>
      </c>
      <c r="B596" s="254">
        <f t="shared" si="103"/>
        <v>7</v>
      </c>
      <c r="C596" s="255" t="s">
        <v>1118</v>
      </c>
      <c r="D596" s="256"/>
      <c r="E596" s="257"/>
      <c r="F596" s="257"/>
      <c r="G596" s="256"/>
      <c r="H596" s="260"/>
      <c r="I596" s="268"/>
      <c r="J596" s="260"/>
    </row>
    <row r="597" s="218" customFormat="1" ht="14.25" spans="1:10">
      <c r="A597" s="253" t="s">
        <v>1119</v>
      </c>
      <c r="B597" s="254">
        <f t="shared" si="103"/>
        <v>7</v>
      </c>
      <c r="C597" s="255" t="s">
        <v>1120</v>
      </c>
      <c r="D597" s="256"/>
      <c r="E597" s="257"/>
      <c r="F597" s="257"/>
      <c r="G597" s="256"/>
      <c r="H597" s="260"/>
      <c r="I597" s="268"/>
      <c r="J597" s="260"/>
    </row>
    <row r="598" s="218" customFormat="1" ht="14.25" spans="1:10">
      <c r="A598" s="253" t="s">
        <v>1121</v>
      </c>
      <c r="B598" s="254">
        <f t="shared" si="103"/>
        <v>7</v>
      </c>
      <c r="C598" s="255" t="s">
        <v>1122</v>
      </c>
      <c r="D598" s="256"/>
      <c r="E598" s="257"/>
      <c r="F598" s="257"/>
      <c r="G598" s="256"/>
      <c r="H598" s="260"/>
      <c r="I598" s="268"/>
      <c r="J598" s="260"/>
    </row>
    <row r="599" s="218" customFormat="1" ht="14.25" spans="1:10">
      <c r="A599" s="253" t="s">
        <v>1123</v>
      </c>
      <c r="B599" s="254">
        <f t="shared" si="103"/>
        <v>7</v>
      </c>
      <c r="C599" s="255" t="s">
        <v>1124</v>
      </c>
      <c r="D599" s="256"/>
      <c r="E599" s="257"/>
      <c r="F599" s="257"/>
      <c r="G599" s="256"/>
      <c r="H599" s="260"/>
      <c r="I599" s="268"/>
      <c r="J599" s="260"/>
    </row>
    <row r="600" s="218" customFormat="1" ht="14.25" spans="1:10">
      <c r="A600" s="253" t="s">
        <v>1125</v>
      </c>
      <c r="B600" s="254">
        <f t="shared" si="103"/>
        <v>7</v>
      </c>
      <c r="C600" s="255" t="s">
        <v>1126</v>
      </c>
      <c r="D600" s="256"/>
      <c r="E600" s="257"/>
      <c r="F600" s="257"/>
      <c r="G600" s="256"/>
      <c r="H600" s="260"/>
      <c r="I600" s="268"/>
      <c r="J600" s="260"/>
    </row>
    <row r="601" s="218" customFormat="1" ht="14.25" spans="1:10">
      <c r="A601" s="253" t="s">
        <v>1127</v>
      </c>
      <c r="B601" s="254">
        <f t="shared" si="103"/>
        <v>5</v>
      </c>
      <c r="C601" s="255" t="s">
        <v>1128</v>
      </c>
      <c r="D601" s="256"/>
      <c r="E601" s="257"/>
      <c r="F601" s="257"/>
      <c r="G601" s="256"/>
      <c r="H601" s="260"/>
      <c r="I601" s="268"/>
      <c r="J601" s="260"/>
    </row>
    <row r="602" s="218" customFormat="1" ht="14.25" spans="1:10">
      <c r="A602" s="253" t="s">
        <v>1129</v>
      </c>
      <c r="B602" s="254">
        <f t="shared" si="103"/>
        <v>5</v>
      </c>
      <c r="C602" s="255" t="s">
        <v>1130</v>
      </c>
      <c r="D602" s="256">
        <v>17824</v>
      </c>
      <c r="E602" s="261">
        <v>13635</v>
      </c>
      <c r="F602" s="258">
        <v>15209</v>
      </c>
      <c r="G602" s="259">
        <f>SUM(G603:G610)</f>
        <v>12563</v>
      </c>
      <c r="H602" s="260">
        <f t="shared" ref="H602:H605" si="113">G602/F602</f>
        <v>0.826024064698534</v>
      </c>
      <c r="I602" s="268">
        <f t="shared" ref="I602:I605" si="114">G602-D602</f>
        <v>-5261</v>
      </c>
      <c r="J602" s="260">
        <f t="shared" ref="J602:J605" si="115">I602/D602</f>
        <v>-0.295163824057451</v>
      </c>
    </row>
    <row r="603" s="218" customFormat="1" ht="14.25" spans="1:10">
      <c r="A603" s="253" t="s">
        <v>1131</v>
      </c>
      <c r="B603" s="254">
        <f t="shared" si="103"/>
        <v>7</v>
      </c>
      <c r="C603" s="255" t="s">
        <v>1132</v>
      </c>
      <c r="D603" s="256">
        <v>374</v>
      </c>
      <c r="E603" s="261">
        <v>166</v>
      </c>
      <c r="F603" s="258">
        <v>166</v>
      </c>
      <c r="G603" s="259">
        <v>428</v>
      </c>
      <c r="H603" s="260">
        <f t="shared" si="113"/>
        <v>2.57831325301205</v>
      </c>
      <c r="I603" s="268">
        <f t="shared" si="114"/>
        <v>54</v>
      </c>
      <c r="J603" s="260">
        <f t="shared" si="115"/>
        <v>0.144385026737968</v>
      </c>
    </row>
    <row r="604" s="218" customFormat="1" ht="14.25" spans="1:10">
      <c r="A604" s="253" t="s">
        <v>1133</v>
      </c>
      <c r="B604" s="254">
        <f t="shared" si="103"/>
        <v>7</v>
      </c>
      <c r="C604" s="255" t="s">
        <v>1134</v>
      </c>
      <c r="D604" s="256">
        <v>2044</v>
      </c>
      <c r="E604" s="261">
        <v>741</v>
      </c>
      <c r="F604" s="258">
        <v>741</v>
      </c>
      <c r="G604" s="259">
        <v>2551</v>
      </c>
      <c r="H604" s="260">
        <f t="shared" si="113"/>
        <v>3.44264507422402</v>
      </c>
      <c r="I604" s="268">
        <f t="shared" si="114"/>
        <v>507</v>
      </c>
      <c r="J604" s="260">
        <f t="shared" si="115"/>
        <v>0.248043052837573</v>
      </c>
    </row>
    <row r="605" s="218" customFormat="1" ht="14.25" spans="1:10">
      <c r="A605" s="253" t="s">
        <v>1135</v>
      </c>
      <c r="B605" s="254">
        <f t="shared" si="103"/>
        <v>7</v>
      </c>
      <c r="C605" s="255" t="s">
        <v>1136</v>
      </c>
      <c r="D605" s="256">
        <v>183</v>
      </c>
      <c r="E605" s="261">
        <v>59</v>
      </c>
      <c r="F605" s="258">
        <v>59</v>
      </c>
      <c r="G605" s="259">
        <v>81</v>
      </c>
      <c r="H605" s="260">
        <f t="shared" si="113"/>
        <v>1.3728813559322</v>
      </c>
      <c r="I605" s="268">
        <f t="shared" si="114"/>
        <v>-102</v>
      </c>
      <c r="J605" s="260">
        <f t="shared" si="115"/>
        <v>-0.557377049180328</v>
      </c>
    </row>
    <row r="606" s="218" customFormat="1" ht="14.25" spans="1:10">
      <c r="A606" s="253" t="s">
        <v>1137</v>
      </c>
      <c r="B606" s="254">
        <f t="shared" si="103"/>
        <v>7</v>
      </c>
      <c r="C606" s="255" t="s">
        <v>1138</v>
      </c>
      <c r="D606" s="256"/>
      <c r="E606" s="261"/>
      <c r="F606" s="258">
        <v>0</v>
      </c>
      <c r="H606" s="260"/>
      <c r="I606" s="268"/>
      <c r="J606" s="260"/>
    </row>
    <row r="607" s="218" customFormat="1" ht="14.25" spans="1:10">
      <c r="A607" s="253" t="s">
        <v>1139</v>
      </c>
      <c r="B607" s="254">
        <f t="shared" si="103"/>
        <v>7</v>
      </c>
      <c r="C607" s="255" t="s">
        <v>1140</v>
      </c>
      <c r="D607" s="256">
        <v>7003</v>
      </c>
      <c r="E607" s="261">
        <v>7671</v>
      </c>
      <c r="F607" s="258">
        <v>7848</v>
      </c>
      <c r="G607" s="259">
        <v>4590</v>
      </c>
      <c r="H607" s="260">
        <f t="shared" ref="H607:H609" si="116">G608/F607</f>
        <v>0.303389398572885</v>
      </c>
      <c r="I607" s="268">
        <f t="shared" ref="I607:I609" si="117">G608-D607</f>
        <v>-4622</v>
      </c>
      <c r="J607" s="260">
        <f t="shared" ref="J607:J609" si="118">I607/D607</f>
        <v>-0.660002855918892</v>
      </c>
    </row>
    <row r="608" s="218" customFormat="1" ht="14.25" spans="1:10">
      <c r="A608" s="253" t="s">
        <v>1141</v>
      </c>
      <c r="B608" s="254">
        <f t="shared" si="103"/>
        <v>7</v>
      </c>
      <c r="C608" s="255" t="s">
        <v>1142</v>
      </c>
      <c r="D608" s="256">
        <v>46</v>
      </c>
      <c r="E608" s="261">
        <v>164</v>
      </c>
      <c r="F608" s="258">
        <v>164</v>
      </c>
      <c r="G608" s="259">
        <v>2381</v>
      </c>
      <c r="H608" s="260">
        <f t="shared" si="116"/>
        <v>15.109756097561</v>
      </c>
      <c r="I608" s="268">
        <f t="shared" si="117"/>
        <v>2432</v>
      </c>
      <c r="J608" s="260">
        <f t="shared" si="118"/>
        <v>52.8695652173913</v>
      </c>
    </row>
    <row r="609" s="218" customFormat="1" ht="14.25" spans="1:10">
      <c r="A609" s="253" t="s">
        <v>1143</v>
      </c>
      <c r="B609" s="254">
        <f t="shared" si="103"/>
        <v>7</v>
      </c>
      <c r="C609" s="255" t="s">
        <v>1144</v>
      </c>
      <c r="D609" s="256">
        <v>8120</v>
      </c>
      <c r="E609" s="261">
        <v>4780</v>
      </c>
      <c r="F609" s="258">
        <v>6177</v>
      </c>
      <c r="G609" s="259">
        <v>2478</v>
      </c>
      <c r="H609" s="260">
        <f t="shared" si="116"/>
        <v>0.00874210781932977</v>
      </c>
      <c r="I609" s="268">
        <f t="shared" si="117"/>
        <v>-8066</v>
      </c>
      <c r="J609" s="260">
        <f t="shared" si="118"/>
        <v>-0.993349753694581</v>
      </c>
    </row>
    <row r="610" s="218" customFormat="1" ht="14.25" spans="1:10">
      <c r="A610" s="253" t="s">
        <v>1145</v>
      </c>
      <c r="B610" s="254">
        <f t="shared" si="103"/>
        <v>7</v>
      </c>
      <c r="C610" s="255" t="s">
        <v>1146</v>
      </c>
      <c r="D610" s="256">
        <v>54</v>
      </c>
      <c r="E610" s="261">
        <v>54</v>
      </c>
      <c r="F610" s="258">
        <v>54</v>
      </c>
      <c r="G610" s="259">
        <v>54</v>
      </c>
      <c r="H610" s="260"/>
      <c r="I610" s="268"/>
      <c r="J610" s="260"/>
    </row>
    <row r="611" s="218" customFormat="1" ht="14.25" spans="1:10">
      <c r="A611" s="253" t="s">
        <v>1147</v>
      </c>
      <c r="B611" s="254">
        <f t="shared" si="103"/>
        <v>5</v>
      </c>
      <c r="C611" s="255" t="s">
        <v>1148</v>
      </c>
      <c r="D611" s="256">
        <v>62</v>
      </c>
      <c r="E611" s="257"/>
      <c r="F611" s="257">
        <v>660</v>
      </c>
      <c r="G611" s="256">
        <v>660</v>
      </c>
      <c r="H611" s="260">
        <f>G611/F611</f>
        <v>1</v>
      </c>
      <c r="I611" s="268">
        <f t="shared" ref="I611:I616" si="119">G611-D611</f>
        <v>598</v>
      </c>
      <c r="J611" s="260"/>
    </row>
    <row r="612" s="218" customFormat="1" ht="14.25" spans="1:10">
      <c r="A612" s="253" t="s">
        <v>1149</v>
      </c>
      <c r="B612" s="254">
        <f t="shared" si="103"/>
        <v>7</v>
      </c>
      <c r="C612" s="255" t="s">
        <v>1150</v>
      </c>
      <c r="D612" s="256"/>
      <c r="E612" s="257"/>
      <c r="F612" s="257"/>
      <c r="G612" s="256"/>
      <c r="H612" s="260"/>
      <c r="I612" s="268"/>
      <c r="J612" s="260"/>
    </row>
    <row r="613" s="218" customFormat="1" ht="14.25" spans="1:10">
      <c r="A613" s="253" t="s">
        <v>1151</v>
      </c>
      <c r="B613" s="254">
        <f t="shared" si="103"/>
        <v>7</v>
      </c>
      <c r="C613" s="255" t="s">
        <v>1152</v>
      </c>
      <c r="D613" s="256"/>
      <c r="E613" s="257"/>
      <c r="F613" s="257"/>
      <c r="G613" s="256"/>
      <c r="H613" s="260"/>
      <c r="I613" s="268"/>
      <c r="J613" s="260"/>
    </row>
    <row r="614" s="218" customFormat="1" ht="14.25" spans="1:10">
      <c r="A614" s="253" t="s">
        <v>1153</v>
      </c>
      <c r="B614" s="254">
        <f t="shared" si="103"/>
        <v>7</v>
      </c>
      <c r="C614" s="255" t="s">
        <v>1154</v>
      </c>
      <c r="D614" s="256">
        <v>62</v>
      </c>
      <c r="E614" s="257"/>
      <c r="F614" s="257">
        <v>660</v>
      </c>
      <c r="G614" s="256">
        <v>660</v>
      </c>
      <c r="H614" s="260">
        <f>G614/F614</f>
        <v>1</v>
      </c>
      <c r="I614" s="268">
        <f t="shared" si="119"/>
        <v>598</v>
      </c>
      <c r="J614" s="260"/>
    </row>
    <row r="615" s="218" customFormat="1" ht="14.25" spans="1:10">
      <c r="A615" s="253" t="s">
        <v>1155</v>
      </c>
      <c r="B615" s="254">
        <f t="shared" si="103"/>
        <v>5</v>
      </c>
      <c r="C615" s="255" t="s">
        <v>1156</v>
      </c>
      <c r="D615" s="256">
        <v>96</v>
      </c>
      <c r="E615" s="257">
        <v>111</v>
      </c>
      <c r="F615" s="258">
        <v>193</v>
      </c>
      <c r="G615" s="256">
        <v>175</v>
      </c>
      <c r="H615" s="260"/>
      <c r="I615" s="268">
        <f t="shared" si="119"/>
        <v>79</v>
      </c>
      <c r="J615" s="260">
        <f>I615/D615</f>
        <v>0.822916666666667</v>
      </c>
    </row>
    <row r="616" s="218" customFormat="1" ht="14.25" spans="1:10">
      <c r="A616" s="253" t="s">
        <v>1157</v>
      </c>
      <c r="B616" s="254">
        <f t="shared" si="103"/>
        <v>7</v>
      </c>
      <c r="C616" s="255" t="s">
        <v>1158</v>
      </c>
      <c r="D616" s="256"/>
      <c r="E616" s="257"/>
      <c r="F616" s="258">
        <v>0</v>
      </c>
      <c r="G616" s="256"/>
      <c r="H616" s="260"/>
      <c r="I616" s="268">
        <f t="shared" si="119"/>
        <v>0</v>
      </c>
      <c r="J616" s="260"/>
    </row>
    <row r="617" s="218" customFormat="1" ht="14.25" spans="1:10">
      <c r="A617" s="253" t="s">
        <v>1159</v>
      </c>
      <c r="B617" s="254">
        <f t="shared" si="103"/>
        <v>7</v>
      </c>
      <c r="C617" s="255" t="s">
        <v>1160</v>
      </c>
      <c r="D617" s="256"/>
      <c r="E617" s="257"/>
      <c r="F617" s="258">
        <v>0</v>
      </c>
      <c r="G617" s="256"/>
      <c r="H617" s="260"/>
      <c r="I617" s="268"/>
      <c r="J617" s="260"/>
    </row>
    <row r="618" s="218" customFormat="1" ht="14.25" spans="1:10">
      <c r="A618" s="253" t="s">
        <v>1161</v>
      </c>
      <c r="B618" s="254">
        <f t="shared" si="103"/>
        <v>7</v>
      </c>
      <c r="C618" s="255" t="s">
        <v>1162</v>
      </c>
      <c r="D618" s="256"/>
      <c r="E618" s="257"/>
      <c r="F618" s="258">
        <v>0</v>
      </c>
      <c r="G618" s="256"/>
      <c r="H618" s="260"/>
      <c r="I618" s="268">
        <f>G618-D618</f>
        <v>0</v>
      </c>
      <c r="J618" s="260"/>
    </row>
    <row r="619" s="218" customFormat="1" ht="14.25" spans="1:10">
      <c r="A619" s="253" t="s">
        <v>1163</v>
      </c>
      <c r="B619" s="254">
        <f t="shared" ref="B619:B682" si="120">LEN(A619)</f>
        <v>7</v>
      </c>
      <c r="C619" s="255" t="s">
        <v>1164</v>
      </c>
      <c r="D619" s="256">
        <v>96</v>
      </c>
      <c r="E619" s="257">
        <v>111</v>
      </c>
      <c r="F619" s="258">
        <v>155</v>
      </c>
      <c r="G619" s="256">
        <v>137</v>
      </c>
      <c r="H619" s="260"/>
      <c r="I619" s="268">
        <f>G619-D619</f>
        <v>41</v>
      </c>
      <c r="J619" s="260">
        <f>I619/D619</f>
        <v>0.427083333333333</v>
      </c>
    </row>
    <row r="620" s="218" customFormat="1" ht="14.25" spans="1:10">
      <c r="A620" s="253" t="s">
        <v>1165</v>
      </c>
      <c r="B620" s="254">
        <f t="shared" si="120"/>
        <v>7</v>
      </c>
      <c r="C620" s="255" t="s">
        <v>1166</v>
      </c>
      <c r="D620" s="256"/>
      <c r="E620" s="257"/>
      <c r="F620" s="258">
        <v>0</v>
      </c>
      <c r="G620" s="256"/>
      <c r="H620" s="260"/>
      <c r="I620" s="268"/>
      <c r="J620" s="260"/>
    </row>
    <row r="621" s="218" customFormat="1" ht="14.25" spans="1:10">
      <c r="A621" s="253" t="s">
        <v>1167</v>
      </c>
      <c r="B621" s="254">
        <f t="shared" si="120"/>
        <v>7</v>
      </c>
      <c r="C621" s="255" t="s">
        <v>1168</v>
      </c>
      <c r="D621" s="256"/>
      <c r="E621" s="257"/>
      <c r="F621" s="258">
        <v>0</v>
      </c>
      <c r="G621" s="256"/>
      <c r="H621" s="260"/>
      <c r="I621" s="268"/>
      <c r="J621" s="260"/>
    </row>
    <row r="622" s="218" customFormat="1" ht="14.25" spans="1:10">
      <c r="A622" s="253" t="s">
        <v>1169</v>
      </c>
      <c r="B622" s="254">
        <f t="shared" si="120"/>
        <v>7</v>
      </c>
      <c r="C622" s="255" t="s">
        <v>1170</v>
      </c>
      <c r="D622" s="256"/>
      <c r="E622" s="257"/>
      <c r="F622" s="258">
        <v>0</v>
      </c>
      <c r="G622" s="256"/>
      <c r="H622" s="260"/>
      <c r="I622" s="268"/>
      <c r="J622" s="260"/>
    </row>
    <row r="623" s="218" customFormat="1" ht="14.25" spans="1:10">
      <c r="A623" s="253" t="s">
        <v>1171</v>
      </c>
      <c r="B623" s="254">
        <f t="shared" si="120"/>
        <v>7</v>
      </c>
      <c r="C623" s="255" t="s">
        <v>1172</v>
      </c>
      <c r="D623" s="256"/>
      <c r="E623" s="257"/>
      <c r="F623" s="258">
        <v>0</v>
      </c>
      <c r="G623" s="256"/>
      <c r="H623" s="260"/>
      <c r="I623" s="268"/>
      <c r="J623" s="260"/>
    </row>
    <row r="624" s="218" customFormat="1" ht="14.25" spans="1:10">
      <c r="A624" s="253" t="s">
        <v>1173</v>
      </c>
      <c r="B624" s="254">
        <f t="shared" si="120"/>
        <v>7</v>
      </c>
      <c r="C624" s="255" t="s">
        <v>1174</v>
      </c>
      <c r="D624" s="256"/>
      <c r="E624" s="257"/>
      <c r="F624" s="258">
        <v>38</v>
      </c>
      <c r="G624" s="256">
        <v>38</v>
      </c>
      <c r="H624" s="260"/>
      <c r="I624" s="268">
        <f t="shared" ref="I624:I628" si="121">G624-D624</f>
        <v>38</v>
      </c>
      <c r="J624" s="260"/>
    </row>
    <row r="625" s="218" customFormat="1" ht="14.25" spans="1:10">
      <c r="A625" s="253" t="s">
        <v>1175</v>
      </c>
      <c r="B625" s="254">
        <f t="shared" si="120"/>
        <v>5</v>
      </c>
      <c r="C625" s="255" t="s">
        <v>1176</v>
      </c>
      <c r="D625" s="256">
        <v>1627</v>
      </c>
      <c r="E625" s="261">
        <v>1134</v>
      </c>
      <c r="F625" s="258">
        <v>2566</v>
      </c>
      <c r="G625" s="259">
        <f>SUM(G626:G632)</f>
        <v>2261</v>
      </c>
      <c r="H625" s="260">
        <f t="shared" ref="H625:H627" si="122">G625/F625</f>
        <v>0.881137957911146</v>
      </c>
      <c r="I625" s="268">
        <f t="shared" si="121"/>
        <v>634</v>
      </c>
      <c r="J625" s="260">
        <f t="shared" ref="J625:J627" si="123">I625/D625</f>
        <v>0.389674247080516</v>
      </c>
    </row>
    <row r="626" s="218" customFormat="1" ht="14.25" spans="1:10">
      <c r="A626" s="253" t="s">
        <v>1177</v>
      </c>
      <c r="B626" s="254">
        <f t="shared" si="120"/>
        <v>7</v>
      </c>
      <c r="C626" s="255" t="s">
        <v>1178</v>
      </c>
      <c r="D626" s="256">
        <v>554</v>
      </c>
      <c r="E626" s="261">
        <v>516</v>
      </c>
      <c r="F626" s="258">
        <v>898</v>
      </c>
      <c r="G626" s="259">
        <v>644</v>
      </c>
      <c r="H626" s="260">
        <f t="shared" si="122"/>
        <v>0.717149220489978</v>
      </c>
      <c r="I626" s="268">
        <f t="shared" si="121"/>
        <v>90</v>
      </c>
      <c r="J626" s="260">
        <f t="shared" si="123"/>
        <v>0.162454873646209</v>
      </c>
    </row>
    <row r="627" s="218" customFormat="1" ht="14.25" spans="1:10">
      <c r="A627" s="253" t="s">
        <v>1179</v>
      </c>
      <c r="B627" s="254">
        <f t="shared" si="120"/>
        <v>7</v>
      </c>
      <c r="C627" s="255" t="s">
        <v>1180</v>
      </c>
      <c r="D627" s="256">
        <v>6</v>
      </c>
      <c r="E627" s="261">
        <v>24</v>
      </c>
      <c r="F627" s="258">
        <v>24</v>
      </c>
      <c r="G627" s="259">
        <v>10</v>
      </c>
      <c r="H627" s="260">
        <f t="shared" si="122"/>
        <v>0.416666666666667</v>
      </c>
      <c r="I627" s="268">
        <f t="shared" si="121"/>
        <v>4</v>
      </c>
      <c r="J627" s="260">
        <f t="shared" si="123"/>
        <v>0.666666666666667</v>
      </c>
    </row>
    <row r="628" s="218" customFormat="1" ht="14.25" spans="1:10">
      <c r="A628" s="253" t="s">
        <v>1181</v>
      </c>
      <c r="B628" s="254">
        <f t="shared" si="120"/>
        <v>7</v>
      </c>
      <c r="C628" s="255" t="s">
        <v>1182</v>
      </c>
      <c r="D628" s="256">
        <v>304</v>
      </c>
      <c r="E628" s="261">
        <v>3</v>
      </c>
      <c r="F628" s="258">
        <v>600</v>
      </c>
      <c r="G628" s="259">
        <v>598</v>
      </c>
      <c r="H628" s="260"/>
      <c r="I628" s="268">
        <f t="shared" si="121"/>
        <v>294</v>
      </c>
      <c r="J628" s="260"/>
    </row>
    <row r="629" s="218" customFormat="1" ht="14.25" spans="1:10">
      <c r="A629" s="253" t="s">
        <v>1183</v>
      </c>
      <c r="B629" s="254">
        <f t="shared" si="120"/>
        <v>7</v>
      </c>
      <c r="C629" s="255" t="s">
        <v>1184</v>
      </c>
      <c r="D629" s="256"/>
      <c r="E629" s="261"/>
      <c r="F629" s="258">
        <v>0</v>
      </c>
      <c r="G629" s="259">
        <v>0</v>
      </c>
      <c r="H629" s="260"/>
      <c r="I629" s="268"/>
      <c r="J629" s="260"/>
    </row>
    <row r="630" s="218" customFormat="1" ht="14.25" spans="1:10">
      <c r="A630" s="253" t="s">
        <v>1185</v>
      </c>
      <c r="B630" s="254">
        <f t="shared" si="120"/>
        <v>7</v>
      </c>
      <c r="C630" s="255" t="s">
        <v>1186</v>
      </c>
      <c r="D630" s="256">
        <v>400</v>
      </c>
      <c r="E630" s="261">
        <v>485</v>
      </c>
      <c r="F630" s="258">
        <v>485</v>
      </c>
      <c r="G630" s="259">
        <v>481</v>
      </c>
      <c r="H630" s="260">
        <f>G630/F630</f>
        <v>0.991752577319588</v>
      </c>
      <c r="I630" s="268">
        <f t="shared" ref="I630:I634" si="124">G630-D630</f>
        <v>81</v>
      </c>
      <c r="J630" s="260">
        <f t="shared" ref="J630:J634" si="125">I630/D630</f>
        <v>0.2025</v>
      </c>
    </row>
    <row r="631" s="218" customFormat="1" ht="14.25" spans="1:10">
      <c r="A631" s="253" t="s">
        <v>1187</v>
      </c>
      <c r="B631" s="254">
        <f t="shared" si="120"/>
        <v>7</v>
      </c>
      <c r="C631" s="255" t="s">
        <v>1188</v>
      </c>
      <c r="D631" s="256"/>
      <c r="E631" s="261"/>
      <c r="F631" s="258">
        <v>0</v>
      </c>
      <c r="G631" s="259">
        <v>0</v>
      </c>
      <c r="H631" s="260"/>
      <c r="I631" s="268"/>
      <c r="J631" s="260"/>
    </row>
    <row r="632" s="218" customFormat="1" ht="14.25" spans="1:10">
      <c r="A632" s="253" t="s">
        <v>1189</v>
      </c>
      <c r="B632" s="254">
        <f t="shared" si="120"/>
        <v>7</v>
      </c>
      <c r="C632" s="255" t="s">
        <v>1190</v>
      </c>
      <c r="D632" s="256">
        <v>363</v>
      </c>
      <c r="E632" s="261">
        <v>106</v>
      </c>
      <c r="F632" s="258">
        <v>559</v>
      </c>
      <c r="G632" s="259">
        <v>528</v>
      </c>
      <c r="H632" s="260">
        <f>G632/F632</f>
        <v>0.944543828264758</v>
      </c>
      <c r="I632" s="268">
        <f t="shared" si="124"/>
        <v>165</v>
      </c>
      <c r="J632" s="260">
        <f t="shared" si="125"/>
        <v>0.454545454545455</v>
      </c>
    </row>
    <row r="633" s="218" customFormat="1" ht="14.25" spans="1:10">
      <c r="A633" s="253" t="s">
        <v>1191</v>
      </c>
      <c r="B633" s="254">
        <f t="shared" si="120"/>
        <v>5</v>
      </c>
      <c r="C633" s="255" t="s">
        <v>1192</v>
      </c>
      <c r="D633" s="256">
        <v>20</v>
      </c>
      <c r="E633" s="257"/>
      <c r="F633" s="257">
        <v>13</v>
      </c>
      <c r="G633" s="256">
        <v>25</v>
      </c>
      <c r="H633" s="260"/>
      <c r="I633" s="268">
        <f t="shared" si="124"/>
        <v>5</v>
      </c>
      <c r="J633" s="260">
        <f t="shared" si="125"/>
        <v>0.25</v>
      </c>
    </row>
    <row r="634" s="218" customFormat="1" ht="14.25" spans="1:10">
      <c r="A634" s="253" t="s">
        <v>1193</v>
      </c>
      <c r="B634" s="254">
        <f t="shared" si="120"/>
        <v>7</v>
      </c>
      <c r="C634" s="255" t="s">
        <v>1194</v>
      </c>
      <c r="D634" s="256">
        <v>20</v>
      </c>
      <c r="E634" s="257"/>
      <c r="F634" s="257"/>
      <c r="G634" s="256"/>
      <c r="H634" s="260"/>
      <c r="I634" s="268">
        <f t="shared" si="124"/>
        <v>-20</v>
      </c>
      <c r="J634" s="260">
        <f t="shared" si="125"/>
        <v>-1</v>
      </c>
    </row>
    <row r="635" s="218" customFormat="1" ht="14.25" spans="1:10">
      <c r="A635" s="253" t="s">
        <v>1195</v>
      </c>
      <c r="B635" s="254">
        <f t="shared" si="120"/>
        <v>7</v>
      </c>
      <c r="C635" s="255" t="s">
        <v>1196</v>
      </c>
      <c r="D635" s="256"/>
      <c r="E635" s="257"/>
      <c r="F635" s="257"/>
      <c r="G635" s="256"/>
      <c r="H635" s="260"/>
      <c r="I635" s="268"/>
      <c r="J635" s="260"/>
    </row>
    <row r="636" s="218" customFormat="1" ht="14.25" spans="1:10">
      <c r="A636" s="253" t="s">
        <v>1197</v>
      </c>
      <c r="B636" s="254">
        <f t="shared" si="120"/>
        <v>7</v>
      </c>
      <c r="C636" s="255" t="s">
        <v>1198</v>
      </c>
      <c r="D636" s="256"/>
      <c r="E636" s="257"/>
      <c r="F636" s="257"/>
      <c r="G636" s="256"/>
      <c r="H636" s="260"/>
      <c r="I636" s="268"/>
      <c r="J636" s="260"/>
    </row>
    <row r="637" s="218" customFormat="1" ht="14.25" spans="1:10">
      <c r="A637" s="253" t="s">
        <v>1199</v>
      </c>
      <c r="B637" s="254">
        <f t="shared" si="120"/>
        <v>7</v>
      </c>
      <c r="C637" s="255" t="s">
        <v>1200</v>
      </c>
      <c r="D637" s="256"/>
      <c r="E637" s="257"/>
      <c r="F637" s="257">
        <v>13</v>
      </c>
      <c r="G637" s="256">
        <v>8</v>
      </c>
      <c r="H637" s="260"/>
      <c r="I637" s="268">
        <f t="shared" ref="I637:I641" si="126">G637-D637</f>
        <v>8</v>
      </c>
      <c r="J637" s="260"/>
    </row>
    <row r="638" s="218" customFormat="1" ht="14.25" spans="1:10">
      <c r="A638" s="253" t="s">
        <v>1201</v>
      </c>
      <c r="B638" s="254">
        <f t="shared" si="120"/>
        <v>7</v>
      </c>
      <c r="C638" s="255" t="s">
        <v>1202</v>
      </c>
      <c r="D638" s="256"/>
      <c r="E638" s="257"/>
      <c r="F638" s="257"/>
      <c r="G638" s="256">
        <v>17</v>
      </c>
      <c r="H638" s="260"/>
      <c r="I638" s="268"/>
      <c r="J638" s="260"/>
    </row>
    <row r="639" s="218" customFormat="1" ht="14.25" spans="1:10">
      <c r="A639" s="253" t="s">
        <v>1203</v>
      </c>
      <c r="B639" s="254">
        <f t="shared" si="120"/>
        <v>5</v>
      </c>
      <c r="C639" s="255" t="s">
        <v>1204</v>
      </c>
      <c r="D639" s="256">
        <v>422</v>
      </c>
      <c r="E639" s="261">
        <v>241</v>
      </c>
      <c r="F639" s="258">
        <v>740</v>
      </c>
      <c r="G639" s="259">
        <f>SUM(G640:G645)</f>
        <v>747</v>
      </c>
      <c r="H639" s="260">
        <f>G639/F639</f>
        <v>1.00945945945946</v>
      </c>
      <c r="I639" s="268">
        <f t="shared" si="126"/>
        <v>325</v>
      </c>
      <c r="J639" s="260">
        <f>I639/D639</f>
        <v>0.770142180094787</v>
      </c>
    </row>
    <row r="640" s="218" customFormat="1" ht="14.25" spans="1:10">
      <c r="A640" s="253" t="s">
        <v>1205</v>
      </c>
      <c r="B640" s="254">
        <f t="shared" si="120"/>
        <v>7</v>
      </c>
      <c r="C640" s="255" t="s">
        <v>1206</v>
      </c>
      <c r="D640" s="256"/>
      <c r="E640" s="261"/>
      <c r="F640" s="258">
        <v>0</v>
      </c>
      <c r="G640" s="259">
        <v>0</v>
      </c>
      <c r="H640" s="260"/>
      <c r="I640" s="268">
        <f t="shared" si="126"/>
        <v>0</v>
      </c>
      <c r="J640" s="260"/>
    </row>
    <row r="641" s="218" customFormat="1" ht="14.25" spans="1:10">
      <c r="A641" s="253" t="s">
        <v>1207</v>
      </c>
      <c r="B641" s="254">
        <f t="shared" si="120"/>
        <v>7</v>
      </c>
      <c r="C641" s="255" t="s">
        <v>1208</v>
      </c>
      <c r="D641" s="256">
        <v>335</v>
      </c>
      <c r="E641" s="261">
        <v>160</v>
      </c>
      <c r="F641" s="258">
        <v>432</v>
      </c>
      <c r="G641" s="259">
        <v>308</v>
      </c>
      <c r="H641" s="260">
        <f>G641/F641</f>
        <v>0.712962962962963</v>
      </c>
      <c r="I641" s="268">
        <f t="shared" si="126"/>
        <v>-27</v>
      </c>
      <c r="J641" s="260"/>
    </row>
    <row r="642" s="218" customFormat="1" ht="14.25" spans="1:10">
      <c r="A642" s="253" t="s">
        <v>1209</v>
      </c>
      <c r="B642" s="254">
        <f t="shared" si="120"/>
        <v>7</v>
      </c>
      <c r="C642" s="255" t="s">
        <v>1210</v>
      </c>
      <c r="D642" s="256"/>
      <c r="E642" s="261"/>
      <c r="F642" s="258">
        <v>0</v>
      </c>
      <c r="G642" s="259">
        <v>0</v>
      </c>
      <c r="H642" s="260"/>
      <c r="I642" s="268"/>
      <c r="J642" s="260"/>
    </row>
    <row r="643" s="218" customFormat="1" ht="14.25" spans="1:10">
      <c r="A643" s="253" t="s">
        <v>1211</v>
      </c>
      <c r="B643" s="254">
        <f t="shared" si="120"/>
        <v>7</v>
      </c>
      <c r="C643" s="255" t="s">
        <v>1212</v>
      </c>
      <c r="D643" s="256"/>
      <c r="E643" s="261"/>
      <c r="F643" s="258">
        <v>0</v>
      </c>
      <c r="G643" s="259">
        <v>0</v>
      </c>
      <c r="H643" s="260"/>
      <c r="I643" s="268"/>
      <c r="J643" s="260"/>
    </row>
    <row r="644" s="218" customFormat="1" ht="14.25" spans="1:10">
      <c r="A644" s="253" t="s">
        <v>1213</v>
      </c>
      <c r="B644" s="254">
        <f t="shared" si="120"/>
        <v>7</v>
      </c>
      <c r="C644" s="255" t="s">
        <v>1214</v>
      </c>
      <c r="D644" s="256">
        <v>87</v>
      </c>
      <c r="E644" s="261"/>
      <c r="F644" s="258">
        <v>227</v>
      </c>
      <c r="G644" s="259">
        <v>358</v>
      </c>
      <c r="H644" s="260"/>
      <c r="I644" s="268"/>
      <c r="J644" s="260"/>
    </row>
    <row r="645" s="218" customFormat="1" ht="14.25" spans="1:10">
      <c r="A645" s="253" t="s">
        <v>1215</v>
      </c>
      <c r="B645" s="254">
        <f t="shared" si="120"/>
        <v>7</v>
      </c>
      <c r="C645" s="255" t="s">
        <v>1216</v>
      </c>
      <c r="D645" s="256"/>
      <c r="E645" s="261">
        <v>81</v>
      </c>
      <c r="F645" s="258">
        <v>81</v>
      </c>
      <c r="G645" s="259">
        <v>81</v>
      </c>
      <c r="H645" s="260"/>
      <c r="I645" s="268">
        <f>G644-D645</f>
        <v>358</v>
      </c>
      <c r="J645" s="260"/>
    </row>
    <row r="646" s="218" customFormat="1" ht="14.25" spans="1:10">
      <c r="A646" s="253" t="s">
        <v>1217</v>
      </c>
      <c r="B646" s="254">
        <f t="shared" si="120"/>
        <v>5</v>
      </c>
      <c r="C646" s="255" t="s">
        <v>1218</v>
      </c>
      <c r="D646" s="256">
        <v>2234</v>
      </c>
      <c r="E646" s="261">
        <v>331</v>
      </c>
      <c r="F646" s="258">
        <v>1539</v>
      </c>
      <c r="G646" s="259">
        <f>SUM(G647:G654)</f>
        <v>1693</v>
      </c>
      <c r="H646" s="260">
        <f>G645/F645</f>
        <v>1</v>
      </c>
      <c r="I646" s="268">
        <f>G645-D646</f>
        <v>-2153</v>
      </c>
      <c r="J646" s="260">
        <f t="shared" ref="J646:J648" si="127">I646/D646</f>
        <v>-0.963742166517457</v>
      </c>
    </row>
    <row r="647" s="218" customFormat="1" ht="14.25" spans="1:10">
      <c r="A647" s="253" t="s">
        <v>1219</v>
      </c>
      <c r="B647" s="254">
        <f t="shared" si="120"/>
        <v>7</v>
      </c>
      <c r="C647" s="255" t="s">
        <v>119</v>
      </c>
      <c r="D647" s="256">
        <v>41</v>
      </c>
      <c r="E647" s="261">
        <v>47</v>
      </c>
      <c r="F647" s="258">
        <v>47</v>
      </c>
      <c r="G647" s="259">
        <v>79</v>
      </c>
      <c r="H647" s="260">
        <f t="shared" ref="H647:H651" si="128">G647/F647</f>
        <v>1.68085106382979</v>
      </c>
      <c r="I647" s="268">
        <f t="shared" ref="I647:I655" si="129">G647-D647</f>
        <v>38</v>
      </c>
      <c r="J647" s="260">
        <f t="shared" si="127"/>
        <v>0.926829268292683</v>
      </c>
    </row>
    <row r="648" s="218" customFormat="1" ht="14.25" spans="1:10">
      <c r="A648" s="253" t="s">
        <v>1220</v>
      </c>
      <c r="B648" s="254">
        <f t="shared" si="120"/>
        <v>7</v>
      </c>
      <c r="C648" s="255" t="s">
        <v>121</v>
      </c>
      <c r="D648" s="256">
        <v>51</v>
      </c>
      <c r="E648" s="261"/>
      <c r="F648" s="258">
        <v>33</v>
      </c>
      <c r="G648" s="259">
        <v>33</v>
      </c>
      <c r="H648" s="260">
        <f t="shared" si="128"/>
        <v>1</v>
      </c>
      <c r="I648" s="268">
        <f t="shared" si="129"/>
        <v>-18</v>
      </c>
      <c r="J648" s="260">
        <f t="shared" si="127"/>
        <v>-0.352941176470588</v>
      </c>
    </row>
    <row r="649" s="218" customFormat="1" ht="14.25" spans="1:10">
      <c r="A649" s="253" t="s">
        <v>1221</v>
      </c>
      <c r="B649" s="254">
        <f t="shared" si="120"/>
        <v>7</v>
      </c>
      <c r="C649" s="255" t="s">
        <v>123</v>
      </c>
      <c r="D649" s="256"/>
      <c r="E649" s="261"/>
      <c r="F649" s="258">
        <v>0</v>
      </c>
      <c r="G649" s="259">
        <v>0</v>
      </c>
      <c r="H649" s="260"/>
      <c r="I649" s="268"/>
      <c r="J649" s="260"/>
    </row>
    <row r="650" s="218" customFormat="1" ht="14.25" spans="1:10">
      <c r="A650" s="253" t="s">
        <v>1222</v>
      </c>
      <c r="B650" s="254">
        <f t="shared" si="120"/>
        <v>7</v>
      </c>
      <c r="C650" s="255" t="s">
        <v>1223</v>
      </c>
      <c r="D650" s="256">
        <v>28</v>
      </c>
      <c r="E650" s="261">
        <v>31</v>
      </c>
      <c r="F650" s="258">
        <v>88</v>
      </c>
      <c r="G650" s="259">
        <v>65</v>
      </c>
      <c r="H650" s="260">
        <f t="shared" si="128"/>
        <v>0.738636363636364</v>
      </c>
      <c r="I650" s="268">
        <f t="shared" si="129"/>
        <v>37</v>
      </c>
      <c r="J650" s="260">
        <f t="shared" ref="J650:J654" si="130">I650/D650</f>
        <v>1.32142857142857</v>
      </c>
    </row>
    <row r="651" s="218" customFormat="1" ht="14.25" spans="1:10">
      <c r="A651" s="253" t="s">
        <v>1224</v>
      </c>
      <c r="B651" s="254">
        <f t="shared" si="120"/>
        <v>7</v>
      </c>
      <c r="C651" s="255" t="s">
        <v>1225</v>
      </c>
      <c r="D651" s="256">
        <v>78</v>
      </c>
      <c r="E651" s="261">
        <v>14</v>
      </c>
      <c r="F651" s="258">
        <v>81</v>
      </c>
      <c r="G651" s="259">
        <v>101</v>
      </c>
      <c r="H651" s="260">
        <f t="shared" si="128"/>
        <v>1.24691358024691</v>
      </c>
      <c r="I651" s="268">
        <f t="shared" si="129"/>
        <v>23</v>
      </c>
      <c r="J651" s="260">
        <f t="shared" si="130"/>
        <v>0.294871794871795</v>
      </c>
    </row>
    <row r="652" s="218" customFormat="1" ht="14.25" spans="1:10">
      <c r="A652" s="253" t="s">
        <v>1226</v>
      </c>
      <c r="B652" s="254">
        <f t="shared" si="120"/>
        <v>7</v>
      </c>
      <c r="C652" s="255" t="s">
        <v>1227</v>
      </c>
      <c r="D652" s="256"/>
      <c r="E652" s="261"/>
      <c r="F652" s="258">
        <v>0</v>
      </c>
      <c r="G652" s="259">
        <v>0</v>
      </c>
      <c r="H652" s="260"/>
      <c r="I652" s="268">
        <f t="shared" si="129"/>
        <v>0</v>
      </c>
      <c r="J652" s="260"/>
    </row>
    <row r="653" s="218" customFormat="1" ht="14.25" spans="1:10">
      <c r="A653" s="253" t="s">
        <v>1228</v>
      </c>
      <c r="B653" s="254">
        <f t="shared" si="120"/>
        <v>7</v>
      </c>
      <c r="C653" s="255" t="s">
        <v>1229</v>
      </c>
      <c r="D653" s="256">
        <v>1194</v>
      </c>
      <c r="E653" s="261"/>
      <c r="F653" s="258">
        <v>531</v>
      </c>
      <c r="G653" s="259">
        <v>573</v>
      </c>
      <c r="H653" s="260">
        <f>G653/F653</f>
        <v>1.07909604519774</v>
      </c>
      <c r="I653" s="268">
        <f t="shared" si="129"/>
        <v>-621</v>
      </c>
      <c r="J653" s="260">
        <f t="shared" si="130"/>
        <v>-0.520100502512563</v>
      </c>
    </row>
    <row r="654" s="218" customFormat="1" ht="14.25" spans="1:10">
      <c r="A654" s="253" t="s">
        <v>1230</v>
      </c>
      <c r="B654" s="254">
        <f t="shared" si="120"/>
        <v>7</v>
      </c>
      <c r="C654" s="255" t="s">
        <v>1231</v>
      </c>
      <c r="D654" s="256">
        <v>842</v>
      </c>
      <c r="E654" s="261">
        <v>239</v>
      </c>
      <c r="F654" s="258">
        <v>759</v>
      </c>
      <c r="G654" s="259">
        <v>842</v>
      </c>
      <c r="H654" s="260"/>
      <c r="I654" s="268">
        <f t="shared" si="129"/>
        <v>0</v>
      </c>
      <c r="J654" s="260">
        <f t="shared" si="130"/>
        <v>0</v>
      </c>
    </row>
    <row r="655" s="218" customFormat="1" ht="14.25" spans="1:10">
      <c r="A655" s="253" t="s">
        <v>1232</v>
      </c>
      <c r="B655" s="254">
        <f t="shared" si="120"/>
        <v>5</v>
      </c>
      <c r="C655" s="255" t="s">
        <v>1233</v>
      </c>
      <c r="D655" s="256"/>
      <c r="E655" s="257"/>
      <c r="F655" s="257"/>
      <c r="G655" s="256"/>
      <c r="H655" s="260"/>
      <c r="I655" s="268">
        <f t="shared" si="129"/>
        <v>0</v>
      </c>
      <c r="J655" s="260"/>
    </row>
    <row r="656" s="218" customFormat="1" ht="14.25" spans="1:10">
      <c r="A656" s="253" t="s">
        <v>1234</v>
      </c>
      <c r="B656" s="254">
        <f t="shared" si="120"/>
        <v>7</v>
      </c>
      <c r="C656" s="255" t="s">
        <v>1235</v>
      </c>
      <c r="D656" s="256"/>
      <c r="E656" s="257"/>
      <c r="F656" s="257"/>
      <c r="G656" s="256"/>
      <c r="H656" s="260"/>
      <c r="I656" s="268"/>
      <c r="J656" s="260"/>
    </row>
    <row r="657" s="218" customFormat="1" ht="14.25" spans="1:10">
      <c r="A657" s="253" t="s">
        <v>1236</v>
      </c>
      <c r="B657" s="254">
        <f t="shared" si="120"/>
        <v>7</v>
      </c>
      <c r="C657" s="255" t="s">
        <v>1237</v>
      </c>
      <c r="D657" s="256"/>
      <c r="E657" s="257"/>
      <c r="F657" s="257"/>
      <c r="G657" s="256"/>
      <c r="H657" s="260"/>
      <c r="I657" s="268"/>
      <c r="J657" s="260"/>
    </row>
    <row r="658" s="218" customFormat="1" ht="14.25" spans="1:10">
      <c r="A658" s="253" t="s">
        <v>1238</v>
      </c>
      <c r="B658" s="254">
        <f t="shared" si="120"/>
        <v>7</v>
      </c>
      <c r="C658" s="255" t="s">
        <v>1239</v>
      </c>
      <c r="D658" s="256"/>
      <c r="E658" s="257"/>
      <c r="F658" s="257"/>
      <c r="G658" s="256"/>
      <c r="H658" s="260"/>
      <c r="I658" s="268"/>
      <c r="J658" s="260"/>
    </row>
    <row r="659" s="218" customFormat="1" ht="14.25" spans="1:10">
      <c r="A659" s="253" t="s">
        <v>1240</v>
      </c>
      <c r="B659" s="254">
        <f t="shared" si="120"/>
        <v>7</v>
      </c>
      <c r="C659" s="255" t="s">
        <v>1241</v>
      </c>
      <c r="D659" s="256"/>
      <c r="E659" s="257"/>
      <c r="F659" s="257"/>
      <c r="G659" s="256"/>
      <c r="H659" s="260"/>
      <c r="I659" s="268">
        <f t="shared" ref="I659:I663" si="131">G659-D659</f>
        <v>0</v>
      </c>
      <c r="J659" s="260"/>
    </row>
    <row r="660" s="218" customFormat="1" ht="14.25" spans="1:10">
      <c r="A660" s="253" t="s">
        <v>1242</v>
      </c>
      <c r="B660" s="254">
        <f t="shared" si="120"/>
        <v>5</v>
      </c>
      <c r="C660" s="255" t="s">
        <v>1243</v>
      </c>
      <c r="D660" s="256">
        <v>2</v>
      </c>
      <c r="E660" s="257"/>
      <c r="F660" s="257"/>
      <c r="G660" s="256">
        <v>1</v>
      </c>
      <c r="H660" s="260"/>
      <c r="I660" s="268">
        <f t="shared" si="131"/>
        <v>-1</v>
      </c>
      <c r="J660" s="260">
        <f>I660/D660</f>
        <v>-0.5</v>
      </c>
    </row>
    <row r="661" s="218" customFormat="1" ht="14.25" spans="1:10">
      <c r="A661" s="253" t="s">
        <v>1244</v>
      </c>
      <c r="B661" s="254">
        <f t="shared" si="120"/>
        <v>7</v>
      </c>
      <c r="C661" s="255" t="s">
        <v>119</v>
      </c>
      <c r="D661" s="256"/>
      <c r="E661" s="257"/>
      <c r="F661" s="257"/>
      <c r="G661" s="256"/>
      <c r="H661" s="260"/>
      <c r="I661" s="268"/>
      <c r="J661" s="260"/>
    </row>
    <row r="662" s="218" customFormat="1" ht="14.25" spans="1:10">
      <c r="A662" s="253" t="s">
        <v>1245</v>
      </c>
      <c r="B662" s="254">
        <f t="shared" si="120"/>
        <v>7</v>
      </c>
      <c r="C662" s="255" t="s">
        <v>121</v>
      </c>
      <c r="D662" s="256">
        <v>2</v>
      </c>
      <c r="E662" s="257"/>
      <c r="F662" s="257"/>
      <c r="G662" s="256">
        <v>1</v>
      </c>
      <c r="H662" s="260"/>
      <c r="I662" s="268">
        <f t="shared" si="131"/>
        <v>-1</v>
      </c>
      <c r="J662" s="260"/>
    </row>
    <row r="663" s="218" customFormat="1" ht="14.25" spans="1:10">
      <c r="A663" s="253" t="s">
        <v>1246</v>
      </c>
      <c r="B663" s="254">
        <f t="shared" si="120"/>
        <v>7</v>
      </c>
      <c r="C663" s="255" t="s">
        <v>123</v>
      </c>
      <c r="D663" s="256"/>
      <c r="E663" s="257"/>
      <c r="F663" s="257"/>
      <c r="G663" s="256"/>
      <c r="H663" s="260"/>
      <c r="I663" s="268">
        <f t="shared" si="131"/>
        <v>0</v>
      </c>
      <c r="J663" s="260"/>
    </row>
    <row r="664" s="218" customFormat="1" ht="14.25" spans="1:10">
      <c r="A664" s="253" t="s">
        <v>1247</v>
      </c>
      <c r="B664" s="254">
        <f t="shared" si="120"/>
        <v>7</v>
      </c>
      <c r="C664" s="255" t="s">
        <v>1248</v>
      </c>
      <c r="D664" s="256"/>
      <c r="E664" s="257"/>
      <c r="F664" s="257"/>
      <c r="G664" s="256"/>
      <c r="H664" s="260"/>
      <c r="I664" s="268"/>
      <c r="J664" s="260"/>
    </row>
    <row r="665" s="218" customFormat="1" ht="14.25" spans="1:10">
      <c r="A665" s="253" t="s">
        <v>1249</v>
      </c>
      <c r="B665" s="254">
        <f t="shared" si="120"/>
        <v>5</v>
      </c>
      <c r="C665" s="255" t="s">
        <v>1250</v>
      </c>
      <c r="D665" s="256">
        <v>2061</v>
      </c>
      <c r="E665" s="257">
        <v>100</v>
      </c>
      <c r="F665" s="257">
        <v>3334</v>
      </c>
      <c r="G665" s="256">
        <v>3908</v>
      </c>
      <c r="H665" s="260">
        <f>G665/F665</f>
        <v>1.17216556688662</v>
      </c>
      <c r="I665" s="268">
        <f t="shared" ref="I665:I669" si="132">G665-D665</f>
        <v>1847</v>
      </c>
      <c r="J665" s="260">
        <f t="shared" ref="J665:J669" si="133">I665/D665</f>
        <v>0.896166909267346</v>
      </c>
    </row>
    <row r="666" s="218" customFormat="1" ht="14.25" spans="1:10">
      <c r="A666" s="253" t="s">
        <v>1251</v>
      </c>
      <c r="B666" s="254">
        <f t="shared" si="120"/>
        <v>7</v>
      </c>
      <c r="C666" s="255" t="s">
        <v>1252</v>
      </c>
      <c r="D666" s="256">
        <v>2061</v>
      </c>
      <c r="E666" s="257">
        <v>100</v>
      </c>
      <c r="F666" s="257">
        <v>3334</v>
      </c>
      <c r="G666" s="256">
        <v>3908</v>
      </c>
      <c r="H666" s="260">
        <f>G666/F666</f>
        <v>1.17216556688662</v>
      </c>
      <c r="I666" s="268">
        <f t="shared" si="132"/>
        <v>1847</v>
      </c>
      <c r="J666" s="260">
        <f t="shared" si="133"/>
        <v>0.896166909267346</v>
      </c>
    </row>
    <row r="667" s="218" customFormat="1" ht="14.25" spans="1:10">
      <c r="A667" s="253" t="s">
        <v>1253</v>
      </c>
      <c r="B667" s="254">
        <f t="shared" si="120"/>
        <v>7</v>
      </c>
      <c r="C667" s="255" t="s">
        <v>1254</v>
      </c>
      <c r="D667" s="256"/>
      <c r="E667" s="257"/>
      <c r="F667" s="257"/>
      <c r="G667" s="256"/>
      <c r="H667" s="260"/>
      <c r="I667" s="268"/>
      <c r="J667" s="260"/>
    </row>
    <row r="668" s="218" customFormat="1" ht="14.25" spans="1:10">
      <c r="A668" s="253" t="s">
        <v>1255</v>
      </c>
      <c r="B668" s="254">
        <f t="shared" si="120"/>
        <v>5</v>
      </c>
      <c r="C668" s="255" t="s">
        <v>1256</v>
      </c>
      <c r="D668" s="256">
        <v>137</v>
      </c>
      <c r="E668" s="257">
        <v>10</v>
      </c>
      <c r="F668" s="257"/>
      <c r="G668" s="256"/>
      <c r="H668" s="260"/>
      <c r="I668" s="268">
        <f t="shared" si="132"/>
        <v>-137</v>
      </c>
      <c r="J668" s="260">
        <f t="shared" si="133"/>
        <v>-1</v>
      </c>
    </row>
    <row r="669" s="218" customFormat="1" ht="14.25" spans="1:10">
      <c r="A669" s="253" t="s">
        <v>1257</v>
      </c>
      <c r="B669" s="254">
        <f t="shared" si="120"/>
        <v>7</v>
      </c>
      <c r="C669" s="255" t="s">
        <v>1258</v>
      </c>
      <c r="D669" s="256">
        <v>137</v>
      </c>
      <c r="E669" s="257">
        <v>10</v>
      </c>
      <c r="F669" s="257"/>
      <c r="G669" s="256"/>
      <c r="H669" s="260"/>
      <c r="I669" s="268">
        <f t="shared" si="132"/>
        <v>-137</v>
      </c>
      <c r="J669" s="260">
        <f t="shared" si="133"/>
        <v>-1</v>
      </c>
    </row>
    <row r="670" s="218" customFormat="1" ht="14.25" spans="1:10">
      <c r="A670" s="253" t="s">
        <v>1259</v>
      </c>
      <c r="B670" s="254">
        <f t="shared" si="120"/>
        <v>7</v>
      </c>
      <c r="C670" s="255" t="s">
        <v>1260</v>
      </c>
      <c r="D670" s="256"/>
      <c r="E670" s="257"/>
      <c r="F670" s="257"/>
      <c r="G670" s="256"/>
      <c r="H670" s="260"/>
      <c r="I670" s="268"/>
      <c r="J670" s="260"/>
    </row>
    <row r="671" s="218" customFormat="1" ht="14.25" spans="1:10">
      <c r="A671" s="253" t="s">
        <v>1261</v>
      </c>
      <c r="B671" s="254">
        <f t="shared" si="120"/>
        <v>5</v>
      </c>
      <c r="C671" s="255" t="s">
        <v>1262</v>
      </c>
      <c r="D671" s="256">
        <v>363</v>
      </c>
      <c r="E671" s="257">
        <v>100</v>
      </c>
      <c r="F671" s="257">
        <v>100</v>
      </c>
      <c r="G671" s="256">
        <v>141</v>
      </c>
      <c r="H671" s="260">
        <f>G671/F671</f>
        <v>1.41</v>
      </c>
      <c r="I671" s="268">
        <f>G671-D671</f>
        <v>-222</v>
      </c>
      <c r="J671" s="260">
        <f>I671/D671</f>
        <v>-0.611570247933884</v>
      </c>
    </row>
    <row r="672" s="218" customFormat="1" ht="14.25" spans="1:10">
      <c r="A672" s="253" t="s">
        <v>1263</v>
      </c>
      <c r="B672" s="254">
        <f t="shared" si="120"/>
        <v>7</v>
      </c>
      <c r="C672" s="255" t="s">
        <v>1264</v>
      </c>
      <c r="D672" s="256">
        <v>363</v>
      </c>
      <c r="E672" s="257">
        <v>100</v>
      </c>
      <c r="F672" s="257">
        <v>100</v>
      </c>
      <c r="G672" s="256">
        <v>141</v>
      </c>
      <c r="H672" s="260">
        <f>G672/F672</f>
        <v>1.41</v>
      </c>
      <c r="I672" s="268">
        <f>G672-D672</f>
        <v>-222</v>
      </c>
      <c r="J672" s="260">
        <f>I672/D672</f>
        <v>-0.611570247933884</v>
      </c>
    </row>
    <row r="673" s="217" customFormat="1" ht="14.25" spans="1:10">
      <c r="A673" s="253" t="s">
        <v>1265</v>
      </c>
      <c r="B673" s="254">
        <f t="shared" si="120"/>
        <v>7</v>
      </c>
      <c r="C673" s="255" t="s">
        <v>1266</v>
      </c>
      <c r="D673" s="256"/>
      <c r="E673" s="257"/>
      <c r="F673" s="257"/>
      <c r="G673" s="256"/>
      <c r="H673" s="260"/>
      <c r="I673" s="268"/>
      <c r="J673" s="260"/>
    </row>
    <row r="674" s="218" customFormat="1" ht="14.25" spans="1:10">
      <c r="A674" s="253" t="s">
        <v>1267</v>
      </c>
      <c r="B674" s="254">
        <f t="shared" si="120"/>
        <v>5</v>
      </c>
      <c r="C674" s="255" t="s">
        <v>1268</v>
      </c>
      <c r="D674" s="256"/>
      <c r="E674" s="257"/>
      <c r="F674" s="257"/>
      <c r="G674" s="256"/>
      <c r="H674" s="260"/>
      <c r="I674" s="268"/>
      <c r="J674" s="260"/>
    </row>
    <row r="675" s="218" customFormat="1" ht="14.25" spans="1:10">
      <c r="A675" s="253" t="s">
        <v>1269</v>
      </c>
      <c r="B675" s="254">
        <f t="shared" si="120"/>
        <v>7</v>
      </c>
      <c r="C675" s="255" t="s">
        <v>1270</v>
      </c>
      <c r="D675" s="256"/>
      <c r="E675" s="257"/>
      <c r="F675" s="257"/>
      <c r="G675" s="256"/>
      <c r="H675" s="260"/>
      <c r="I675" s="268"/>
      <c r="J675" s="260"/>
    </row>
    <row r="676" s="218" customFormat="1" ht="14.25" spans="1:10">
      <c r="A676" s="253" t="s">
        <v>1271</v>
      </c>
      <c r="B676" s="254">
        <f t="shared" si="120"/>
        <v>7</v>
      </c>
      <c r="C676" s="255" t="s">
        <v>1272</v>
      </c>
      <c r="D676" s="256"/>
      <c r="E676" s="257"/>
      <c r="F676" s="257"/>
      <c r="G676" s="256"/>
      <c r="H676" s="260"/>
      <c r="I676" s="268"/>
      <c r="J676" s="260"/>
    </row>
    <row r="677" s="218" customFormat="1" ht="14.25" spans="1:10">
      <c r="A677" s="253" t="s">
        <v>1273</v>
      </c>
      <c r="B677" s="254">
        <f t="shared" si="120"/>
        <v>5</v>
      </c>
      <c r="C677" s="255" t="s">
        <v>1274</v>
      </c>
      <c r="D677" s="256">
        <v>8</v>
      </c>
      <c r="E677" s="257">
        <v>30</v>
      </c>
      <c r="F677" s="257">
        <v>69</v>
      </c>
      <c r="G677" s="256">
        <v>49</v>
      </c>
      <c r="H677" s="260">
        <f t="shared" ref="H677:H680" si="134">G677/F677</f>
        <v>0.710144927536232</v>
      </c>
      <c r="I677" s="268">
        <f t="shared" ref="I677:I680" si="135">G677-D677</f>
        <v>41</v>
      </c>
      <c r="J677" s="260">
        <f t="shared" ref="J677:J680" si="136">I677/D677</f>
        <v>5.125</v>
      </c>
    </row>
    <row r="678" s="218" customFormat="1" ht="14.25" spans="1:10">
      <c r="A678" s="253" t="s">
        <v>1275</v>
      </c>
      <c r="B678" s="254">
        <f t="shared" si="120"/>
        <v>7</v>
      </c>
      <c r="C678" s="255" t="s">
        <v>1276</v>
      </c>
      <c r="D678" s="256">
        <v>8</v>
      </c>
      <c r="E678" s="257">
        <v>30</v>
      </c>
      <c r="F678" s="257">
        <v>69</v>
      </c>
      <c r="G678" s="256">
        <v>49</v>
      </c>
      <c r="H678" s="260">
        <f t="shared" si="134"/>
        <v>0.710144927536232</v>
      </c>
      <c r="I678" s="268">
        <f t="shared" si="135"/>
        <v>41</v>
      </c>
      <c r="J678" s="260">
        <f t="shared" si="136"/>
        <v>5.125</v>
      </c>
    </row>
    <row r="679" s="218" customFormat="1" ht="14.25" spans="1:10">
      <c r="A679" s="253" t="s">
        <v>1277</v>
      </c>
      <c r="B679" s="254">
        <f t="shared" si="120"/>
        <v>7</v>
      </c>
      <c r="C679" s="255" t="s">
        <v>1278</v>
      </c>
      <c r="D679" s="256"/>
      <c r="E679" s="257"/>
      <c r="F679" s="257"/>
      <c r="G679" s="256"/>
      <c r="H679" s="260"/>
      <c r="I679" s="268"/>
      <c r="J679" s="260"/>
    </row>
    <row r="680" s="218" customFormat="1" ht="14.25" spans="1:10">
      <c r="A680" s="253" t="s">
        <v>1279</v>
      </c>
      <c r="B680" s="254">
        <f t="shared" si="120"/>
        <v>5</v>
      </c>
      <c r="C680" s="255" t="s">
        <v>1280</v>
      </c>
      <c r="D680" s="256">
        <v>1647</v>
      </c>
      <c r="E680" s="257">
        <v>1990</v>
      </c>
      <c r="F680" s="257">
        <v>2626</v>
      </c>
      <c r="G680" s="256">
        <v>6126</v>
      </c>
      <c r="H680" s="260">
        <f t="shared" si="134"/>
        <v>2.33282559025133</v>
      </c>
      <c r="I680" s="268">
        <f t="shared" si="135"/>
        <v>4479</v>
      </c>
      <c r="J680" s="260">
        <f t="shared" si="136"/>
        <v>2.71948998178506</v>
      </c>
    </row>
    <row r="681" s="218" customFormat="1" ht="14.25" spans="1:10">
      <c r="A681" s="253" t="s">
        <v>1281</v>
      </c>
      <c r="B681" s="254">
        <f t="shared" si="120"/>
        <v>7</v>
      </c>
      <c r="C681" s="255" t="s">
        <v>1282</v>
      </c>
      <c r="D681" s="256"/>
      <c r="E681" s="257"/>
      <c r="F681" s="257"/>
      <c r="G681" s="256"/>
      <c r="H681" s="260"/>
      <c r="I681" s="268"/>
      <c r="J681" s="260"/>
    </row>
    <row r="682" s="218" customFormat="1" ht="14.25" spans="1:10">
      <c r="A682" s="253" t="s">
        <v>1283</v>
      </c>
      <c r="B682" s="254">
        <f t="shared" si="120"/>
        <v>7</v>
      </c>
      <c r="C682" s="255" t="s">
        <v>1284</v>
      </c>
      <c r="D682" s="256">
        <v>1647</v>
      </c>
      <c r="E682" s="257">
        <v>1990</v>
      </c>
      <c r="F682" s="257">
        <v>2626</v>
      </c>
      <c r="G682" s="256">
        <v>6126</v>
      </c>
      <c r="H682" s="260">
        <f>G682/F682</f>
        <v>2.33282559025133</v>
      </c>
      <c r="I682" s="268">
        <f>G682-D682</f>
        <v>4479</v>
      </c>
      <c r="J682" s="260">
        <f>I682/D682</f>
        <v>2.71948998178506</v>
      </c>
    </row>
    <row r="683" s="218" customFormat="1" ht="14.25" spans="1:10">
      <c r="A683" s="253" t="s">
        <v>1285</v>
      </c>
      <c r="B683" s="254">
        <f t="shared" ref="B683:B747" si="137">LEN(A683)</f>
        <v>7</v>
      </c>
      <c r="C683" s="255" t="s">
        <v>1286</v>
      </c>
      <c r="D683" s="256"/>
      <c r="E683" s="257"/>
      <c r="F683" s="257"/>
      <c r="G683" s="256"/>
      <c r="H683" s="260"/>
      <c r="I683" s="268"/>
      <c r="J683" s="260"/>
    </row>
    <row r="684" s="218" customFormat="1" ht="14.25" spans="1:10">
      <c r="A684" s="253" t="s">
        <v>1287</v>
      </c>
      <c r="B684" s="254">
        <v>5</v>
      </c>
      <c r="C684" s="255" t="s">
        <v>1288</v>
      </c>
      <c r="D684" s="256"/>
      <c r="E684" s="261">
        <v>71</v>
      </c>
      <c r="F684" s="257">
        <v>138</v>
      </c>
      <c r="G684" s="259">
        <f>SUM(G685:G691)</f>
        <v>342</v>
      </c>
      <c r="H684" s="260"/>
      <c r="I684" s="268"/>
      <c r="J684" s="260"/>
    </row>
    <row r="685" s="218" customFormat="1" ht="14.25" spans="1:10">
      <c r="A685" s="276" t="s">
        <v>1289</v>
      </c>
      <c r="B685" s="276">
        <f t="shared" si="137"/>
        <v>7</v>
      </c>
      <c r="C685" s="277" t="s">
        <v>1290</v>
      </c>
      <c r="D685" s="256"/>
      <c r="E685" s="261">
        <v>66</v>
      </c>
      <c r="F685" s="278">
        <v>66</v>
      </c>
      <c r="G685" s="259">
        <v>107</v>
      </c>
      <c r="H685" s="260"/>
      <c r="I685" s="268"/>
      <c r="J685" s="260"/>
    </row>
    <row r="686" s="218" customFormat="1" ht="14.25" spans="1:10">
      <c r="A686" s="276" t="s">
        <v>1291</v>
      </c>
      <c r="B686" s="276">
        <f t="shared" si="137"/>
        <v>7</v>
      </c>
      <c r="C686" s="277" t="s">
        <v>1292</v>
      </c>
      <c r="D686" s="256"/>
      <c r="E686" s="261"/>
      <c r="F686" s="278"/>
      <c r="G686" s="259">
        <v>3</v>
      </c>
      <c r="H686" s="260"/>
      <c r="I686" s="268"/>
      <c r="J686" s="260"/>
    </row>
    <row r="687" s="218" customFormat="1" ht="14.25" spans="1:10">
      <c r="A687" s="276" t="s">
        <v>1293</v>
      </c>
      <c r="B687" s="276">
        <f t="shared" si="137"/>
        <v>7</v>
      </c>
      <c r="C687" s="277" t="s">
        <v>1294</v>
      </c>
      <c r="D687" s="256"/>
      <c r="E687" s="261"/>
      <c r="F687" s="278"/>
      <c r="G687" s="259">
        <v>0</v>
      </c>
      <c r="H687" s="260"/>
      <c r="I687" s="268"/>
      <c r="J687" s="260"/>
    </row>
    <row r="688" s="218" customFormat="1" ht="14.25" spans="1:10">
      <c r="A688" s="276" t="s">
        <v>1295</v>
      </c>
      <c r="B688" s="276">
        <f t="shared" si="137"/>
        <v>7</v>
      </c>
      <c r="C688" s="277" t="s">
        <v>1296</v>
      </c>
      <c r="D688" s="256"/>
      <c r="E688" s="261"/>
      <c r="F688" s="278"/>
      <c r="G688" s="259">
        <v>82</v>
      </c>
      <c r="H688" s="260"/>
      <c r="I688" s="268"/>
      <c r="J688" s="260"/>
    </row>
    <row r="689" s="218" customFormat="1" ht="14.25" spans="1:10">
      <c r="A689" s="276" t="s">
        <v>1297</v>
      </c>
      <c r="B689" s="276">
        <f t="shared" si="137"/>
        <v>7</v>
      </c>
      <c r="C689" s="277" t="s">
        <v>1298</v>
      </c>
      <c r="D689" s="256"/>
      <c r="E689" s="261"/>
      <c r="F689" s="278"/>
      <c r="G689" s="259">
        <v>0</v>
      </c>
      <c r="H689" s="260"/>
      <c r="I689" s="268"/>
      <c r="J689" s="260"/>
    </row>
    <row r="690" s="218" customFormat="1" ht="14.25" spans="1:10">
      <c r="A690" s="276" t="s">
        <v>1299</v>
      </c>
      <c r="B690" s="276">
        <f t="shared" si="137"/>
        <v>7</v>
      </c>
      <c r="C690" s="277" t="s">
        <v>1300</v>
      </c>
      <c r="D690" s="256"/>
      <c r="E690" s="261">
        <v>5</v>
      </c>
      <c r="F690" s="278">
        <v>5</v>
      </c>
      <c r="G690" s="259">
        <v>0</v>
      </c>
      <c r="H690" s="260"/>
      <c r="I690" s="268"/>
      <c r="J690" s="260"/>
    </row>
    <row r="691" s="218" customFormat="1" ht="14.25" spans="1:10">
      <c r="A691" s="276" t="s">
        <v>1301</v>
      </c>
      <c r="B691" s="276">
        <f t="shared" si="137"/>
        <v>7</v>
      </c>
      <c r="C691" s="277" t="s">
        <v>1302</v>
      </c>
      <c r="D691" s="256"/>
      <c r="E691" s="278"/>
      <c r="F691" s="279">
        <v>67</v>
      </c>
      <c r="G691" s="259">
        <v>150</v>
      </c>
      <c r="H691" s="260"/>
      <c r="I691" s="268"/>
      <c r="J691" s="260"/>
    </row>
    <row r="692" s="218" customFormat="1" ht="14.25" spans="1:10">
      <c r="A692" s="253" t="s">
        <v>1303</v>
      </c>
      <c r="B692" s="254">
        <f t="shared" si="137"/>
        <v>5</v>
      </c>
      <c r="C692" s="255" t="s">
        <v>1304</v>
      </c>
      <c r="D692" s="256"/>
      <c r="E692" s="257"/>
      <c r="F692" s="257">
        <v>457</v>
      </c>
      <c r="G692" s="256">
        <v>560</v>
      </c>
      <c r="H692" s="260"/>
      <c r="I692" s="268">
        <f t="shared" ref="I692:I697" si="138">G692-D692</f>
        <v>560</v>
      </c>
      <c r="J692" s="260"/>
    </row>
    <row r="693" s="218" customFormat="1" ht="14.25" spans="1:10">
      <c r="A693" s="253" t="s">
        <v>1305</v>
      </c>
      <c r="B693" s="254">
        <f t="shared" si="137"/>
        <v>7</v>
      </c>
      <c r="C693" s="255" t="s">
        <v>1306</v>
      </c>
      <c r="D693" s="256"/>
      <c r="E693" s="257"/>
      <c r="F693" s="257">
        <v>457</v>
      </c>
      <c r="G693" s="256">
        <v>560</v>
      </c>
      <c r="H693" s="260"/>
      <c r="I693" s="268">
        <f t="shared" si="138"/>
        <v>560</v>
      </c>
      <c r="J693" s="260"/>
    </row>
    <row r="694" s="218" customFormat="1" ht="14.25" spans="1:10">
      <c r="A694" s="247" t="s">
        <v>1307</v>
      </c>
      <c r="B694" s="273">
        <f t="shared" si="137"/>
        <v>3</v>
      </c>
      <c r="C694" s="249" t="s">
        <v>1308</v>
      </c>
      <c r="D694" s="250">
        <v>17342</v>
      </c>
      <c r="E694" s="251">
        <v>12987</v>
      </c>
      <c r="F694" s="251">
        <v>22348</v>
      </c>
      <c r="G694" s="250">
        <v>23585</v>
      </c>
      <c r="H694" s="252">
        <f t="shared" ref="H694:H697" si="139">G694/F694</f>
        <v>1.05535170932522</v>
      </c>
      <c r="I694" s="267">
        <f t="shared" si="138"/>
        <v>6243</v>
      </c>
      <c r="J694" s="252">
        <f t="shared" ref="J694:J697" si="140">I694/D694</f>
        <v>0.359993080382885</v>
      </c>
    </row>
    <row r="695" s="218" customFormat="1" ht="14.25" spans="1:10">
      <c r="A695" s="253" t="s">
        <v>1309</v>
      </c>
      <c r="B695" s="254">
        <f t="shared" si="137"/>
        <v>5</v>
      </c>
      <c r="C695" s="255" t="s">
        <v>1310</v>
      </c>
      <c r="D695" s="256">
        <v>221</v>
      </c>
      <c r="E695" s="257">
        <v>134</v>
      </c>
      <c r="F695" s="258">
        <v>329</v>
      </c>
      <c r="G695" s="259">
        <f>SUM(G696:G699)</f>
        <v>590</v>
      </c>
      <c r="H695" s="260">
        <f t="shared" si="139"/>
        <v>1.79331306990881</v>
      </c>
      <c r="I695" s="268">
        <f t="shared" si="138"/>
        <v>369</v>
      </c>
      <c r="J695" s="260">
        <f t="shared" si="140"/>
        <v>1.66968325791855</v>
      </c>
    </row>
    <row r="696" s="218" customFormat="1" ht="14.25" spans="1:10">
      <c r="A696" s="253" t="s">
        <v>1311</v>
      </c>
      <c r="B696" s="254">
        <f t="shared" si="137"/>
        <v>7</v>
      </c>
      <c r="C696" s="255" t="s">
        <v>119</v>
      </c>
      <c r="D696" s="256">
        <v>163</v>
      </c>
      <c r="E696" s="257">
        <v>134</v>
      </c>
      <c r="F696" s="258">
        <v>134</v>
      </c>
      <c r="G696" s="259">
        <v>205</v>
      </c>
      <c r="H696" s="260">
        <f t="shared" si="139"/>
        <v>1.52985074626866</v>
      </c>
      <c r="I696" s="268">
        <f t="shared" si="138"/>
        <v>42</v>
      </c>
      <c r="J696" s="260">
        <f t="shared" si="140"/>
        <v>0.257668711656442</v>
      </c>
    </row>
    <row r="697" s="218" customFormat="1" ht="14.25" spans="1:10">
      <c r="A697" s="253" t="s">
        <v>1312</v>
      </c>
      <c r="B697" s="254">
        <f t="shared" si="137"/>
        <v>7</v>
      </c>
      <c r="C697" s="255" t="s">
        <v>121</v>
      </c>
      <c r="D697" s="256">
        <v>58</v>
      </c>
      <c r="E697" s="257"/>
      <c r="F697" s="258">
        <v>47</v>
      </c>
      <c r="G697" s="259">
        <v>159</v>
      </c>
      <c r="H697" s="260">
        <f t="shared" si="139"/>
        <v>3.38297872340426</v>
      </c>
      <c r="I697" s="268">
        <f t="shared" si="138"/>
        <v>101</v>
      </c>
      <c r="J697" s="260">
        <f t="shared" si="140"/>
        <v>1.74137931034483</v>
      </c>
    </row>
    <row r="698" s="218" customFormat="1" ht="14.25" spans="1:10">
      <c r="A698" s="253" t="s">
        <v>1313</v>
      </c>
      <c r="B698" s="254">
        <f t="shared" si="137"/>
        <v>7</v>
      </c>
      <c r="C698" s="255" t="s">
        <v>123</v>
      </c>
      <c r="D698" s="256"/>
      <c r="E698" s="257"/>
      <c r="F698" s="258">
        <v>0</v>
      </c>
      <c r="G698" s="259">
        <v>0</v>
      </c>
      <c r="H698" s="260"/>
      <c r="I698" s="268"/>
      <c r="J698" s="260"/>
    </row>
    <row r="699" s="218" customFormat="1" ht="14.25" spans="1:10">
      <c r="A699" s="253" t="s">
        <v>1314</v>
      </c>
      <c r="B699" s="254">
        <f t="shared" si="137"/>
        <v>7</v>
      </c>
      <c r="C699" s="255" t="s">
        <v>1315</v>
      </c>
      <c r="D699" s="256"/>
      <c r="E699" s="257"/>
      <c r="F699" s="258">
        <v>148</v>
      </c>
      <c r="G699" s="259">
        <v>226</v>
      </c>
      <c r="H699" s="260"/>
      <c r="I699" s="268">
        <f>G699-D699</f>
        <v>226</v>
      </c>
      <c r="J699" s="260"/>
    </row>
    <row r="700" s="218" customFormat="1" ht="14.25" spans="1:10">
      <c r="A700" s="253" t="s">
        <v>1316</v>
      </c>
      <c r="B700" s="254">
        <f t="shared" si="137"/>
        <v>5</v>
      </c>
      <c r="C700" s="255" t="s">
        <v>1317</v>
      </c>
      <c r="D700" s="256"/>
      <c r="E700" s="257"/>
      <c r="F700" s="257"/>
      <c r="G700" s="256"/>
      <c r="H700" s="260"/>
      <c r="I700" s="268"/>
      <c r="J700" s="260"/>
    </row>
    <row r="701" s="218" customFormat="1" ht="14.25" spans="1:10">
      <c r="A701" s="253" t="s">
        <v>1318</v>
      </c>
      <c r="B701" s="254">
        <f t="shared" si="137"/>
        <v>7</v>
      </c>
      <c r="C701" s="255" t="s">
        <v>1319</v>
      </c>
      <c r="D701" s="256"/>
      <c r="E701" s="257"/>
      <c r="F701" s="257"/>
      <c r="G701" s="256"/>
      <c r="H701" s="260"/>
      <c r="I701" s="268"/>
      <c r="J701" s="260"/>
    </row>
    <row r="702" s="218" customFormat="1" ht="14.25" spans="1:10">
      <c r="A702" s="253" t="s">
        <v>1320</v>
      </c>
      <c r="B702" s="254">
        <f t="shared" si="137"/>
        <v>7</v>
      </c>
      <c r="C702" s="255" t="s">
        <v>1321</v>
      </c>
      <c r="D702" s="256"/>
      <c r="E702" s="257"/>
      <c r="F702" s="257"/>
      <c r="G702" s="256"/>
      <c r="H702" s="260"/>
      <c r="I702" s="268"/>
      <c r="J702" s="260"/>
    </row>
    <row r="703" s="218" customFormat="1" ht="14.25" spans="1:10">
      <c r="A703" s="253" t="s">
        <v>1322</v>
      </c>
      <c r="B703" s="254">
        <f t="shared" si="137"/>
        <v>7</v>
      </c>
      <c r="C703" s="255" t="s">
        <v>1323</v>
      </c>
      <c r="D703" s="256"/>
      <c r="E703" s="257"/>
      <c r="F703" s="257"/>
      <c r="G703" s="256"/>
      <c r="H703" s="260"/>
      <c r="I703" s="268"/>
      <c r="J703" s="260"/>
    </row>
    <row r="704" s="218" customFormat="1" ht="14.25" spans="1:10">
      <c r="A704" s="253" t="s">
        <v>1324</v>
      </c>
      <c r="B704" s="254">
        <f t="shared" si="137"/>
        <v>7</v>
      </c>
      <c r="C704" s="255" t="s">
        <v>1325</v>
      </c>
      <c r="D704" s="256"/>
      <c r="E704" s="257"/>
      <c r="F704" s="257"/>
      <c r="G704" s="256"/>
      <c r="H704" s="260"/>
      <c r="I704" s="268"/>
      <c r="J704" s="260"/>
    </row>
    <row r="705" s="218" customFormat="1" ht="14.25" spans="1:10">
      <c r="A705" s="253" t="s">
        <v>1326</v>
      </c>
      <c r="B705" s="254">
        <f t="shared" si="137"/>
        <v>7</v>
      </c>
      <c r="C705" s="255" t="s">
        <v>1327</v>
      </c>
      <c r="D705" s="256"/>
      <c r="E705" s="257"/>
      <c r="F705" s="257"/>
      <c r="G705" s="256"/>
      <c r="H705" s="260"/>
      <c r="I705" s="268"/>
      <c r="J705" s="260"/>
    </row>
    <row r="706" s="218" customFormat="1" ht="14.25" spans="1:10">
      <c r="A706" s="253" t="s">
        <v>1328</v>
      </c>
      <c r="B706" s="254">
        <f t="shared" si="137"/>
        <v>7</v>
      </c>
      <c r="C706" s="255" t="s">
        <v>1329</v>
      </c>
      <c r="D706" s="256"/>
      <c r="E706" s="257"/>
      <c r="F706" s="257"/>
      <c r="G706" s="256"/>
      <c r="H706" s="260"/>
      <c r="I706" s="268"/>
      <c r="J706" s="260"/>
    </row>
    <row r="707" s="218" customFormat="1" ht="14.25" spans="1:10">
      <c r="A707" s="253" t="s">
        <v>1330</v>
      </c>
      <c r="B707" s="254">
        <f t="shared" si="137"/>
        <v>7</v>
      </c>
      <c r="C707" s="255" t="s">
        <v>1331</v>
      </c>
      <c r="D707" s="256"/>
      <c r="E707" s="257"/>
      <c r="F707" s="257"/>
      <c r="G707" s="256"/>
      <c r="H707" s="260"/>
      <c r="I707" s="268"/>
      <c r="J707" s="260"/>
    </row>
    <row r="708" s="218" customFormat="1" ht="14.25" spans="1:10">
      <c r="A708" s="253" t="s">
        <v>1332</v>
      </c>
      <c r="B708" s="254">
        <f t="shared" si="137"/>
        <v>7</v>
      </c>
      <c r="C708" s="255" t="s">
        <v>1333</v>
      </c>
      <c r="D708" s="256"/>
      <c r="E708" s="257"/>
      <c r="F708" s="257"/>
      <c r="G708" s="256"/>
      <c r="H708" s="260"/>
      <c r="I708" s="268"/>
      <c r="J708" s="260"/>
    </row>
    <row r="709" s="218" customFormat="1" ht="14.25" spans="1:10">
      <c r="A709" s="253" t="s">
        <v>1334</v>
      </c>
      <c r="B709" s="254">
        <f t="shared" si="137"/>
        <v>7</v>
      </c>
      <c r="C709" s="255" t="s">
        <v>1335</v>
      </c>
      <c r="D709" s="256"/>
      <c r="E709" s="257"/>
      <c r="F709" s="257"/>
      <c r="G709" s="256"/>
      <c r="H709" s="260"/>
      <c r="I709" s="268"/>
      <c r="J709" s="260"/>
    </row>
    <row r="710" s="218" customFormat="1" ht="14.25" spans="1:10">
      <c r="A710" s="253" t="s">
        <v>1336</v>
      </c>
      <c r="B710" s="254">
        <f t="shared" si="137"/>
        <v>7</v>
      </c>
      <c r="C710" s="255" t="s">
        <v>1337</v>
      </c>
      <c r="D710" s="256"/>
      <c r="E710" s="257"/>
      <c r="F710" s="257"/>
      <c r="G710" s="256"/>
      <c r="H710" s="260"/>
      <c r="I710" s="268"/>
      <c r="J710" s="260"/>
    </row>
    <row r="711" s="218" customFormat="1" ht="14.25" spans="1:10">
      <c r="A711" s="253" t="s">
        <v>1338</v>
      </c>
      <c r="B711" s="254">
        <f t="shared" si="137"/>
        <v>7</v>
      </c>
      <c r="C711" s="255" t="s">
        <v>1339</v>
      </c>
      <c r="D711" s="256"/>
      <c r="E711" s="257"/>
      <c r="F711" s="257"/>
      <c r="G711" s="256"/>
      <c r="H711" s="260"/>
      <c r="I711" s="268"/>
      <c r="J711" s="260"/>
    </row>
    <row r="712" s="218" customFormat="1" ht="14.25" spans="1:10">
      <c r="A712" s="253" t="s">
        <v>1340</v>
      </c>
      <c r="B712" s="254">
        <f t="shared" si="137"/>
        <v>7</v>
      </c>
      <c r="C712" s="255" t="s">
        <v>1341</v>
      </c>
      <c r="D712" s="256"/>
      <c r="E712" s="257"/>
      <c r="F712" s="257"/>
      <c r="G712" s="256"/>
      <c r="H712" s="260"/>
      <c r="I712" s="268"/>
      <c r="J712" s="260"/>
    </row>
    <row r="713" s="218" customFormat="1" ht="14.25" spans="1:10">
      <c r="A713" s="253" t="s">
        <v>1342</v>
      </c>
      <c r="B713" s="254">
        <f t="shared" si="137"/>
        <v>5</v>
      </c>
      <c r="C713" s="255" t="s">
        <v>1343</v>
      </c>
      <c r="D713" s="256">
        <v>1745</v>
      </c>
      <c r="E713" s="261">
        <v>1589</v>
      </c>
      <c r="F713" s="258">
        <v>2873</v>
      </c>
      <c r="G713" s="259">
        <f>SUM(G714:G716)</f>
        <v>2813</v>
      </c>
      <c r="H713" s="260">
        <f t="shared" ref="H713:H715" si="141">G713/F713</f>
        <v>0.979115906717717</v>
      </c>
      <c r="I713" s="268">
        <f t="shared" ref="I713:I720" si="142">G713-D713</f>
        <v>1068</v>
      </c>
      <c r="J713" s="260">
        <f t="shared" ref="J713:J715" si="143">I713/D713</f>
        <v>0.612034383954155</v>
      </c>
    </row>
    <row r="714" s="218" customFormat="1" ht="14.25" spans="1:10">
      <c r="A714" s="253" t="s">
        <v>1344</v>
      </c>
      <c r="B714" s="254">
        <f t="shared" si="137"/>
        <v>7</v>
      </c>
      <c r="C714" s="255" t="s">
        <v>1345</v>
      </c>
      <c r="D714" s="256">
        <v>447</v>
      </c>
      <c r="E714" s="261">
        <v>204</v>
      </c>
      <c r="F714" s="258">
        <v>509</v>
      </c>
      <c r="G714" s="259">
        <v>642</v>
      </c>
      <c r="H714" s="260">
        <f t="shared" si="141"/>
        <v>1.26129666011788</v>
      </c>
      <c r="I714" s="268">
        <f t="shared" si="142"/>
        <v>195</v>
      </c>
      <c r="J714" s="260">
        <f t="shared" si="143"/>
        <v>0.436241610738255</v>
      </c>
    </row>
    <row r="715" s="218" customFormat="1" ht="14.25" spans="1:10">
      <c r="A715" s="253" t="s">
        <v>1346</v>
      </c>
      <c r="B715" s="254">
        <f t="shared" si="137"/>
        <v>7</v>
      </c>
      <c r="C715" s="255" t="s">
        <v>1347</v>
      </c>
      <c r="D715" s="256">
        <v>1298</v>
      </c>
      <c r="E715" s="261">
        <v>1305</v>
      </c>
      <c r="F715" s="258">
        <v>1841</v>
      </c>
      <c r="G715" s="259">
        <v>1677</v>
      </c>
      <c r="H715" s="260">
        <f t="shared" si="141"/>
        <v>0.910917979359044</v>
      </c>
      <c r="I715" s="268">
        <f t="shared" si="142"/>
        <v>379</v>
      </c>
      <c r="J715" s="260">
        <f t="shared" si="143"/>
        <v>0.291987673343606</v>
      </c>
    </row>
    <row r="716" s="218" customFormat="1" ht="14.25" spans="1:10">
      <c r="A716" s="253" t="s">
        <v>1348</v>
      </c>
      <c r="B716" s="254">
        <f t="shared" si="137"/>
        <v>7</v>
      </c>
      <c r="C716" s="255" t="s">
        <v>1349</v>
      </c>
      <c r="D716" s="256"/>
      <c r="E716" s="261">
        <v>80</v>
      </c>
      <c r="F716" s="258">
        <v>523</v>
      </c>
      <c r="G716" s="259">
        <v>494</v>
      </c>
      <c r="H716" s="260"/>
      <c r="I716" s="268">
        <f t="shared" si="142"/>
        <v>494</v>
      </c>
      <c r="J716" s="260"/>
    </row>
    <row r="717" s="218" customFormat="1" ht="14.25" spans="1:10">
      <c r="A717" s="253" t="s">
        <v>1350</v>
      </c>
      <c r="B717" s="254">
        <f t="shared" si="137"/>
        <v>5</v>
      </c>
      <c r="C717" s="255" t="s">
        <v>1351</v>
      </c>
      <c r="D717" s="256">
        <v>4261</v>
      </c>
      <c r="E717" s="261">
        <v>614</v>
      </c>
      <c r="F717" s="258">
        <v>6025</v>
      </c>
      <c r="G717" s="259">
        <f>SUM(G718:G728)</f>
        <v>7392</v>
      </c>
      <c r="H717" s="260">
        <f t="shared" ref="H717:H719" si="144">G717/F717</f>
        <v>1.22688796680498</v>
      </c>
      <c r="I717" s="268">
        <f t="shared" si="142"/>
        <v>3131</v>
      </c>
      <c r="J717" s="260">
        <f t="shared" ref="J717:J720" si="145">I717/D717</f>
        <v>0.734804036611124</v>
      </c>
    </row>
    <row r="718" s="218" customFormat="1" ht="14.25" spans="1:10">
      <c r="A718" s="253" t="s">
        <v>1352</v>
      </c>
      <c r="B718" s="254">
        <f t="shared" si="137"/>
        <v>7</v>
      </c>
      <c r="C718" s="255" t="s">
        <v>1353</v>
      </c>
      <c r="D718" s="256">
        <v>347</v>
      </c>
      <c r="E718" s="261">
        <v>273</v>
      </c>
      <c r="F718" s="258">
        <v>529</v>
      </c>
      <c r="G718" s="259">
        <v>703</v>
      </c>
      <c r="H718" s="260">
        <f t="shared" si="144"/>
        <v>1.3289224952741</v>
      </c>
      <c r="I718" s="268">
        <f t="shared" si="142"/>
        <v>356</v>
      </c>
      <c r="J718" s="260">
        <f t="shared" si="145"/>
        <v>1.02593659942363</v>
      </c>
    </row>
    <row r="719" s="218" customFormat="1" ht="14.25" spans="1:10">
      <c r="A719" s="253" t="s">
        <v>1354</v>
      </c>
      <c r="B719" s="254">
        <f t="shared" si="137"/>
        <v>7</v>
      </c>
      <c r="C719" s="255" t="s">
        <v>1355</v>
      </c>
      <c r="D719" s="256">
        <v>81</v>
      </c>
      <c r="E719" s="261">
        <v>86</v>
      </c>
      <c r="F719" s="258">
        <v>86</v>
      </c>
      <c r="G719" s="259">
        <v>116</v>
      </c>
      <c r="H719" s="260">
        <f t="shared" si="144"/>
        <v>1.34883720930233</v>
      </c>
      <c r="I719" s="268">
        <f t="shared" si="142"/>
        <v>35</v>
      </c>
      <c r="J719" s="260"/>
    </row>
    <row r="720" s="218" customFormat="1" ht="14.25" spans="1:10">
      <c r="A720" s="253" t="s">
        <v>1356</v>
      </c>
      <c r="B720" s="254">
        <f t="shared" si="137"/>
        <v>7</v>
      </c>
      <c r="C720" s="255" t="s">
        <v>1357</v>
      </c>
      <c r="D720" s="256">
        <v>11</v>
      </c>
      <c r="E720" s="261"/>
      <c r="F720" s="258">
        <v>0</v>
      </c>
      <c r="G720" s="259">
        <v>5</v>
      </c>
      <c r="H720" s="260"/>
      <c r="I720" s="268">
        <f t="shared" si="142"/>
        <v>-6</v>
      </c>
      <c r="J720" s="260">
        <f t="shared" si="145"/>
        <v>-0.545454545454545</v>
      </c>
    </row>
    <row r="721" s="218" customFormat="1" ht="14.25" spans="1:10">
      <c r="A721" s="253" t="s">
        <v>1358</v>
      </c>
      <c r="B721" s="254">
        <f t="shared" si="137"/>
        <v>7</v>
      </c>
      <c r="C721" s="255" t="s">
        <v>1359</v>
      </c>
      <c r="D721" s="256"/>
      <c r="E721" s="261"/>
      <c r="F721" s="258">
        <v>0</v>
      </c>
      <c r="G721" s="259">
        <v>0</v>
      </c>
      <c r="H721" s="260"/>
      <c r="I721" s="268"/>
      <c r="J721" s="260"/>
    </row>
    <row r="722" s="218" customFormat="1" ht="14.25" spans="1:10">
      <c r="A722" s="253" t="s">
        <v>1360</v>
      </c>
      <c r="B722" s="254">
        <f t="shared" si="137"/>
        <v>7</v>
      </c>
      <c r="C722" s="255" t="s">
        <v>1361</v>
      </c>
      <c r="D722" s="256"/>
      <c r="E722" s="261"/>
      <c r="F722" s="258">
        <v>0</v>
      </c>
      <c r="G722" s="259">
        <v>0</v>
      </c>
      <c r="H722" s="260"/>
      <c r="I722" s="268"/>
      <c r="J722" s="260"/>
    </row>
    <row r="723" s="218" customFormat="1" ht="14.25" spans="1:10">
      <c r="A723" s="253" t="s">
        <v>1362</v>
      </c>
      <c r="B723" s="254">
        <f t="shared" si="137"/>
        <v>7</v>
      </c>
      <c r="C723" s="255" t="s">
        <v>1363</v>
      </c>
      <c r="D723" s="256"/>
      <c r="E723" s="261"/>
      <c r="F723" s="258">
        <v>0</v>
      </c>
      <c r="G723" s="259">
        <v>0</v>
      </c>
      <c r="H723" s="260"/>
      <c r="I723" s="268"/>
      <c r="J723" s="260"/>
    </row>
    <row r="724" s="218" customFormat="1" ht="14.25" spans="1:10">
      <c r="A724" s="253" t="s">
        <v>1364</v>
      </c>
      <c r="B724" s="254">
        <f t="shared" si="137"/>
        <v>7</v>
      </c>
      <c r="C724" s="255" t="s">
        <v>1365</v>
      </c>
      <c r="D724" s="256"/>
      <c r="E724" s="261"/>
      <c r="F724" s="258">
        <v>0</v>
      </c>
      <c r="G724" s="259">
        <v>0</v>
      </c>
      <c r="H724" s="260"/>
      <c r="I724" s="268"/>
      <c r="J724" s="260"/>
    </row>
    <row r="725" s="218" customFormat="1" ht="14.25" spans="1:10">
      <c r="A725" s="253" t="s">
        <v>1366</v>
      </c>
      <c r="B725" s="254">
        <f t="shared" si="137"/>
        <v>7</v>
      </c>
      <c r="C725" s="255" t="s">
        <v>1367</v>
      </c>
      <c r="D725" s="256">
        <v>3523</v>
      </c>
      <c r="E725" s="261">
        <v>195</v>
      </c>
      <c r="F725" s="258">
        <v>3909</v>
      </c>
      <c r="G725" s="259">
        <v>3619</v>
      </c>
      <c r="H725" s="260">
        <f t="shared" ref="H725:H730" si="146">G725/F725</f>
        <v>0.925812228191353</v>
      </c>
      <c r="I725" s="268">
        <f t="shared" ref="I725:I730" si="147">G725-D725</f>
        <v>96</v>
      </c>
      <c r="J725" s="260">
        <f t="shared" ref="J725:J730" si="148">I725/D725</f>
        <v>0.0272495032642634</v>
      </c>
    </row>
    <row r="726" s="218" customFormat="1" ht="14.25" spans="1:10">
      <c r="A726" s="253" t="s">
        <v>1368</v>
      </c>
      <c r="B726" s="254">
        <f t="shared" si="137"/>
        <v>7</v>
      </c>
      <c r="C726" s="255" t="s">
        <v>1369</v>
      </c>
      <c r="D726" s="256">
        <v>223</v>
      </c>
      <c r="E726" s="261"/>
      <c r="F726" s="258">
        <v>1097</v>
      </c>
      <c r="G726" s="259">
        <v>1036</v>
      </c>
      <c r="H726" s="260">
        <f t="shared" si="146"/>
        <v>0.944393801276208</v>
      </c>
      <c r="I726" s="268">
        <f t="shared" si="147"/>
        <v>813</v>
      </c>
      <c r="J726" s="260">
        <f t="shared" si="148"/>
        <v>3.6457399103139</v>
      </c>
    </row>
    <row r="727" s="218" customFormat="1" ht="14.25" spans="1:10">
      <c r="A727" s="253" t="s">
        <v>1370</v>
      </c>
      <c r="B727" s="254">
        <f t="shared" si="137"/>
        <v>7</v>
      </c>
      <c r="C727" s="255" t="s">
        <v>1371</v>
      </c>
      <c r="D727" s="256"/>
      <c r="E727" s="261"/>
      <c r="F727" s="258">
        <v>311</v>
      </c>
      <c r="G727" s="259">
        <v>1701</v>
      </c>
      <c r="H727" s="260"/>
      <c r="I727" s="268">
        <f t="shared" si="147"/>
        <v>1701</v>
      </c>
      <c r="J727" s="260"/>
    </row>
    <row r="728" s="218" customFormat="1" ht="14.25" spans="1:10">
      <c r="A728" s="253" t="s">
        <v>1372</v>
      </c>
      <c r="B728" s="254">
        <f t="shared" si="137"/>
        <v>7</v>
      </c>
      <c r="C728" s="255" t="s">
        <v>1373</v>
      </c>
      <c r="D728" s="256">
        <v>76</v>
      </c>
      <c r="E728" s="261">
        <v>60</v>
      </c>
      <c r="F728" s="258">
        <v>93</v>
      </c>
      <c r="G728" s="259">
        <v>212</v>
      </c>
      <c r="H728" s="260">
        <f t="shared" si="146"/>
        <v>2.27956989247312</v>
      </c>
      <c r="I728" s="268">
        <f t="shared" si="147"/>
        <v>136</v>
      </c>
      <c r="J728" s="260">
        <f t="shared" si="148"/>
        <v>1.78947368421053</v>
      </c>
    </row>
    <row r="729" s="218" customFormat="1" ht="14.25" spans="1:10">
      <c r="A729" s="253" t="s">
        <v>1374</v>
      </c>
      <c r="B729" s="254">
        <f t="shared" si="137"/>
        <v>5</v>
      </c>
      <c r="C729" s="255" t="s">
        <v>1375</v>
      </c>
      <c r="D729" s="256">
        <v>24</v>
      </c>
      <c r="E729" s="257"/>
      <c r="F729" s="257">
        <v>45</v>
      </c>
      <c r="G729" s="256">
        <v>46</v>
      </c>
      <c r="H729" s="260">
        <f t="shared" si="146"/>
        <v>1.02222222222222</v>
      </c>
      <c r="I729" s="268">
        <f t="shared" si="147"/>
        <v>22</v>
      </c>
      <c r="J729" s="260">
        <f t="shared" si="148"/>
        <v>0.916666666666667</v>
      </c>
    </row>
    <row r="730" s="218" customFormat="1" ht="14.25" spans="1:10">
      <c r="A730" s="253" t="s">
        <v>1376</v>
      </c>
      <c r="B730" s="254">
        <f t="shared" si="137"/>
        <v>7</v>
      </c>
      <c r="C730" s="255" t="s">
        <v>1377</v>
      </c>
      <c r="D730" s="256">
        <v>24</v>
      </c>
      <c r="E730" s="257"/>
      <c r="F730" s="257">
        <v>45</v>
      </c>
      <c r="G730" s="256">
        <v>46</v>
      </c>
      <c r="H730" s="260">
        <f t="shared" si="146"/>
        <v>1.02222222222222</v>
      </c>
      <c r="I730" s="268">
        <f t="shared" si="147"/>
        <v>22</v>
      </c>
      <c r="J730" s="260">
        <f t="shared" si="148"/>
        <v>0.916666666666667</v>
      </c>
    </row>
    <row r="731" s="218" customFormat="1" ht="14.25" spans="1:10">
      <c r="A731" s="253" t="s">
        <v>1378</v>
      </c>
      <c r="B731" s="254">
        <f t="shared" si="137"/>
        <v>7</v>
      </c>
      <c r="C731" s="255" t="s">
        <v>1379</v>
      </c>
      <c r="D731" s="256"/>
      <c r="E731" s="257"/>
      <c r="F731" s="257"/>
      <c r="G731" s="256"/>
      <c r="H731" s="260"/>
      <c r="I731" s="268"/>
      <c r="J731" s="260"/>
    </row>
    <row r="732" s="218" customFormat="1" ht="14.25" spans="1:10">
      <c r="A732" s="253" t="s">
        <v>1380</v>
      </c>
      <c r="B732" s="254">
        <f t="shared" si="137"/>
        <v>5</v>
      </c>
      <c r="C732" s="255" t="s">
        <v>1381</v>
      </c>
      <c r="D732" s="256">
        <v>2636</v>
      </c>
      <c r="E732" s="261">
        <v>769</v>
      </c>
      <c r="F732" s="258">
        <v>2501</v>
      </c>
      <c r="G732" s="259">
        <f>SUM(G733:G735)</f>
        <v>2861</v>
      </c>
      <c r="H732" s="260">
        <f t="shared" ref="H732:H734" si="149">G732/F732</f>
        <v>1.14394242303079</v>
      </c>
      <c r="I732" s="268">
        <f t="shared" ref="I732:I738" si="150">G732-D732</f>
        <v>225</v>
      </c>
      <c r="J732" s="260">
        <f t="shared" ref="J732:J734" si="151">I732/D732</f>
        <v>0.0853566009104704</v>
      </c>
    </row>
    <row r="733" s="218" customFormat="1" ht="14.25" spans="1:10">
      <c r="A733" s="253" t="s">
        <v>1382</v>
      </c>
      <c r="B733" s="254">
        <f t="shared" si="137"/>
        <v>7</v>
      </c>
      <c r="C733" s="255" t="s">
        <v>1383</v>
      </c>
      <c r="D733" s="256">
        <v>310</v>
      </c>
      <c r="E733" s="261">
        <v>276</v>
      </c>
      <c r="F733" s="258">
        <v>276</v>
      </c>
      <c r="G733" s="259">
        <v>343</v>
      </c>
      <c r="H733" s="260">
        <f t="shared" si="149"/>
        <v>1.24275362318841</v>
      </c>
      <c r="I733" s="268">
        <f t="shared" si="150"/>
        <v>33</v>
      </c>
      <c r="J733" s="260">
        <f t="shared" si="151"/>
        <v>0.106451612903226</v>
      </c>
    </row>
    <row r="734" s="218" customFormat="1" ht="14.25" spans="1:10">
      <c r="A734" s="253" t="s">
        <v>1384</v>
      </c>
      <c r="B734" s="254">
        <f t="shared" si="137"/>
        <v>7</v>
      </c>
      <c r="C734" s="255" t="s">
        <v>1385</v>
      </c>
      <c r="D734" s="256">
        <v>2326</v>
      </c>
      <c r="E734" s="261">
        <v>458</v>
      </c>
      <c r="F734" s="258">
        <v>1687</v>
      </c>
      <c r="G734" s="259">
        <v>1556</v>
      </c>
      <c r="H734" s="260">
        <f t="shared" si="149"/>
        <v>0.922347362181387</v>
      </c>
      <c r="I734" s="268">
        <f t="shared" si="150"/>
        <v>-770</v>
      </c>
      <c r="J734" s="260">
        <f t="shared" si="151"/>
        <v>-0.331040412725709</v>
      </c>
    </row>
    <row r="735" s="217" customFormat="1" ht="14.25" spans="1:10">
      <c r="A735" s="253" t="s">
        <v>1386</v>
      </c>
      <c r="B735" s="254">
        <f t="shared" si="137"/>
        <v>7</v>
      </c>
      <c r="C735" s="255" t="s">
        <v>1387</v>
      </c>
      <c r="D735" s="256"/>
      <c r="E735" s="261">
        <v>35</v>
      </c>
      <c r="F735" s="258">
        <v>538</v>
      </c>
      <c r="G735" s="259">
        <v>962</v>
      </c>
      <c r="H735" s="260"/>
      <c r="I735" s="268">
        <f t="shared" si="150"/>
        <v>962</v>
      </c>
      <c r="J735" s="260"/>
    </row>
    <row r="736" s="218" customFormat="1" ht="14.25" spans="1:10">
      <c r="A736" s="253" t="s">
        <v>1388</v>
      </c>
      <c r="B736" s="254">
        <f t="shared" si="137"/>
        <v>5</v>
      </c>
      <c r="C736" s="255" t="s">
        <v>1389</v>
      </c>
      <c r="D736" s="256"/>
      <c r="E736" s="257"/>
      <c r="F736" s="257"/>
      <c r="G736" s="256"/>
      <c r="H736" s="260"/>
      <c r="I736" s="268">
        <f t="shared" si="150"/>
        <v>0</v>
      </c>
      <c r="J736" s="260"/>
    </row>
    <row r="737" s="218" customFormat="1" ht="14.25" spans="1:10">
      <c r="A737" s="253" t="s">
        <v>1390</v>
      </c>
      <c r="B737" s="254">
        <f t="shared" si="137"/>
        <v>7</v>
      </c>
      <c r="C737" s="255" t="s">
        <v>119</v>
      </c>
      <c r="D737" s="256"/>
      <c r="E737" s="257"/>
      <c r="F737" s="257"/>
      <c r="G737" s="256"/>
      <c r="H737" s="260"/>
      <c r="I737" s="268">
        <f t="shared" si="150"/>
        <v>0</v>
      </c>
      <c r="J737" s="260"/>
    </row>
    <row r="738" s="218" customFormat="1" ht="14.25" spans="1:10">
      <c r="A738" s="253" t="s">
        <v>1391</v>
      </c>
      <c r="B738" s="254">
        <f t="shared" si="137"/>
        <v>7</v>
      </c>
      <c r="C738" s="255" t="s">
        <v>121</v>
      </c>
      <c r="D738" s="256"/>
      <c r="E738" s="257"/>
      <c r="F738" s="257"/>
      <c r="G738" s="256"/>
      <c r="H738" s="260"/>
      <c r="I738" s="268">
        <f t="shared" si="150"/>
        <v>0</v>
      </c>
      <c r="J738" s="260"/>
    </row>
    <row r="739" s="218" customFormat="1" ht="14.25" spans="1:10">
      <c r="A739" s="253" t="s">
        <v>1392</v>
      </c>
      <c r="B739" s="254">
        <f t="shared" si="137"/>
        <v>7</v>
      </c>
      <c r="C739" s="255" t="s">
        <v>123</v>
      </c>
      <c r="D739" s="256"/>
      <c r="E739" s="257"/>
      <c r="F739" s="257"/>
      <c r="G739" s="256"/>
      <c r="H739" s="260"/>
      <c r="I739" s="268"/>
      <c r="J739" s="260"/>
    </row>
    <row r="740" s="218" customFormat="1" ht="14.25" spans="1:10">
      <c r="A740" s="253" t="s">
        <v>1393</v>
      </c>
      <c r="B740" s="254">
        <f t="shared" si="137"/>
        <v>7</v>
      </c>
      <c r="C740" s="255" t="s">
        <v>1394</v>
      </c>
      <c r="D740" s="256"/>
      <c r="E740" s="257"/>
      <c r="F740" s="257"/>
      <c r="G740" s="256"/>
      <c r="H740" s="260"/>
      <c r="I740" s="268">
        <f t="shared" ref="I740:I749" si="152">G740-D740</f>
        <v>0</v>
      </c>
      <c r="J740" s="260"/>
    </row>
    <row r="741" s="218" customFormat="1" ht="14.25" spans="1:10">
      <c r="A741" s="253" t="s">
        <v>1395</v>
      </c>
      <c r="B741" s="254">
        <f t="shared" si="137"/>
        <v>7</v>
      </c>
      <c r="C741" s="255" t="s">
        <v>1396</v>
      </c>
      <c r="D741" s="256"/>
      <c r="E741" s="257"/>
      <c r="F741" s="257"/>
      <c r="G741" s="256"/>
      <c r="H741" s="260"/>
      <c r="I741" s="268">
        <f t="shared" si="152"/>
        <v>0</v>
      </c>
      <c r="J741" s="260"/>
    </row>
    <row r="742" s="218" customFormat="1" ht="14.25" spans="1:10">
      <c r="A742" s="253" t="s">
        <v>1397</v>
      </c>
      <c r="B742" s="254">
        <f t="shared" si="137"/>
        <v>7</v>
      </c>
      <c r="C742" s="255" t="s">
        <v>1398</v>
      </c>
      <c r="D742" s="256"/>
      <c r="E742" s="257"/>
      <c r="F742" s="257"/>
      <c r="G742" s="256"/>
      <c r="H742" s="260"/>
      <c r="I742" s="268">
        <f t="shared" si="152"/>
        <v>0</v>
      </c>
      <c r="J742" s="260"/>
    </row>
    <row r="743" s="218" customFormat="1" ht="14.25" spans="1:10">
      <c r="A743" s="253" t="s">
        <v>1399</v>
      </c>
      <c r="B743" s="254">
        <f t="shared" si="137"/>
        <v>7</v>
      </c>
      <c r="C743" s="255" t="s">
        <v>1400</v>
      </c>
      <c r="D743" s="256"/>
      <c r="E743" s="257"/>
      <c r="F743" s="257"/>
      <c r="G743" s="256"/>
      <c r="H743" s="260"/>
      <c r="I743" s="268">
        <f t="shared" si="152"/>
        <v>0</v>
      </c>
      <c r="J743" s="260"/>
    </row>
    <row r="744" s="218" customFormat="1" ht="14.25" spans="1:10">
      <c r="A744" s="253" t="s">
        <v>1401</v>
      </c>
      <c r="B744" s="254">
        <f t="shared" si="137"/>
        <v>7</v>
      </c>
      <c r="C744" s="255" t="s">
        <v>137</v>
      </c>
      <c r="D744" s="256"/>
      <c r="E744" s="257"/>
      <c r="F744" s="257"/>
      <c r="G744" s="256"/>
      <c r="H744" s="260"/>
      <c r="I744" s="268">
        <f t="shared" si="152"/>
        <v>0</v>
      </c>
      <c r="J744" s="260"/>
    </row>
    <row r="745" s="218" customFormat="1" ht="14.25" spans="1:10">
      <c r="A745" s="253" t="s">
        <v>1402</v>
      </c>
      <c r="B745" s="254">
        <f t="shared" si="137"/>
        <v>7</v>
      </c>
      <c r="C745" s="255" t="s">
        <v>1403</v>
      </c>
      <c r="D745" s="256"/>
      <c r="E745" s="257"/>
      <c r="F745" s="257"/>
      <c r="G745" s="256"/>
      <c r="H745" s="260"/>
      <c r="I745" s="268">
        <f t="shared" si="152"/>
        <v>0</v>
      </c>
      <c r="J745" s="260"/>
    </row>
    <row r="746" s="218" customFormat="1" ht="14.25" spans="1:10">
      <c r="A746" s="253" t="s">
        <v>1404</v>
      </c>
      <c r="B746" s="254">
        <f t="shared" si="137"/>
        <v>5</v>
      </c>
      <c r="C746" s="255" t="s">
        <v>1405</v>
      </c>
      <c r="D746" s="256">
        <v>7148</v>
      </c>
      <c r="E746" s="261">
        <v>8172</v>
      </c>
      <c r="F746" s="258">
        <v>8172</v>
      </c>
      <c r="G746" s="259">
        <f>SUM(G747:G750)</f>
        <v>7424</v>
      </c>
      <c r="H746" s="260">
        <f t="shared" ref="H746:H749" si="153">G746/F746</f>
        <v>0.908467939304944</v>
      </c>
      <c r="I746" s="268">
        <f t="shared" si="152"/>
        <v>276</v>
      </c>
      <c r="J746" s="260">
        <f t="shared" ref="J746:J749" si="154">I746/D746</f>
        <v>0.0386121992165641</v>
      </c>
    </row>
    <row r="747" s="218" customFormat="1" ht="14.25" spans="1:10">
      <c r="A747" s="253" t="s">
        <v>1406</v>
      </c>
      <c r="B747" s="254">
        <f t="shared" si="137"/>
        <v>7</v>
      </c>
      <c r="C747" s="255" t="s">
        <v>1407</v>
      </c>
      <c r="D747" s="256">
        <v>726</v>
      </c>
      <c r="E747" s="261">
        <v>589</v>
      </c>
      <c r="F747" s="258">
        <v>589</v>
      </c>
      <c r="G747" s="259">
        <v>870</v>
      </c>
      <c r="H747" s="260">
        <f t="shared" si="153"/>
        <v>1.47707979626486</v>
      </c>
      <c r="I747" s="268">
        <f t="shared" si="152"/>
        <v>144</v>
      </c>
      <c r="J747" s="260">
        <f t="shared" si="154"/>
        <v>0.198347107438017</v>
      </c>
    </row>
    <row r="748" s="218" customFormat="1" ht="14.25" spans="1:10">
      <c r="A748" s="253" t="s">
        <v>1408</v>
      </c>
      <c r="B748" s="254">
        <f t="shared" ref="B748:B811" si="155">LEN(A748)</f>
        <v>7</v>
      </c>
      <c r="C748" s="255" t="s">
        <v>1409</v>
      </c>
      <c r="D748" s="256">
        <v>2997</v>
      </c>
      <c r="E748" s="261">
        <v>3550</v>
      </c>
      <c r="F748" s="258">
        <v>3550</v>
      </c>
      <c r="G748" s="259">
        <v>5412</v>
      </c>
      <c r="H748" s="260">
        <f t="shared" si="153"/>
        <v>1.52450704225352</v>
      </c>
      <c r="I748" s="268">
        <f t="shared" si="152"/>
        <v>2415</v>
      </c>
      <c r="J748" s="260">
        <f t="shared" si="154"/>
        <v>0.805805805805806</v>
      </c>
    </row>
    <row r="749" s="218" customFormat="1" ht="14.25" spans="1:10">
      <c r="A749" s="253" t="s">
        <v>1410</v>
      </c>
      <c r="B749" s="254">
        <f t="shared" si="155"/>
        <v>7</v>
      </c>
      <c r="C749" s="255" t="s">
        <v>1411</v>
      </c>
      <c r="D749" s="256">
        <v>3425</v>
      </c>
      <c r="E749" s="261">
        <v>4033</v>
      </c>
      <c r="F749" s="258">
        <v>4033</v>
      </c>
      <c r="G749" s="259">
        <v>1142</v>
      </c>
      <c r="H749" s="260">
        <f t="shared" si="153"/>
        <v>0.283163897842797</v>
      </c>
      <c r="I749" s="268">
        <f t="shared" si="152"/>
        <v>-2283</v>
      </c>
      <c r="J749" s="260">
        <f t="shared" si="154"/>
        <v>-0.666569343065693</v>
      </c>
    </row>
    <row r="750" s="218" customFormat="1" ht="14.25" spans="1:10">
      <c r="A750" s="253" t="s">
        <v>1412</v>
      </c>
      <c r="B750" s="254">
        <f t="shared" si="155"/>
        <v>7</v>
      </c>
      <c r="C750" s="255" t="s">
        <v>1413</v>
      </c>
      <c r="D750" s="256"/>
      <c r="E750" s="257"/>
      <c r="F750" s="258">
        <v>0</v>
      </c>
      <c r="G750" s="256"/>
      <c r="H750" s="260"/>
      <c r="I750" s="268"/>
      <c r="J750" s="260"/>
    </row>
    <row r="751" s="218" customFormat="1" ht="14.25" spans="1:10">
      <c r="A751" s="253" t="s">
        <v>1414</v>
      </c>
      <c r="B751" s="254">
        <f t="shared" si="155"/>
        <v>5</v>
      </c>
      <c r="C751" s="255" t="s">
        <v>1415</v>
      </c>
      <c r="D751" s="256"/>
      <c r="E751" s="257"/>
      <c r="F751" s="258">
        <v>319</v>
      </c>
      <c r="G751" s="256"/>
      <c r="H751" s="260"/>
      <c r="I751" s="268">
        <f>G751-D751</f>
        <v>0</v>
      </c>
      <c r="J751" s="260"/>
    </row>
    <row r="752" s="218" customFormat="1" ht="14.25" spans="1:10">
      <c r="A752" s="253" t="s">
        <v>1416</v>
      </c>
      <c r="B752" s="254">
        <f t="shared" si="155"/>
        <v>7</v>
      </c>
      <c r="C752" s="255" t="s">
        <v>1417</v>
      </c>
      <c r="D752" s="256"/>
      <c r="E752" s="257"/>
      <c r="F752" s="258">
        <v>0</v>
      </c>
      <c r="G752" s="256"/>
      <c r="H752" s="260"/>
      <c r="I752" s="268"/>
      <c r="J752" s="260"/>
    </row>
    <row r="753" s="218" customFormat="1" ht="14.25" spans="1:10">
      <c r="A753" s="253" t="s">
        <v>1418</v>
      </c>
      <c r="B753" s="254">
        <f t="shared" si="155"/>
        <v>7</v>
      </c>
      <c r="C753" s="255" t="s">
        <v>1419</v>
      </c>
      <c r="D753" s="256"/>
      <c r="E753" s="257"/>
      <c r="F753" s="258">
        <v>319</v>
      </c>
      <c r="G753" s="256"/>
      <c r="H753" s="260"/>
      <c r="I753" s="268">
        <f t="shared" ref="I753:I759" si="156">G753-D753</f>
        <v>0</v>
      </c>
      <c r="J753" s="260"/>
    </row>
    <row r="754" s="218" customFormat="1" ht="14.25" spans="1:10">
      <c r="A754" s="253" t="s">
        <v>1420</v>
      </c>
      <c r="B754" s="254">
        <f t="shared" si="155"/>
        <v>7</v>
      </c>
      <c r="C754" s="255" t="s">
        <v>1421</v>
      </c>
      <c r="D754" s="256"/>
      <c r="E754" s="257"/>
      <c r="F754" s="257"/>
      <c r="G754" s="256"/>
      <c r="H754" s="260"/>
      <c r="I754" s="268"/>
      <c r="J754" s="260"/>
    </row>
    <row r="755" s="218" customFormat="1" ht="14.25" spans="1:10">
      <c r="A755" s="253" t="s">
        <v>1422</v>
      </c>
      <c r="B755" s="254">
        <f t="shared" si="155"/>
        <v>7</v>
      </c>
      <c r="C755" s="255" t="s">
        <v>1423</v>
      </c>
      <c r="D755" s="256"/>
      <c r="E755" s="257"/>
      <c r="F755" s="257"/>
      <c r="G755" s="256"/>
      <c r="H755" s="260"/>
      <c r="I755" s="268"/>
      <c r="J755" s="260"/>
    </row>
    <row r="756" s="218" customFormat="1" ht="14.25" spans="1:10">
      <c r="A756" s="253" t="s">
        <v>1424</v>
      </c>
      <c r="B756" s="254">
        <f t="shared" si="155"/>
        <v>7</v>
      </c>
      <c r="C756" s="255" t="s">
        <v>1425</v>
      </c>
      <c r="D756" s="256"/>
      <c r="E756" s="257"/>
      <c r="F756" s="257"/>
      <c r="G756" s="256"/>
      <c r="H756" s="260"/>
      <c r="I756" s="268"/>
      <c r="J756" s="260"/>
    </row>
    <row r="757" s="218" customFormat="1" ht="14.25" spans="1:10">
      <c r="A757" s="253" t="s">
        <v>1426</v>
      </c>
      <c r="B757" s="254">
        <f t="shared" si="155"/>
        <v>5</v>
      </c>
      <c r="C757" s="255" t="s">
        <v>1427</v>
      </c>
      <c r="D757" s="256">
        <v>420</v>
      </c>
      <c r="E757" s="257">
        <v>1024</v>
      </c>
      <c r="F757" s="257">
        <v>1308</v>
      </c>
      <c r="G757" s="259">
        <f>SUM(G758:G760)</f>
        <v>1639</v>
      </c>
      <c r="H757" s="260">
        <f>G757/F757</f>
        <v>1.25305810397554</v>
      </c>
      <c r="I757" s="268">
        <f t="shared" si="156"/>
        <v>1219</v>
      </c>
      <c r="J757" s="260">
        <f t="shared" ref="J757:J762" si="157">I757/D757</f>
        <v>2.90238095238095</v>
      </c>
    </row>
    <row r="758" s="218" customFormat="1" ht="14.25" spans="1:10">
      <c r="A758" s="253" t="s">
        <v>1428</v>
      </c>
      <c r="B758" s="254">
        <f t="shared" si="155"/>
        <v>7</v>
      </c>
      <c r="C758" s="255" t="s">
        <v>1429</v>
      </c>
      <c r="D758" s="256">
        <v>362</v>
      </c>
      <c r="E758" s="257">
        <v>1024</v>
      </c>
      <c r="F758" s="257">
        <v>1308</v>
      </c>
      <c r="G758" s="259">
        <v>1584</v>
      </c>
      <c r="H758" s="260">
        <f>G758/F758</f>
        <v>1.21100917431193</v>
      </c>
      <c r="I758" s="268">
        <f t="shared" si="156"/>
        <v>1222</v>
      </c>
      <c r="J758" s="260">
        <f t="shared" si="157"/>
        <v>3.37569060773481</v>
      </c>
    </row>
    <row r="759" s="218" customFormat="1" ht="14.25" spans="1:10">
      <c r="A759" s="253" t="s">
        <v>1430</v>
      </c>
      <c r="B759" s="254">
        <f t="shared" si="155"/>
        <v>7</v>
      </c>
      <c r="C759" s="255" t="s">
        <v>1431</v>
      </c>
      <c r="D759" s="256">
        <v>58</v>
      </c>
      <c r="E759" s="257"/>
      <c r="F759" s="257"/>
      <c r="G759" s="259">
        <v>0</v>
      </c>
      <c r="H759" s="260"/>
      <c r="I759" s="268">
        <f t="shared" si="156"/>
        <v>-58</v>
      </c>
      <c r="J759" s="260"/>
    </row>
    <row r="760" s="218" customFormat="1" ht="14.25" spans="1:10">
      <c r="A760" s="253" t="s">
        <v>1432</v>
      </c>
      <c r="B760" s="254">
        <f t="shared" si="155"/>
        <v>7</v>
      </c>
      <c r="C760" s="255" t="s">
        <v>1433</v>
      </c>
      <c r="D760" s="256"/>
      <c r="E760" s="257"/>
      <c r="F760" s="257"/>
      <c r="G760" s="259">
        <v>55</v>
      </c>
      <c r="H760" s="260"/>
      <c r="I760" s="268"/>
      <c r="J760" s="260"/>
    </row>
    <row r="761" s="218" customFormat="1" ht="14.25" spans="1:10">
      <c r="A761" s="253" t="s">
        <v>1434</v>
      </c>
      <c r="B761" s="254">
        <f t="shared" si="155"/>
        <v>5</v>
      </c>
      <c r="C761" s="255" t="s">
        <v>1435</v>
      </c>
      <c r="D761" s="256">
        <v>33</v>
      </c>
      <c r="E761" s="257">
        <v>26</v>
      </c>
      <c r="F761" s="257">
        <v>73</v>
      </c>
      <c r="G761" s="256">
        <v>59</v>
      </c>
      <c r="H761" s="260"/>
      <c r="I761" s="268">
        <f t="shared" ref="I761:I771" si="158">G761-D761</f>
        <v>26</v>
      </c>
      <c r="J761" s="260">
        <f t="shared" si="157"/>
        <v>0.787878787878788</v>
      </c>
    </row>
    <row r="762" s="218" customFormat="1" ht="14.25" spans="1:10">
      <c r="A762" s="253" t="s">
        <v>1436</v>
      </c>
      <c r="B762" s="254">
        <f t="shared" si="155"/>
        <v>7</v>
      </c>
      <c r="C762" s="255" t="s">
        <v>1437</v>
      </c>
      <c r="D762" s="256">
        <v>33</v>
      </c>
      <c r="E762" s="257">
        <v>26</v>
      </c>
      <c r="F762" s="257">
        <v>73</v>
      </c>
      <c r="G762" s="256">
        <v>59</v>
      </c>
      <c r="H762" s="260"/>
      <c r="I762" s="268">
        <f t="shared" si="158"/>
        <v>26</v>
      </c>
      <c r="J762" s="260">
        <f t="shared" si="157"/>
        <v>0.787878787878788</v>
      </c>
    </row>
    <row r="763" s="218" customFormat="1" ht="14.25" spans="1:10">
      <c r="A763" s="253" t="s">
        <v>1438</v>
      </c>
      <c r="B763" s="254">
        <f t="shared" si="155"/>
        <v>7</v>
      </c>
      <c r="C763" s="255" t="s">
        <v>1439</v>
      </c>
      <c r="D763" s="256"/>
      <c r="E763" s="257"/>
      <c r="F763" s="257"/>
      <c r="G763" s="256"/>
      <c r="H763" s="260"/>
      <c r="I763" s="268"/>
      <c r="J763" s="260"/>
    </row>
    <row r="764" s="218" customFormat="1" ht="14.25" spans="1:10">
      <c r="A764" s="276" t="s">
        <v>1440</v>
      </c>
      <c r="B764" s="276">
        <f t="shared" si="155"/>
        <v>5</v>
      </c>
      <c r="C764" s="277" t="s">
        <v>1441</v>
      </c>
      <c r="D764" s="256"/>
      <c r="E764" s="280">
        <v>585</v>
      </c>
      <c r="F764" s="279">
        <v>585</v>
      </c>
      <c r="G764" s="256">
        <v>543</v>
      </c>
      <c r="H764" s="260"/>
      <c r="I764" s="268"/>
      <c r="J764" s="260"/>
    </row>
    <row r="765" s="218" customFormat="1" ht="14.25" spans="1:10">
      <c r="A765" s="276" t="s">
        <v>1442</v>
      </c>
      <c r="B765" s="276">
        <f t="shared" si="155"/>
        <v>7</v>
      </c>
      <c r="C765" s="277" t="s">
        <v>1443</v>
      </c>
      <c r="D765" s="256"/>
      <c r="E765" s="280">
        <v>585</v>
      </c>
      <c r="F765" s="279">
        <v>585</v>
      </c>
      <c r="G765" s="256">
        <v>543</v>
      </c>
      <c r="H765" s="260"/>
      <c r="I765" s="268"/>
      <c r="J765" s="260"/>
    </row>
    <row r="766" s="218" customFormat="1" ht="14.25" spans="1:10">
      <c r="A766" s="253" t="s">
        <v>1444</v>
      </c>
      <c r="B766" s="254">
        <f t="shared" si="155"/>
        <v>5</v>
      </c>
      <c r="C766" s="255" t="s">
        <v>1445</v>
      </c>
      <c r="D766" s="256">
        <v>75</v>
      </c>
      <c r="E766" s="257">
        <v>74</v>
      </c>
      <c r="F766" s="257">
        <v>41</v>
      </c>
      <c r="G766" s="256">
        <v>218</v>
      </c>
      <c r="H766" s="260">
        <f t="shared" ref="H766:H770" si="159">G766/F766</f>
        <v>5.31707317073171</v>
      </c>
      <c r="I766" s="268">
        <f t="shared" si="158"/>
        <v>143</v>
      </c>
      <c r="J766" s="260">
        <f t="shared" ref="J766:J771" si="160">I766/D766</f>
        <v>1.90666666666667</v>
      </c>
    </row>
    <row r="767" s="218" customFormat="1" ht="14.25" spans="1:10">
      <c r="A767" s="253" t="s">
        <v>1446</v>
      </c>
      <c r="B767" s="254">
        <f t="shared" si="155"/>
        <v>7</v>
      </c>
      <c r="C767" s="255" t="s">
        <v>1447</v>
      </c>
      <c r="D767" s="256">
        <v>75</v>
      </c>
      <c r="E767" s="257">
        <v>74</v>
      </c>
      <c r="F767" s="257">
        <v>41</v>
      </c>
      <c r="G767" s="256">
        <v>218</v>
      </c>
      <c r="H767" s="260">
        <f t="shared" si="159"/>
        <v>5.31707317073171</v>
      </c>
      <c r="I767" s="268">
        <f t="shared" si="158"/>
        <v>143</v>
      </c>
      <c r="J767" s="260">
        <f t="shared" si="160"/>
        <v>1.90666666666667</v>
      </c>
    </row>
    <row r="768" s="218" customFormat="1" ht="14.25" spans="1:10">
      <c r="A768" s="247" t="s">
        <v>1448</v>
      </c>
      <c r="B768" s="273">
        <f t="shared" si="155"/>
        <v>3</v>
      </c>
      <c r="C768" s="249" t="s">
        <v>1449</v>
      </c>
      <c r="D768" s="250">
        <v>352</v>
      </c>
      <c r="E768" s="251"/>
      <c r="F768" s="251">
        <v>2</v>
      </c>
      <c r="G768" s="250">
        <v>82</v>
      </c>
      <c r="H768" s="252">
        <f t="shared" si="159"/>
        <v>41</v>
      </c>
      <c r="I768" s="267">
        <f t="shared" si="158"/>
        <v>-270</v>
      </c>
      <c r="J768" s="252">
        <f t="shared" si="160"/>
        <v>-0.767045454545455</v>
      </c>
    </row>
    <row r="769" s="218" customFormat="1" ht="14.25" spans="1:10">
      <c r="A769" s="253" t="s">
        <v>1450</v>
      </c>
      <c r="B769" s="254">
        <f t="shared" si="155"/>
        <v>5</v>
      </c>
      <c r="C769" s="255" t="s">
        <v>1451</v>
      </c>
      <c r="D769" s="256">
        <v>109</v>
      </c>
      <c r="E769" s="257"/>
      <c r="F769" s="257">
        <v>2</v>
      </c>
      <c r="G769" s="256">
        <v>82</v>
      </c>
      <c r="H769" s="260">
        <f t="shared" si="159"/>
        <v>41</v>
      </c>
      <c r="I769" s="268">
        <f t="shared" si="158"/>
        <v>-27</v>
      </c>
      <c r="J769" s="260">
        <f t="shared" si="160"/>
        <v>-0.247706422018349</v>
      </c>
    </row>
    <row r="770" s="218" customFormat="1" ht="14.25" spans="1:10">
      <c r="A770" s="253" t="s">
        <v>1452</v>
      </c>
      <c r="B770" s="254">
        <f t="shared" si="155"/>
        <v>7</v>
      </c>
      <c r="C770" s="255" t="s">
        <v>119</v>
      </c>
      <c r="D770" s="256">
        <v>86</v>
      </c>
      <c r="E770" s="257"/>
      <c r="F770" s="257">
        <v>2</v>
      </c>
      <c r="G770" s="259">
        <v>51</v>
      </c>
      <c r="H770" s="260">
        <f t="shared" si="159"/>
        <v>25.5</v>
      </c>
      <c r="I770" s="268">
        <f t="shared" si="158"/>
        <v>-35</v>
      </c>
      <c r="J770" s="260">
        <f t="shared" si="160"/>
        <v>-0.406976744186047</v>
      </c>
    </row>
    <row r="771" s="218" customFormat="1" ht="14.25" spans="1:10">
      <c r="A771" s="253" t="s">
        <v>1453</v>
      </c>
      <c r="B771" s="254">
        <f t="shared" si="155"/>
        <v>7</v>
      </c>
      <c r="C771" s="255" t="s">
        <v>121</v>
      </c>
      <c r="D771" s="256">
        <v>13</v>
      </c>
      <c r="E771" s="257"/>
      <c r="F771" s="257"/>
      <c r="G771" s="259">
        <v>26</v>
      </c>
      <c r="H771" s="260"/>
      <c r="I771" s="268">
        <f t="shared" si="158"/>
        <v>13</v>
      </c>
      <c r="J771" s="260">
        <f t="shared" si="160"/>
        <v>1</v>
      </c>
    </row>
    <row r="772" s="218" customFormat="1" ht="14.25" spans="1:10">
      <c r="A772" s="253" t="s">
        <v>1454</v>
      </c>
      <c r="B772" s="254">
        <f t="shared" si="155"/>
        <v>7</v>
      </c>
      <c r="C772" s="255" t="s">
        <v>123</v>
      </c>
      <c r="D772" s="256"/>
      <c r="E772" s="257"/>
      <c r="F772" s="257"/>
      <c r="G772" s="259">
        <v>0</v>
      </c>
      <c r="H772" s="260"/>
      <c r="I772" s="268"/>
      <c r="J772" s="260"/>
    </row>
    <row r="773" s="218" customFormat="1" ht="14.25" spans="1:10">
      <c r="A773" s="253" t="s">
        <v>1455</v>
      </c>
      <c r="B773" s="254">
        <f t="shared" si="155"/>
        <v>7</v>
      </c>
      <c r="C773" s="255" t="s">
        <v>1456</v>
      </c>
      <c r="D773" s="256">
        <v>3</v>
      </c>
      <c r="E773" s="257"/>
      <c r="F773" s="257"/>
      <c r="G773" s="259">
        <v>0</v>
      </c>
      <c r="H773" s="260"/>
      <c r="I773" s="268">
        <f t="shared" ref="I773:I779" si="161">G773-D773</f>
        <v>-3</v>
      </c>
      <c r="J773" s="260">
        <f t="shared" ref="J773:J778" si="162">I773/D773</f>
        <v>-1</v>
      </c>
    </row>
    <row r="774" s="218" customFormat="1" ht="14.25" spans="1:10">
      <c r="A774" s="253" t="s">
        <v>1457</v>
      </c>
      <c r="B774" s="254">
        <f t="shared" si="155"/>
        <v>7</v>
      </c>
      <c r="C774" s="255" t="s">
        <v>1458</v>
      </c>
      <c r="D774" s="256"/>
      <c r="E774" s="257"/>
      <c r="F774" s="257"/>
      <c r="G774" s="259">
        <v>5</v>
      </c>
      <c r="H774" s="260"/>
      <c r="I774" s="268"/>
      <c r="J774" s="260"/>
    </row>
    <row r="775" s="218" customFormat="1" ht="14.25" spans="1:10">
      <c r="A775" s="253" t="s">
        <v>1459</v>
      </c>
      <c r="B775" s="254">
        <f t="shared" si="155"/>
        <v>7</v>
      </c>
      <c r="C775" s="255" t="s">
        <v>1460</v>
      </c>
      <c r="D775" s="256"/>
      <c r="E775" s="257"/>
      <c r="F775" s="257"/>
      <c r="G775" s="256"/>
      <c r="H775" s="260"/>
      <c r="I775" s="268"/>
      <c r="J775" s="260"/>
    </row>
    <row r="776" s="218" customFormat="1" ht="14.25" spans="1:10">
      <c r="A776" s="253" t="s">
        <v>1461</v>
      </c>
      <c r="B776" s="254">
        <f t="shared" si="155"/>
        <v>7</v>
      </c>
      <c r="C776" s="255" t="s">
        <v>1462</v>
      </c>
      <c r="D776" s="256"/>
      <c r="E776" s="257"/>
      <c r="F776" s="257"/>
      <c r="G776" s="256"/>
      <c r="H776" s="260"/>
      <c r="I776" s="268"/>
      <c r="J776" s="260"/>
    </row>
    <row r="777" s="218" customFormat="1" ht="14.25" spans="1:10">
      <c r="A777" s="253" t="s">
        <v>1463</v>
      </c>
      <c r="B777" s="254">
        <f t="shared" si="155"/>
        <v>7</v>
      </c>
      <c r="C777" s="255" t="s">
        <v>1464</v>
      </c>
      <c r="D777" s="256">
        <v>7</v>
      </c>
      <c r="E777" s="257"/>
      <c r="F777" s="257"/>
      <c r="G777" s="256"/>
      <c r="H777" s="260"/>
      <c r="I777" s="268">
        <f t="shared" si="161"/>
        <v>-7</v>
      </c>
      <c r="J777" s="260">
        <f t="shared" si="162"/>
        <v>-1</v>
      </c>
    </row>
    <row r="778" s="218" customFormat="1" ht="14.25" spans="1:10">
      <c r="A778" s="253" t="s">
        <v>1465</v>
      </c>
      <c r="B778" s="254">
        <f t="shared" si="155"/>
        <v>5</v>
      </c>
      <c r="C778" s="255" t="s">
        <v>1466</v>
      </c>
      <c r="D778" s="256">
        <v>10</v>
      </c>
      <c r="E778" s="257"/>
      <c r="F778" s="257"/>
      <c r="G778" s="256"/>
      <c r="H778" s="260"/>
      <c r="I778" s="268">
        <f t="shared" si="161"/>
        <v>-10</v>
      </c>
      <c r="J778" s="260">
        <f t="shared" si="162"/>
        <v>-1</v>
      </c>
    </row>
    <row r="779" s="218" customFormat="1" ht="14.25" spans="1:10">
      <c r="A779" s="253" t="s">
        <v>1467</v>
      </c>
      <c r="B779" s="254">
        <f t="shared" si="155"/>
        <v>7</v>
      </c>
      <c r="C779" s="255" t="s">
        <v>1468</v>
      </c>
      <c r="D779" s="256"/>
      <c r="E779" s="257"/>
      <c r="F779" s="257"/>
      <c r="G779" s="256"/>
      <c r="H779" s="260"/>
      <c r="I779" s="268">
        <f t="shared" si="161"/>
        <v>0</v>
      </c>
      <c r="J779" s="260"/>
    </row>
    <row r="780" s="218" customFormat="1" ht="14.25" spans="1:10">
      <c r="A780" s="253" t="s">
        <v>1469</v>
      </c>
      <c r="B780" s="254">
        <f t="shared" si="155"/>
        <v>7</v>
      </c>
      <c r="C780" s="255" t="s">
        <v>1470</v>
      </c>
      <c r="D780" s="256"/>
      <c r="E780" s="257"/>
      <c r="F780" s="257"/>
      <c r="G780" s="256"/>
      <c r="H780" s="260"/>
      <c r="I780" s="268"/>
      <c r="J780" s="260"/>
    </row>
    <row r="781" s="218" customFormat="1" ht="14.25" spans="1:10">
      <c r="A781" s="253" t="s">
        <v>1471</v>
      </c>
      <c r="B781" s="254">
        <f t="shared" si="155"/>
        <v>7</v>
      </c>
      <c r="C781" s="255" t="s">
        <v>1472</v>
      </c>
      <c r="D781" s="256">
        <v>10</v>
      </c>
      <c r="E781" s="257"/>
      <c r="F781" s="257"/>
      <c r="G781" s="256"/>
      <c r="H781" s="260"/>
      <c r="I781" s="268">
        <f>G781-D781</f>
        <v>-10</v>
      </c>
      <c r="J781" s="260"/>
    </row>
    <row r="782" s="218" customFormat="1" ht="14.25" spans="1:10">
      <c r="A782" s="253" t="s">
        <v>1473</v>
      </c>
      <c r="B782" s="254">
        <f t="shared" si="155"/>
        <v>5</v>
      </c>
      <c r="C782" s="255" t="s">
        <v>1474</v>
      </c>
      <c r="D782" s="256"/>
      <c r="E782" s="257"/>
      <c r="F782" s="257"/>
      <c r="G782" s="256"/>
      <c r="H782" s="260"/>
      <c r="I782" s="268"/>
      <c r="J782" s="260"/>
    </row>
    <row r="783" s="218" customFormat="1" ht="14.25" spans="1:10">
      <c r="A783" s="253" t="s">
        <v>1475</v>
      </c>
      <c r="B783" s="254">
        <f t="shared" si="155"/>
        <v>7</v>
      </c>
      <c r="C783" s="255" t="s">
        <v>1476</v>
      </c>
      <c r="D783" s="256"/>
      <c r="E783" s="257"/>
      <c r="F783" s="257"/>
      <c r="G783" s="256"/>
      <c r="H783" s="260"/>
      <c r="I783" s="268"/>
      <c r="J783" s="260"/>
    </row>
    <row r="784" s="218" customFormat="1" ht="14.25" spans="1:10">
      <c r="A784" s="253" t="s">
        <v>1477</v>
      </c>
      <c r="B784" s="254">
        <f t="shared" si="155"/>
        <v>7</v>
      </c>
      <c r="C784" s="255" t="s">
        <v>1478</v>
      </c>
      <c r="D784" s="256"/>
      <c r="E784" s="257"/>
      <c r="F784" s="257"/>
      <c r="G784" s="256"/>
      <c r="H784" s="260"/>
      <c r="I784" s="268"/>
      <c r="J784" s="260"/>
    </row>
    <row r="785" s="218" customFormat="1" ht="14.25" spans="1:10">
      <c r="A785" s="253" t="s">
        <v>1479</v>
      </c>
      <c r="B785" s="254">
        <f t="shared" si="155"/>
        <v>7</v>
      </c>
      <c r="C785" s="255" t="s">
        <v>1480</v>
      </c>
      <c r="D785" s="256"/>
      <c r="E785" s="257"/>
      <c r="F785" s="257"/>
      <c r="G785" s="256"/>
      <c r="H785" s="260"/>
      <c r="I785" s="268"/>
      <c r="J785" s="260"/>
    </row>
    <row r="786" s="218" customFormat="1" ht="14.25" spans="1:10">
      <c r="A786" s="253" t="s">
        <v>1481</v>
      </c>
      <c r="B786" s="254">
        <f t="shared" si="155"/>
        <v>7</v>
      </c>
      <c r="C786" s="255" t="s">
        <v>1482</v>
      </c>
      <c r="D786" s="256"/>
      <c r="E786" s="257"/>
      <c r="F786" s="257"/>
      <c r="G786" s="256"/>
      <c r="H786" s="260"/>
      <c r="I786" s="268"/>
      <c r="J786" s="260"/>
    </row>
    <row r="787" s="218" customFormat="1" ht="14.25" spans="1:10">
      <c r="A787" s="253" t="s">
        <v>1483</v>
      </c>
      <c r="B787" s="254">
        <f t="shared" si="155"/>
        <v>7</v>
      </c>
      <c r="C787" s="255" t="s">
        <v>1484</v>
      </c>
      <c r="D787" s="256"/>
      <c r="E787" s="257"/>
      <c r="F787" s="257"/>
      <c r="G787" s="256"/>
      <c r="H787" s="260"/>
      <c r="I787" s="268"/>
      <c r="J787" s="260"/>
    </row>
    <row r="788" s="218" customFormat="1" ht="14.25" spans="1:10">
      <c r="A788" s="253" t="s">
        <v>1485</v>
      </c>
      <c r="B788" s="254">
        <f t="shared" si="155"/>
        <v>7</v>
      </c>
      <c r="C788" s="255" t="s">
        <v>1486</v>
      </c>
      <c r="D788" s="256"/>
      <c r="E788" s="257"/>
      <c r="F788" s="257"/>
      <c r="G788" s="256"/>
      <c r="H788" s="260"/>
      <c r="I788" s="268"/>
      <c r="J788" s="260"/>
    </row>
    <row r="789" s="218" customFormat="1" ht="14.25" spans="1:10">
      <c r="A789" s="253" t="s">
        <v>1487</v>
      </c>
      <c r="B789" s="254">
        <f t="shared" si="155"/>
        <v>7</v>
      </c>
      <c r="C789" s="255" t="s">
        <v>1488</v>
      </c>
      <c r="D789" s="256"/>
      <c r="E789" s="257"/>
      <c r="F789" s="257"/>
      <c r="G789" s="256"/>
      <c r="H789" s="260"/>
      <c r="I789" s="268"/>
      <c r="J789" s="260"/>
    </row>
    <row r="790" s="218" customFormat="1" ht="14.25" spans="1:10">
      <c r="A790" s="253" t="s">
        <v>1489</v>
      </c>
      <c r="B790" s="254">
        <f t="shared" si="155"/>
        <v>5</v>
      </c>
      <c r="C790" s="255" t="s">
        <v>1490</v>
      </c>
      <c r="D790" s="256">
        <v>155</v>
      </c>
      <c r="E790" s="257"/>
      <c r="F790" s="257"/>
      <c r="G790" s="256"/>
      <c r="H790" s="260"/>
      <c r="I790" s="268">
        <f>G790-D790</f>
        <v>-155</v>
      </c>
      <c r="J790" s="260">
        <f>I790/D790</f>
        <v>-1</v>
      </c>
    </row>
    <row r="791" s="218" customFormat="1" ht="14.25" spans="1:10">
      <c r="A791" s="253" t="s">
        <v>1491</v>
      </c>
      <c r="B791" s="254">
        <f t="shared" si="155"/>
        <v>7</v>
      </c>
      <c r="C791" s="255" t="s">
        <v>1492</v>
      </c>
      <c r="D791" s="256"/>
      <c r="E791" s="257"/>
      <c r="F791" s="257"/>
      <c r="G791" s="256"/>
      <c r="H791" s="260"/>
      <c r="I791" s="268"/>
      <c r="J791" s="260"/>
    </row>
    <row r="792" s="218" customFormat="1" ht="14.25" spans="1:10">
      <c r="A792" s="253" t="s">
        <v>1493</v>
      </c>
      <c r="B792" s="254">
        <f t="shared" si="155"/>
        <v>7</v>
      </c>
      <c r="C792" s="255" t="s">
        <v>1494</v>
      </c>
      <c r="D792" s="256">
        <v>155</v>
      </c>
      <c r="E792" s="257"/>
      <c r="F792" s="257"/>
      <c r="G792" s="256"/>
      <c r="H792" s="260"/>
      <c r="I792" s="268">
        <f>G792-D792</f>
        <v>-155</v>
      </c>
      <c r="J792" s="260">
        <f>I792/D792</f>
        <v>-1</v>
      </c>
    </row>
    <row r="793" s="218" customFormat="1" ht="14.25" spans="1:10">
      <c r="A793" s="253" t="s">
        <v>1495</v>
      </c>
      <c r="B793" s="254">
        <f t="shared" si="155"/>
        <v>7</v>
      </c>
      <c r="C793" s="255" t="s">
        <v>1496</v>
      </c>
      <c r="D793" s="256"/>
      <c r="E793" s="257"/>
      <c r="F793" s="257"/>
      <c r="G793" s="256"/>
      <c r="H793" s="260"/>
      <c r="I793" s="268"/>
      <c r="J793" s="260"/>
    </row>
    <row r="794" s="218" customFormat="1" ht="14.25" spans="1:10">
      <c r="A794" s="253" t="s">
        <v>1497</v>
      </c>
      <c r="B794" s="254">
        <f t="shared" si="155"/>
        <v>7</v>
      </c>
      <c r="C794" s="255" t="s">
        <v>1498</v>
      </c>
      <c r="D794" s="256"/>
      <c r="E794" s="257"/>
      <c r="F794" s="257"/>
      <c r="G794" s="256"/>
      <c r="H794" s="260"/>
      <c r="I794" s="268"/>
      <c r="J794" s="260"/>
    </row>
    <row r="795" s="218" customFormat="1" ht="14.25" spans="1:10">
      <c r="A795" s="253" t="s">
        <v>1499</v>
      </c>
      <c r="B795" s="254">
        <f t="shared" si="155"/>
        <v>7</v>
      </c>
      <c r="C795" s="255" t="s">
        <v>1500</v>
      </c>
      <c r="D795" s="256"/>
      <c r="E795" s="257"/>
      <c r="F795" s="257"/>
      <c r="G795" s="256"/>
      <c r="H795" s="260"/>
      <c r="I795" s="268"/>
      <c r="J795" s="260"/>
    </row>
    <row r="796" s="218" customFormat="1" ht="14.25" spans="1:10">
      <c r="A796" s="253" t="s">
        <v>1501</v>
      </c>
      <c r="B796" s="254">
        <f t="shared" si="155"/>
        <v>5</v>
      </c>
      <c r="C796" s="255" t="s">
        <v>1502</v>
      </c>
      <c r="D796" s="256"/>
      <c r="E796" s="257"/>
      <c r="F796" s="257"/>
      <c r="G796" s="256"/>
      <c r="H796" s="260"/>
      <c r="I796" s="268">
        <f>G796-D796</f>
        <v>0</v>
      </c>
      <c r="J796" s="260"/>
    </row>
    <row r="797" s="218" customFormat="1" ht="14.25" spans="1:10">
      <c r="A797" s="253" t="s">
        <v>1503</v>
      </c>
      <c r="B797" s="254">
        <f t="shared" si="155"/>
        <v>7</v>
      </c>
      <c r="C797" s="255" t="s">
        <v>1504</v>
      </c>
      <c r="D797" s="256"/>
      <c r="E797" s="257"/>
      <c r="F797" s="257"/>
      <c r="G797" s="256"/>
      <c r="H797" s="260"/>
      <c r="I797" s="268"/>
      <c r="J797" s="260"/>
    </row>
    <row r="798" s="218" customFormat="1" ht="14.25" spans="1:10">
      <c r="A798" s="253" t="s">
        <v>1505</v>
      </c>
      <c r="B798" s="254">
        <f t="shared" si="155"/>
        <v>7</v>
      </c>
      <c r="C798" s="255" t="s">
        <v>1506</v>
      </c>
      <c r="D798" s="256"/>
      <c r="E798" s="257"/>
      <c r="F798" s="257"/>
      <c r="G798" s="256"/>
      <c r="H798" s="260"/>
      <c r="I798" s="268"/>
      <c r="J798" s="260"/>
    </row>
    <row r="799" s="218" customFormat="1" ht="14.25" spans="1:10">
      <c r="A799" s="253" t="s">
        <v>1507</v>
      </c>
      <c r="B799" s="254">
        <f t="shared" si="155"/>
        <v>7</v>
      </c>
      <c r="C799" s="255" t="s">
        <v>1508</v>
      </c>
      <c r="D799" s="256"/>
      <c r="E799" s="257"/>
      <c r="F799" s="257"/>
      <c r="G799" s="256"/>
      <c r="H799" s="260"/>
      <c r="I799" s="268"/>
      <c r="J799" s="260"/>
    </row>
    <row r="800" s="218" customFormat="1" ht="14.25" spans="1:10">
      <c r="A800" s="253" t="s">
        <v>1509</v>
      </c>
      <c r="B800" s="254">
        <f t="shared" si="155"/>
        <v>7</v>
      </c>
      <c r="C800" s="255" t="s">
        <v>1510</v>
      </c>
      <c r="D800" s="256"/>
      <c r="E800" s="257"/>
      <c r="F800" s="257"/>
      <c r="G800" s="256"/>
      <c r="H800" s="260"/>
      <c r="I800" s="268"/>
      <c r="J800" s="260"/>
    </row>
    <row r="801" s="218" customFormat="1" ht="14.25" spans="1:10">
      <c r="A801" s="253" t="s">
        <v>1511</v>
      </c>
      <c r="B801" s="254">
        <f t="shared" si="155"/>
        <v>7</v>
      </c>
      <c r="C801" s="255" t="s">
        <v>1512</v>
      </c>
      <c r="D801" s="256"/>
      <c r="E801" s="257"/>
      <c r="F801" s="257"/>
      <c r="G801" s="256"/>
      <c r="H801" s="260"/>
      <c r="I801" s="268">
        <f>G801-D801</f>
        <v>0</v>
      </c>
      <c r="J801" s="260"/>
    </row>
    <row r="802" s="218" customFormat="1" ht="14.25" spans="1:10">
      <c r="A802" s="253" t="s">
        <v>1513</v>
      </c>
      <c r="B802" s="254">
        <f t="shared" si="155"/>
        <v>5</v>
      </c>
      <c r="C802" s="255" t="s">
        <v>1514</v>
      </c>
      <c r="D802" s="256"/>
      <c r="E802" s="257"/>
      <c r="F802" s="257"/>
      <c r="G802" s="256"/>
      <c r="H802" s="260"/>
      <c r="I802" s="268"/>
      <c r="J802" s="260"/>
    </row>
    <row r="803" s="218" customFormat="1" ht="14.25" spans="1:10">
      <c r="A803" s="253" t="s">
        <v>1515</v>
      </c>
      <c r="B803" s="254">
        <f t="shared" si="155"/>
        <v>7</v>
      </c>
      <c r="C803" s="255" t="s">
        <v>1516</v>
      </c>
      <c r="D803" s="256"/>
      <c r="E803" s="257"/>
      <c r="F803" s="257"/>
      <c r="G803" s="256"/>
      <c r="H803" s="260"/>
      <c r="I803" s="268"/>
      <c r="J803" s="260"/>
    </row>
    <row r="804" s="218" customFormat="1" ht="14.25" spans="1:10">
      <c r="A804" s="253" t="s">
        <v>1517</v>
      </c>
      <c r="B804" s="254">
        <f t="shared" si="155"/>
        <v>7</v>
      </c>
      <c r="C804" s="255" t="s">
        <v>1518</v>
      </c>
      <c r="D804" s="256"/>
      <c r="E804" s="257"/>
      <c r="F804" s="257"/>
      <c r="G804" s="256"/>
      <c r="H804" s="260"/>
      <c r="I804" s="268"/>
      <c r="J804" s="260"/>
    </row>
    <row r="805" s="218" customFormat="1" ht="14.25" spans="1:10">
      <c r="A805" s="253" t="s">
        <v>1519</v>
      </c>
      <c r="B805" s="254">
        <f t="shared" si="155"/>
        <v>7</v>
      </c>
      <c r="C805" s="255" t="s">
        <v>1520</v>
      </c>
      <c r="D805" s="256"/>
      <c r="E805" s="257"/>
      <c r="F805" s="257"/>
      <c r="G805" s="256"/>
      <c r="H805" s="260"/>
      <c r="I805" s="268"/>
      <c r="J805" s="260"/>
    </row>
    <row r="806" s="218" customFormat="1" ht="14.25" spans="1:10">
      <c r="A806" s="253" t="s">
        <v>1521</v>
      </c>
      <c r="B806" s="254">
        <f t="shared" si="155"/>
        <v>7</v>
      </c>
      <c r="C806" s="255" t="s">
        <v>1522</v>
      </c>
      <c r="D806" s="256"/>
      <c r="E806" s="257"/>
      <c r="F806" s="257"/>
      <c r="G806" s="256"/>
      <c r="H806" s="260"/>
      <c r="I806" s="268"/>
      <c r="J806" s="260"/>
    </row>
    <row r="807" s="218" customFormat="1" ht="14.25" spans="1:10">
      <c r="A807" s="253" t="s">
        <v>1523</v>
      </c>
      <c r="B807" s="254">
        <f t="shared" si="155"/>
        <v>7</v>
      </c>
      <c r="C807" s="255" t="s">
        <v>1524</v>
      </c>
      <c r="D807" s="256"/>
      <c r="E807" s="257"/>
      <c r="F807" s="257"/>
      <c r="G807" s="256"/>
      <c r="H807" s="260"/>
      <c r="I807" s="268"/>
      <c r="J807" s="260"/>
    </row>
    <row r="808" s="218" customFormat="1" ht="14.25" spans="1:10">
      <c r="A808" s="253" t="s">
        <v>1525</v>
      </c>
      <c r="B808" s="254">
        <f t="shared" si="155"/>
        <v>5</v>
      </c>
      <c r="C808" s="255" t="s">
        <v>1526</v>
      </c>
      <c r="D808" s="256"/>
      <c r="E808" s="257"/>
      <c r="F808" s="257"/>
      <c r="G808" s="256"/>
      <c r="H808" s="260"/>
      <c r="I808" s="268"/>
      <c r="J808" s="260"/>
    </row>
    <row r="809" s="218" customFormat="1" ht="14.25" spans="1:10">
      <c r="A809" s="253" t="s">
        <v>1527</v>
      </c>
      <c r="B809" s="254">
        <f t="shared" si="155"/>
        <v>7</v>
      </c>
      <c r="C809" s="255" t="s">
        <v>1528</v>
      </c>
      <c r="D809" s="256"/>
      <c r="E809" s="257"/>
      <c r="F809" s="257"/>
      <c r="G809" s="256"/>
      <c r="H809" s="260"/>
      <c r="I809" s="268"/>
      <c r="J809" s="260"/>
    </row>
    <row r="810" s="217" customFormat="1" ht="14.25" spans="1:10">
      <c r="A810" s="253" t="s">
        <v>1529</v>
      </c>
      <c r="B810" s="254">
        <f t="shared" si="155"/>
        <v>7</v>
      </c>
      <c r="C810" s="255" t="s">
        <v>1530</v>
      </c>
      <c r="D810" s="256"/>
      <c r="E810" s="257"/>
      <c r="F810" s="257"/>
      <c r="G810" s="256"/>
      <c r="H810" s="260"/>
      <c r="I810" s="268"/>
      <c r="J810" s="260"/>
    </row>
    <row r="811" s="218" customFormat="1" ht="14.25" spans="1:10">
      <c r="A811" s="253" t="s">
        <v>1531</v>
      </c>
      <c r="B811" s="254">
        <f t="shared" si="155"/>
        <v>5</v>
      </c>
      <c r="C811" s="255" t="s">
        <v>1532</v>
      </c>
      <c r="D811" s="256"/>
      <c r="E811" s="257"/>
      <c r="F811" s="257"/>
      <c r="G811" s="256"/>
      <c r="H811" s="260"/>
      <c r="I811" s="268"/>
      <c r="J811" s="260"/>
    </row>
    <row r="812" s="218" customFormat="1" ht="14.25" spans="1:10">
      <c r="A812" s="253" t="s">
        <v>1533</v>
      </c>
      <c r="B812" s="254">
        <f t="shared" ref="B812:B875" si="163">LEN(A812)</f>
        <v>7</v>
      </c>
      <c r="C812" s="255" t="s">
        <v>1534</v>
      </c>
      <c r="D812" s="256"/>
      <c r="E812" s="257"/>
      <c r="F812" s="257"/>
      <c r="G812" s="256"/>
      <c r="H812" s="260"/>
      <c r="I812" s="268"/>
      <c r="J812" s="260"/>
    </row>
    <row r="813" s="218" customFormat="1" ht="14.25" spans="1:10">
      <c r="A813" s="253" t="s">
        <v>1535</v>
      </c>
      <c r="B813" s="254">
        <f t="shared" si="163"/>
        <v>7</v>
      </c>
      <c r="C813" s="255" t="s">
        <v>1536</v>
      </c>
      <c r="D813" s="256"/>
      <c r="E813" s="257"/>
      <c r="F813" s="257"/>
      <c r="G813" s="256"/>
      <c r="H813" s="260"/>
      <c r="I813" s="268"/>
      <c r="J813" s="260"/>
    </row>
    <row r="814" s="218" customFormat="1" ht="14.25" spans="1:10">
      <c r="A814" s="253" t="s">
        <v>1537</v>
      </c>
      <c r="B814" s="254">
        <f t="shared" si="163"/>
        <v>5</v>
      </c>
      <c r="C814" s="255" t="s">
        <v>1538</v>
      </c>
      <c r="D814" s="256"/>
      <c r="E814" s="257"/>
      <c r="F814" s="257"/>
      <c r="G814" s="256"/>
      <c r="H814" s="260"/>
      <c r="I814" s="268"/>
      <c r="J814" s="260"/>
    </row>
    <row r="815" s="218" customFormat="1" ht="14.25" spans="1:10">
      <c r="A815" s="253" t="s">
        <v>1539</v>
      </c>
      <c r="B815" s="254">
        <f t="shared" si="163"/>
        <v>7</v>
      </c>
      <c r="C815" s="255" t="s">
        <v>1540</v>
      </c>
      <c r="D815" s="256"/>
      <c r="E815" s="257"/>
      <c r="F815" s="257"/>
      <c r="G815" s="256"/>
      <c r="H815" s="260"/>
      <c r="I815" s="268"/>
      <c r="J815" s="260"/>
    </row>
    <row r="816" s="218" customFormat="1" ht="14.25" spans="1:10">
      <c r="A816" s="253" t="s">
        <v>1541</v>
      </c>
      <c r="B816" s="254">
        <f t="shared" si="163"/>
        <v>5</v>
      </c>
      <c r="C816" s="255" t="s">
        <v>1542</v>
      </c>
      <c r="D816" s="256"/>
      <c r="E816" s="257"/>
      <c r="F816" s="257"/>
      <c r="G816" s="256"/>
      <c r="H816" s="260"/>
      <c r="I816" s="268"/>
      <c r="J816" s="260"/>
    </row>
    <row r="817" s="218" customFormat="1" ht="14.25" spans="1:10">
      <c r="A817" s="253" t="s">
        <v>1543</v>
      </c>
      <c r="B817" s="254">
        <f t="shared" si="163"/>
        <v>7</v>
      </c>
      <c r="C817" s="255" t="s">
        <v>1544</v>
      </c>
      <c r="D817" s="256"/>
      <c r="E817" s="257"/>
      <c r="F817" s="257"/>
      <c r="G817" s="256"/>
      <c r="H817" s="260"/>
      <c r="I817" s="268"/>
      <c r="J817" s="260"/>
    </row>
    <row r="818" s="218" customFormat="1" ht="14.25" spans="1:10">
      <c r="A818" s="253" t="s">
        <v>1545</v>
      </c>
      <c r="B818" s="254">
        <f t="shared" si="163"/>
        <v>5</v>
      </c>
      <c r="C818" s="255" t="s">
        <v>1546</v>
      </c>
      <c r="D818" s="256">
        <v>78</v>
      </c>
      <c r="E818" s="257"/>
      <c r="F818" s="257"/>
      <c r="G818" s="256"/>
      <c r="H818" s="260"/>
      <c r="I818" s="268">
        <f t="shared" ref="I818:I820" si="164">G818-D818</f>
        <v>-78</v>
      </c>
      <c r="J818" s="260"/>
    </row>
    <row r="819" s="218" customFormat="1" ht="14.25" spans="1:10">
      <c r="A819" s="253" t="s">
        <v>1547</v>
      </c>
      <c r="B819" s="254">
        <f t="shared" si="163"/>
        <v>7</v>
      </c>
      <c r="C819" s="255" t="s">
        <v>1548</v>
      </c>
      <c r="D819" s="256">
        <v>68</v>
      </c>
      <c r="E819" s="257"/>
      <c r="F819" s="257"/>
      <c r="G819" s="256"/>
      <c r="H819" s="260"/>
      <c r="I819" s="268">
        <f t="shared" si="164"/>
        <v>-68</v>
      </c>
      <c r="J819" s="260"/>
    </row>
    <row r="820" s="218" customFormat="1" ht="14.25" spans="1:10">
      <c r="A820" s="253" t="s">
        <v>1549</v>
      </c>
      <c r="B820" s="254">
        <f t="shared" si="163"/>
        <v>7</v>
      </c>
      <c r="C820" s="255" t="s">
        <v>1550</v>
      </c>
      <c r="D820" s="256">
        <v>10</v>
      </c>
      <c r="E820" s="257"/>
      <c r="F820" s="257"/>
      <c r="G820" s="256"/>
      <c r="H820" s="260"/>
      <c r="I820" s="268">
        <f t="shared" si="164"/>
        <v>-10</v>
      </c>
      <c r="J820" s="260"/>
    </row>
    <row r="821" s="218" customFormat="1" ht="14.25" spans="1:10">
      <c r="A821" s="253" t="s">
        <v>1551</v>
      </c>
      <c r="B821" s="254">
        <f t="shared" si="163"/>
        <v>7</v>
      </c>
      <c r="C821" s="255" t="s">
        <v>1552</v>
      </c>
      <c r="D821" s="256"/>
      <c r="E821" s="257"/>
      <c r="F821" s="257"/>
      <c r="G821" s="256"/>
      <c r="H821" s="260"/>
      <c r="I821" s="268"/>
      <c r="J821" s="260"/>
    </row>
    <row r="822" s="218" customFormat="1" ht="14.25" spans="1:10">
      <c r="A822" s="253" t="s">
        <v>1553</v>
      </c>
      <c r="B822" s="254">
        <f t="shared" si="163"/>
        <v>7</v>
      </c>
      <c r="C822" s="255" t="s">
        <v>1554</v>
      </c>
      <c r="D822" s="256"/>
      <c r="E822" s="257"/>
      <c r="F822" s="257"/>
      <c r="G822" s="256"/>
      <c r="H822" s="260"/>
      <c r="I822" s="268"/>
      <c r="J822" s="260"/>
    </row>
    <row r="823" s="218" customFormat="1" ht="14.25" spans="1:10">
      <c r="A823" s="253" t="s">
        <v>1555</v>
      </c>
      <c r="B823" s="254">
        <f t="shared" si="163"/>
        <v>7</v>
      </c>
      <c r="C823" s="255" t="s">
        <v>1556</v>
      </c>
      <c r="D823" s="256"/>
      <c r="E823" s="257"/>
      <c r="F823" s="257"/>
      <c r="G823" s="256"/>
      <c r="H823" s="260"/>
      <c r="I823" s="268"/>
      <c r="J823" s="260"/>
    </row>
    <row r="824" s="218" customFormat="1" ht="14.25" spans="1:10">
      <c r="A824" s="253" t="s">
        <v>1557</v>
      </c>
      <c r="B824" s="254">
        <f t="shared" si="163"/>
        <v>5</v>
      </c>
      <c r="C824" s="255" t="s">
        <v>1558</v>
      </c>
      <c r="D824" s="256"/>
      <c r="E824" s="257"/>
      <c r="F824" s="257"/>
      <c r="G824" s="256"/>
      <c r="H824" s="260"/>
      <c r="I824" s="268"/>
      <c r="J824" s="260"/>
    </row>
    <row r="825" s="218" customFormat="1" ht="14.25" spans="1:10">
      <c r="A825" s="253" t="s">
        <v>1559</v>
      </c>
      <c r="B825" s="254">
        <f t="shared" si="163"/>
        <v>7</v>
      </c>
      <c r="C825" s="255" t="s">
        <v>1560</v>
      </c>
      <c r="D825" s="256"/>
      <c r="E825" s="257"/>
      <c r="F825" s="257"/>
      <c r="G825" s="256"/>
      <c r="H825" s="260"/>
      <c r="I825" s="268"/>
      <c r="J825" s="260"/>
    </row>
    <row r="826" s="218" customFormat="1" ht="14.25" spans="1:10">
      <c r="A826" s="253" t="s">
        <v>1561</v>
      </c>
      <c r="B826" s="254">
        <f t="shared" si="163"/>
        <v>5</v>
      </c>
      <c r="C826" s="255" t="s">
        <v>1562</v>
      </c>
      <c r="D826" s="256"/>
      <c r="E826" s="257"/>
      <c r="F826" s="257"/>
      <c r="G826" s="256"/>
      <c r="H826" s="260"/>
      <c r="I826" s="268"/>
      <c r="J826" s="260"/>
    </row>
    <row r="827" s="218" customFormat="1" ht="14.25" spans="1:10">
      <c r="A827" s="253" t="s">
        <v>1563</v>
      </c>
      <c r="B827" s="254">
        <f t="shared" si="163"/>
        <v>7</v>
      </c>
      <c r="C827" s="255" t="s">
        <v>1564</v>
      </c>
      <c r="D827" s="256"/>
      <c r="E827" s="257"/>
      <c r="F827" s="257"/>
      <c r="G827" s="256"/>
      <c r="H827" s="260"/>
      <c r="I827" s="268"/>
      <c r="J827" s="260"/>
    </row>
    <row r="828" s="218" customFormat="1" ht="14.25" spans="1:10">
      <c r="A828" s="253" t="s">
        <v>1565</v>
      </c>
      <c r="B828" s="254">
        <f t="shared" si="163"/>
        <v>5</v>
      </c>
      <c r="C828" s="255" t="s">
        <v>1566</v>
      </c>
      <c r="D828" s="256"/>
      <c r="E828" s="257"/>
      <c r="F828" s="257"/>
      <c r="G828" s="256"/>
      <c r="H828" s="260"/>
      <c r="I828" s="268"/>
      <c r="J828" s="260"/>
    </row>
    <row r="829" s="218" customFormat="1" ht="14.25" spans="1:10">
      <c r="A829" s="253" t="s">
        <v>1567</v>
      </c>
      <c r="B829" s="254">
        <f t="shared" si="163"/>
        <v>7</v>
      </c>
      <c r="C829" s="255" t="s">
        <v>119</v>
      </c>
      <c r="D829" s="256"/>
      <c r="E829" s="257"/>
      <c r="F829" s="257"/>
      <c r="G829" s="256"/>
      <c r="H829" s="260"/>
      <c r="I829" s="268"/>
      <c r="J829" s="260"/>
    </row>
    <row r="830" s="218" customFormat="1" ht="14.25" spans="1:10">
      <c r="A830" s="253" t="s">
        <v>1568</v>
      </c>
      <c r="B830" s="254">
        <f t="shared" si="163"/>
        <v>7</v>
      </c>
      <c r="C830" s="255" t="s">
        <v>121</v>
      </c>
      <c r="D830" s="256"/>
      <c r="E830" s="257"/>
      <c r="F830" s="257"/>
      <c r="G830" s="256"/>
      <c r="H830" s="260"/>
      <c r="I830" s="268"/>
      <c r="J830" s="260"/>
    </row>
    <row r="831" s="218" customFormat="1" ht="14.25" spans="1:10">
      <c r="A831" s="253" t="s">
        <v>1569</v>
      </c>
      <c r="B831" s="254">
        <f t="shared" si="163"/>
        <v>7</v>
      </c>
      <c r="C831" s="255" t="s">
        <v>123</v>
      </c>
      <c r="D831" s="256"/>
      <c r="E831" s="257"/>
      <c r="F831" s="257"/>
      <c r="G831" s="256"/>
      <c r="H831" s="260"/>
      <c r="I831" s="268"/>
      <c r="J831" s="260"/>
    </row>
    <row r="832" s="218" customFormat="1" ht="14.25" spans="1:10">
      <c r="A832" s="253" t="s">
        <v>1570</v>
      </c>
      <c r="B832" s="254">
        <f t="shared" si="163"/>
        <v>7</v>
      </c>
      <c r="C832" s="255" t="s">
        <v>1571</v>
      </c>
      <c r="D832" s="256"/>
      <c r="E832" s="257"/>
      <c r="F832" s="257"/>
      <c r="G832" s="256"/>
      <c r="H832" s="260"/>
      <c r="I832" s="268"/>
      <c r="J832" s="260"/>
    </row>
    <row r="833" s="217" customFormat="1" ht="14.25" spans="1:10">
      <c r="A833" s="253" t="s">
        <v>1572</v>
      </c>
      <c r="B833" s="254">
        <f t="shared" si="163"/>
        <v>7</v>
      </c>
      <c r="C833" s="255" t="s">
        <v>1573</v>
      </c>
      <c r="D833" s="256"/>
      <c r="E833" s="257"/>
      <c r="F833" s="257"/>
      <c r="G833" s="256"/>
      <c r="H833" s="260"/>
      <c r="I833" s="268"/>
      <c r="J833" s="260"/>
    </row>
    <row r="834" s="218" customFormat="1" ht="14.25" spans="1:10">
      <c r="A834" s="253" t="s">
        <v>1574</v>
      </c>
      <c r="B834" s="254">
        <f t="shared" si="163"/>
        <v>7</v>
      </c>
      <c r="C834" s="255" t="s">
        <v>1575</v>
      </c>
      <c r="D834" s="256"/>
      <c r="E834" s="257"/>
      <c r="F834" s="257"/>
      <c r="G834" s="256"/>
      <c r="H834" s="260"/>
      <c r="I834" s="268"/>
      <c r="J834" s="260"/>
    </row>
    <row r="835" s="218" customFormat="1" ht="14.25" spans="1:10">
      <c r="A835" s="253" t="s">
        <v>1576</v>
      </c>
      <c r="B835" s="254">
        <f t="shared" si="163"/>
        <v>7</v>
      </c>
      <c r="C835" s="255" t="s">
        <v>1577</v>
      </c>
      <c r="D835" s="256"/>
      <c r="E835" s="257"/>
      <c r="F835" s="257"/>
      <c r="G835" s="256"/>
      <c r="H835" s="260"/>
      <c r="I835" s="268"/>
      <c r="J835" s="260"/>
    </row>
    <row r="836" s="218" customFormat="1" ht="14.25" spans="1:10">
      <c r="A836" s="253" t="s">
        <v>1578</v>
      </c>
      <c r="B836" s="254">
        <f t="shared" si="163"/>
        <v>7</v>
      </c>
      <c r="C836" s="255" t="s">
        <v>1579</v>
      </c>
      <c r="D836" s="256"/>
      <c r="E836" s="257"/>
      <c r="F836" s="257"/>
      <c r="G836" s="256"/>
      <c r="H836" s="260"/>
      <c r="I836" s="268"/>
      <c r="J836" s="260"/>
    </row>
    <row r="837" s="218" customFormat="1" ht="14.25" spans="1:10">
      <c r="A837" s="253" t="s">
        <v>1580</v>
      </c>
      <c r="B837" s="254">
        <f t="shared" si="163"/>
        <v>7</v>
      </c>
      <c r="C837" s="255" t="s">
        <v>1581</v>
      </c>
      <c r="D837" s="256"/>
      <c r="E837" s="257"/>
      <c r="F837" s="257"/>
      <c r="G837" s="256"/>
      <c r="H837" s="260"/>
      <c r="I837" s="268"/>
      <c r="J837" s="260"/>
    </row>
    <row r="838" s="218" customFormat="1" ht="14.25" spans="1:10">
      <c r="A838" s="253" t="s">
        <v>1582</v>
      </c>
      <c r="B838" s="254">
        <f t="shared" si="163"/>
        <v>7</v>
      </c>
      <c r="C838" s="255" t="s">
        <v>1583</v>
      </c>
      <c r="D838" s="256"/>
      <c r="E838" s="257"/>
      <c r="F838" s="257"/>
      <c r="G838" s="256"/>
      <c r="H838" s="260"/>
      <c r="I838" s="268"/>
      <c r="J838" s="260"/>
    </row>
    <row r="839" s="218" customFormat="1" ht="14.25" spans="1:10">
      <c r="A839" s="253" t="s">
        <v>1584</v>
      </c>
      <c r="B839" s="254">
        <f t="shared" si="163"/>
        <v>7</v>
      </c>
      <c r="C839" s="255" t="s">
        <v>224</v>
      </c>
      <c r="D839" s="256"/>
      <c r="E839" s="257"/>
      <c r="F839" s="257"/>
      <c r="G839" s="256"/>
      <c r="H839" s="260"/>
      <c r="I839" s="268"/>
      <c r="J839" s="260"/>
    </row>
    <row r="840" s="218" customFormat="1" ht="14.25" spans="1:10">
      <c r="A840" s="253" t="s">
        <v>1585</v>
      </c>
      <c r="B840" s="254">
        <f t="shared" si="163"/>
        <v>7</v>
      </c>
      <c r="C840" s="255" t="s">
        <v>1586</v>
      </c>
      <c r="D840" s="256"/>
      <c r="E840" s="257"/>
      <c r="F840" s="257"/>
      <c r="G840" s="256"/>
      <c r="H840" s="260"/>
      <c r="I840" s="268"/>
      <c r="J840" s="260"/>
    </row>
    <row r="841" s="218" customFormat="1" ht="14.25" spans="1:10">
      <c r="A841" s="253" t="s">
        <v>1587</v>
      </c>
      <c r="B841" s="254">
        <f t="shared" si="163"/>
        <v>7</v>
      </c>
      <c r="C841" s="255" t="s">
        <v>137</v>
      </c>
      <c r="D841" s="256"/>
      <c r="E841" s="257"/>
      <c r="F841" s="257"/>
      <c r="G841" s="256"/>
      <c r="H841" s="260"/>
      <c r="I841" s="268"/>
      <c r="J841" s="260"/>
    </row>
    <row r="842" s="218" customFormat="1" ht="14.25" spans="1:10">
      <c r="A842" s="253" t="s">
        <v>1588</v>
      </c>
      <c r="B842" s="254">
        <f t="shared" si="163"/>
        <v>7</v>
      </c>
      <c r="C842" s="255" t="s">
        <v>1589</v>
      </c>
      <c r="D842" s="256"/>
      <c r="E842" s="257"/>
      <c r="F842" s="257"/>
      <c r="G842" s="256"/>
      <c r="H842" s="260"/>
      <c r="I842" s="268"/>
      <c r="J842" s="260"/>
    </row>
    <row r="843" s="218" customFormat="1" ht="14.25" spans="1:10">
      <c r="A843" s="253" t="s">
        <v>1590</v>
      </c>
      <c r="B843" s="254">
        <f t="shared" si="163"/>
        <v>5</v>
      </c>
      <c r="C843" s="255" t="s">
        <v>1591</v>
      </c>
      <c r="D843" s="256"/>
      <c r="E843" s="257"/>
      <c r="F843" s="257"/>
      <c r="G843" s="256"/>
      <c r="H843" s="260"/>
      <c r="I843" s="268"/>
      <c r="J843" s="260"/>
    </row>
    <row r="844" s="218" customFormat="1" ht="14.25" spans="1:10">
      <c r="A844" s="247" t="s">
        <v>1592</v>
      </c>
      <c r="B844" s="273">
        <f t="shared" si="163"/>
        <v>3</v>
      </c>
      <c r="C844" s="249" t="s">
        <v>1593</v>
      </c>
      <c r="D844" s="250">
        <v>22544</v>
      </c>
      <c r="E844" s="251">
        <v>15723</v>
      </c>
      <c r="F844" s="251">
        <v>20450</v>
      </c>
      <c r="G844" s="250">
        <v>16068</v>
      </c>
      <c r="H844" s="252">
        <f t="shared" ref="H844:H846" si="165">G844/F844</f>
        <v>0.785721271393643</v>
      </c>
      <c r="I844" s="267">
        <f t="shared" ref="I844:I847" si="166">G844-D844</f>
        <v>-6476</v>
      </c>
      <c r="J844" s="252">
        <f t="shared" ref="J844:J847" si="167">I844/D844</f>
        <v>-0.287260468417317</v>
      </c>
    </row>
    <row r="845" s="218" customFormat="1" ht="14.25" spans="1:10">
      <c r="A845" s="253" t="s">
        <v>1594</v>
      </c>
      <c r="B845" s="254">
        <f t="shared" si="163"/>
        <v>5</v>
      </c>
      <c r="C845" s="255" t="s">
        <v>1595</v>
      </c>
      <c r="D845" s="256">
        <v>9086</v>
      </c>
      <c r="E845" s="261">
        <v>8219</v>
      </c>
      <c r="F845" s="258">
        <v>11977</v>
      </c>
      <c r="G845" s="259">
        <f>SUM(G846:G856)</f>
        <v>6847</v>
      </c>
      <c r="H845" s="260">
        <f t="shared" si="165"/>
        <v>0.571679051515405</v>
      </c>
      <c r="I845" s="268">
        <f t="shared" si="166"/>
        <v>-2239</v>
      </c>
      <c r="J845" s="260">
        <f t="shared" si="167"/>
        <v>-0.246423068456967</v>
      </c>
    </row>
    <row r="846" s="218" customFormat="1" ht="14.25" spans="1:10">
      <c r="A846" s="253" t="s">
        <v>1596</v>
      </c>
      <c r="B846" s="254">
        <f t="shared" si="163"/>
        <v>7</v>
      </c>
      <c r="C846" s="255" t="s">
        <v>119</v>
      </c>
      <c r="D846" s="256">
        <v>181</v>
      </c>
      <c r="E846" s="261">
        <v>148</v>
      </c>
      <c r="F846" s="258">
        <v>148</v>
      </c>
      <c r="G846" s="259">
        <v>185</v>
      </c>
      <c r="H846" s="260">
        <f t="shared" si="165"/>
        <v>1.25</v>
      </c>
      <c r="I846" s="268">
        <f t="shared" si="166"/>
        <v>4</v>
      </c>
      <c r="J846" s="260">
        <f t="shared" si="167"/>
        <v>0.0220994475138122</v>
      </c>
    </row>
    <row r="847" s="218" customFormat="1" ht="14.25" spans="1:10">
      <c r="A847" s="253" t="s">
        <v>1597</v>
      </c>
      <c r="B847" s="254">
        <f t="shared" si="163"/>
        <v>7</v>
      </c>
      <c r="C847" s="255" t="s">
        <v>121</v>
      </c>
      <c r="D847" s="256">
        <v>5040</v>
      </c>
      <c r="E847" s="261"/>
      <c r="F847" s="258">
        <v>0</v>
      </c>
      <c r="G847" s="259">
        <v>11</v>
      </c>
      <c r="H847" s="260"/>
      <c r="I847" s="268">
        <f t="shared" si="166"/>
        <v>-5029</v>
      </c>
      <c r="J847" s="260">
        <f t="shared" si="167"/>
        <v>-0.99781746031746</v>
      </c>
    </row>
    <row r="848" s="218" customFormat="1" ht="14.25" spans="1:10">
      <c r="A848" s="253" t="s">
        <v>1598</v>
      </c>
      <c r="B848" s="254">
        <f t="shared" si="163"/>
        <v>7</v>
      </c>
      <c r="C848" s="255" t="s">
        <v>123</v>
      </c>
      <c r="D848" s="256"/>
      <c r="E848" s="261"/>
      <c r="F848" s="258">
        <v>0</v>
      </c>
      <c r="G848" s="259">
        <v>0</v>
      </c>
      <c r="H848" s="260"/>
      <c r="I848" s="268"/>
      <c r="J848" s="260"/>
    </row>
    <row r="849" s="218" customFormat="1" ht="14.25" spans="1:10">
      <c r="A849" s="253" t="s">
        <v>1599</v>
      </c>
      <c r="B849" s="254">
        <f t="shared" si="163"/>
        <v>7</v>
      </c>
      <c r="C849" s="255" t="s">
        <v>1600</v>
      </c>
      <c r="D849" s="256">
        <v>3543</v>
      </c>
      <c r="E849" s="261">
        <v>2968</v>
      </c>
      <c r="F849" s="258">
        <v>3043</v>
      </c>
      <c r="G849" s="259">
        <v>3621</v>
      </c>
      <c r="H849" s="260">
        <f>G849/F849</f>
        <v>1.18994413407821</v>
      </c>
      <c r="I849" s="268">
        <f>G849-D849</f>
        <v>78</v>
      </c>
      <c r="J849" s="260">
        <f>I849/D849</f>
        <v>0.0220152413209145</v>
      </c>
    </row>
    <row r="850" s="218" customFormat="1" ht="14.25" spans="1:10">
      <c r="A850" s="253" t="s">
        <v>1601</v>
      </c>
      <c r="B850" s="254">
        <f t="shared" si="163"/>
        <v>7</v>
      </c>
      <c r="C850" s="255" t="s">
        <v>1602</v>
      </c>
      <c r="D850" s="256"/>
      <c r="E850" s="261"/>
      <c r="F850" s="258">
        <v>0</v>
      </c>
      <c r="G850" s="259">
        <v>0</v>
      </c>
      <c r="H850" s="260"/>
      <c r="I850" s="268"/>
      <c r="J850" s="260"/>
    </row>
    <row r="851" s="218" customFormat="1" ht="14.25" spans="1:10">
      <c r="A851" s="253" t="s">
        <v>1603</v>
      </c>
      <c r="B851" s="254">
        <f t="shared" si="163"/>
        <v>7</v>
      </c>
      <c r="C851" s="255" t="s">
        <v>1604</v>
      </c>
      <c r="D851" s="256">
        <v>322</v>
      </c>
      <c r="E851" s="261"/>
      <c r="F851" s="258">
        <v>0</v>
      </c>
      <c r="G851" s="259">
        <v>277</v>
      </c>
      <c r="H851" s="260"/>
      <c r="I851" s="268">
        <f>G851-D851</f>
        <v>-45</v>
      </c>
      <c r="J851" s="260">
        <f>I851/D851</f>
        <v>-0.139751552795031</v>
      </c>
    </row>
    <row r="852" s="218" customFormat="1" ht="14.25" spans="1:10">
      <c r="A852" s="253" t="s">
        <v>1605</v>
      </c>
      <c r="B852" s="254">
        <f t="shared" si="163"/>
        <v>7</v>
      </c>
      <c r="C852" s="255" t="s">
        <v>1606</v>
      </c>
      <c r="D852" s="256"/>
      <c r="E852" s="261"/>
      <c r="F852" s="258">
        <v>0</v>
      </c>
      <c r="G852" s="259">
        <v>0</v>
      </c>
      <c r="H852" s="260"/>
      <c r="I852" s="268"/>
      <c r="J852" s="260"/>
    </row>
    <row r="853" s="218" customFormat="1" ht="14.25" spans="1:10">
      <c r="A853" s="253" t="s">
        <v>1607</v>
      </c>
      <c r="B853" s="254">
        <f t="shared" si="163"/>
        <v>7</v>
      </c>
      <c r="C853" s="255" t="s">
        <v>1608</v>
      </c>
      <c r="D853" s="256"/>
      <c r="E853" s="261"/>
      <c r="F853" s="258">
        <v>0</v>
      </c>
      <c r="G853" s="259">
        <v>0</v>
      </c>
      <c r="H853" s="260"/>
      <c r="I853" s="268"/>
      <c r="J853" s="260"/>
    </row>
    <row r="854" s="218" customFormat="1" ht="14.25" spans="1:10">
      <c r="A854" s="253" t="s">
        <v>1609</v>
      </c>
      <c r="B854" s="254">
        <f t="shared" si="163"/>
        <v>7</v>
      </c>
      <c r="C854" s="255" t="s">
        <v>1610</v>
      </c>
      <c r="D854" s="256"/>
      <c r="E854" s="261"/>
      <c r="F854" s="258">
        <v>0</v>
      </c>
      <c r="G854" s="259">
        <v>0</v>
      </c>
      <c r="H854" s="260"/>
      <c r="I854" s="268"/>
      <c r="J854" s="260"/>
    </row>
    <row r="855" s="218" customFormat="1" ht="14.25" spans="1:10">
      <c r="A855" s="253" t="s">
        <v>1611</v>
      </c>
      <c r="B855" s="254">
        <f t="shared" si="163"/>
        <v>7</v>
      </c>
      <c r="C855" s="255" t="s">
        <v>1612</v>
      </c>
      <c r="D855" s="256"/>
      <c r="H855" s="260"/>
      <c r="I855" s="268"/>
      <c r="J855" s="260"/>
    </row>
    <row r="856" s="218" customFormat="1" ht="14.25" spans="1:10">
      <c r="A856" s="253" t="s">
        <v>1613</v>
      </c>
      <c r="B856" s="254">
        <f t="shared" si="163"/>
        <v>7</v>
      </c>
      <c r="C856" s="255" t="s">
        <v>1614</v>
      </c>
      <c r="D856" s="256"/>
      <c r="E856" s="261">
        <v>5103</v>
      </c>
      <c r="F856" s="258">
        <v>8786</v>
      </c>
      <c r="G856" s="259">
        <v>2753</v>
      </c>
      <c r="H856" s="260"/>
      <c r="I856" s="268"/>
      <c r="J856" s="260"/>
    </row>
    <row r="857" s="218" customFormat="1" ht="14.25" spans="1:10">
      <c r="A857" s="253" t="s">
        <v>1615</v>
      </c>
      <c r="B857" s="254">
        <f t="shared" si="163"/>
        <v>5</v>
      </c>
      <c r="C857" s="255" t="s">
        <v>1616</v>
      </c>
      <c r="D857" s="256">
        <v>524</v>
      </c>
      <c r="E857" s="257"/>
      <c r="F857" s="257"/>
      <c r="G857" s="256"/>
      <c r="H857" s="260"/>
      <c r="I857" s="268">
        <f t="shared" ref="I857:I871" si="168">G857-D857</f>
        <v>-524</v>
      </c>
      <c r="J857" s="260"/>
    </row>
    <row r="858" s="218" customFormat="1" ht="14.25" spans="1:10">
      <c r="A858" s="253" t="s">
        <v>1617</v>
      </c>
      <c r="B858" s="254">
        <f t="shared" si="163"/>
        <v>7</v>
      </c>
      <c r="C858" s="255" t="s">
        <v>1618</v>
      </c>
      <c r="D858" s="256">
        <v>524</v>
      </c>
      <c r="E858" s="257"/>
      <c r="F858" s="257"/>
      <c r="G858" s="256"/>
      <c r="H858" s="260"/>
      <c r="I858" s="268">
        <f t="shared" si="168"/>
        <v>-524</v>
      </c>
      <c r="J858" s="260"/>
    </row>
    <row r="859" s="218" customFormat="1" ht="14.25" spans="1:10">
      <c r="A859" s="253" t="s">
        <v>1619</v>
      </c>
      <c r="B859" s="254">
        <f t="shared" si="163"/>
        <v>5</v>
      </c>
      <c r="C859" s="255" t="s">
        <v>1620</v>
      </c>
      <c r="D859" s="256">
        <v>3237</v>
      </c>
      <c r="E859" s="257">
        <v>10</v>
      </c>
      <c r="F859" s="257">
        <v>20</v>
      </c>
      <c r="G859" s="256">
        <v>127</v>
      </c>
      <c r="H859" s="260">
        <f t="shared" ref="H859:H862" si="169">G859/F859</f>
        <v>6.35</v>
      </c>
      <c r="I859" s="268">
        <f t="shared" si="168"/>
        <v>-3110</v>
      </c>
      <c r="J859" s="260">
        <f t="shared" ref="J859:J863" si="170">I859/D859</f>
        <v>-0.960766141489033</v>
      </c>
    </row>
    <row r="860" s="218" customFormat="1" ht="14.25" spans="1:10">
      <c r="A860" s="253" t="s">
        <v>1621</v>
      </c>
      <c r="B860" s="254">
        <f t="shared" si="163"/>
        <v>7</v>
      </c>
      <c r="C860" s="255" t="s">
        <v>1622</v>
      </c>
      <c r="D860" s="256">
        <v>2135</v>
      </c>
      <c r="E860" s="257"/>
      <c r="F860" s="257"/>
      <c r="G860" s="256"/>
      <c r="H860" s="260"/>
      <c r="I860" s="268">
        <f t="shared" si="168"/>
        <v>-2135</v>
      </c>
      <c r="J860" s="260"/>
    </row>
    <row r="861" s="218" customFormat="1" ht="14.25" spans="1:10">
      <c r="A861" s="253" t="s">
        <v>1623</v>
      </c>
      <c r="B861" s="254">
        <f t="shared" si="163"/>
        <v>7</v>
      </c>
      <c r="C861" s="255" t="s">
        <v>1624</v>
      </c>
      <c r="D861" s="256">
        <v>1102</v>
      </c>
      <c r="E861" s="257">
        <v>10</v>
      </c>
      <c r="F861" s="257">
        <v>20</v>
      </c>
      <c r="G861" s="256">
        <v>127</v>
      </c>
      <c r="H861" s="260">
        <f t="shared" si="169"/>
        <v>6.35</v>
      </c>
      <c r="I861" s="268">
        <f t="shared" si="168"/>
        <v>-975</v>
      </c>
      <c r="J861" s="260">
        <f t="shared" si="170"/>
        <v>-0.88475499092559</v>
      </c>
    </row>
    <row r="862" s="218" customFormat="1" ht="14.25" spans="1:10">
      <c r="A862" s="253" t="s">
        <v>1625</v>
      </c>
      <c r="B862" s="254">
        <f t="shared" si="163"/>
        <v>5</v>
      </c>
      <c r="C862" s="255" t="s">
        <v>1626</v>
      </c>
      <c r="D862" s="256">
        <v>9021</v>
      </c>
      <c r="E862" s="257">
        <v>7494</v>
      </c>
      <c r="F862" s="257">
        <v>8252</v>
      </c>
      <c r="G862" s="256">
        <v>8893</v>
      </c>
      <c r="H862" s="260">
        <f t="shared" si="169"/>
        <v>1.07767813863306</v>
      </c>
      <c r="I862" s="268">
        <f t="shared" si="168"/>
        <v>-128</v>
      </c>
      <c r="J862" s="260">
        <f t="shared" si="170"/>
        <v>-0.0141891142888815</v>
      </c>
    </row>
    <row r="863" s="218" customFormat="1" ht="14.25" spans="1:10">
      <c r="A863" s="253" t="s">
        <v>1627</v>
      </c>
      <c r="B863" s="254">
        <f t="shared" si="163"/>
        <v>7</v>
      </c>
      <c r="C863" s="255" t="s">
        <v>1628</v>
      </c>
      <c r="D863" s="256">
        <v>9021</v>
      </c>
      <c r="E863" s="257">
        <v>7494</v>
      </c>
      <c r="F863" s="257">
        <v>8252</v>
      </c>
      <c r="G863" s="256">
        <v>8893</v>
      </c>
      <c r="H863" s="260"/>
      <c r="I863" s="268">
        <f t="shared" si="168"/>
        <v>-128</v>
      </c>
      <c r="J863" s="260">
        <f t="shared" si="170"/>
        <v>-0.0141891142888815</v>
      </c>
    </row>
    <row r="864" s="218" customFormat="1" ht="14.25" spans="1:10">
      <c r="A864" s="253" t="s">
        <v>1629</v>
      </c>
      <c r="B864" s="254">
        <f t="shared" si="163"/>
        <v>5</v>
      </c>
      <c r="C864" s="255" t="s">
        <v>1630</v>
      </c>
      <c r="D864" s="256">
        <v>676</v>
      </c>
      <c r="E864" s="257"/>
      <c r="F864" s="257"/>
      <c r="G864" s="256"/>
      <c r="H864" s="260"/>
      <c r="I864" s="268">
        <f t="shared" si="168"/>
        <v>-676</v>
      </c>
      <c r="J864" s="260"/>
    </row>
    <row r="865" s="218" customFormat="1" ht="14.25" spans="1:10">
      <c r="A865" s="253" t="s">
        <v>1631</v>
      </c>
      <c r="B865" s="254">
        <f t="shared" si="163"/>
        <v>7</v>
      </c>
      <c r="C865" s="255" t="s">
        <v>1632</v>
      </c>
      <c r="D865" s="256">
        <v>676</v>
      </c>
      <c r="E865" s="257"/>
      <c r="F865" s="257"/>
      <c r="G865" s="256"/>
      <c r="H865" s="260"/>
      <c r="I865" s="268">
        <f t="shared" si="168"/>
        <v>-676</v>
      </c>
      <c r="J865" s="260"/>
    </row>
    <row r="866" s="218" customFormat="1" ht="14.25" spans="1:10">
      <c r="A866" s="253" t="s">
        <v>1633</v>
      </c>
      <c r="B866" s="254">
        <f t="shared" si="163"/>
        <v>5</v>
      </c>
      <c r="C866" s="255" t="s">
        <v>1634</v>
      </c>
      <c r="D866" s="256"/>
      <c r="E866" s="257"/>
      <c r="F866" s="257">
        <v>201</v>
      </c>
      <c r="G866" s="256">
        <v>201</v>
      </c>
      <c r="H866" s="260"/>
      <c r="I866" s="268">
        <f t="shared" si="168"/>
        <v>201</v>
      </c>
      <c r="J866" s="260"/>
    </row>
    <row r="867" s="218" customFormat="1" ht="14.25" spans="1:10">
      <c r="A867" s="253" t="s">
        <v>1635</v>
      </c>
      <c r="B867" s="254">
        <f t="shared" si="163"/>
        <v>7</v>
      </c>
      <c r="C867" s="255" t="s">
        <v>1636</v>
      </c>
      <c r="D867" s="256"/>
      <c r="E867" s="257"/>
      <c r="F867" s="257">
        <v>201</v>
      </c>
      <c r="G867" s="256">
        <v>201</v>
      </c>
      <c r="H867" s="260"/>
      <c r="I867" s="268">
        <f t="shared" si="168"/>
        <v>201</v>
      </c>
      <c r="J867" s="260"/>
    </row>
    <row r="868" s="218" customFormat="1" ht="14.25" spans="1:10">
      <c r="A868" s="247" t="s">
        <v>1637</v>
      </c>
      <c r="B868" s="273">
        <f t="shared" si="163"/>
        <v>3</v>
      </c>
      <c r="C868" s="249" t="s">
        <v>1638</v>
      </c>
      <c r="D868" s="250">
        <v>10635</v>
      </c>
      <c r="E868" s="251">
        <v>4611</v>
      </c>
      <c r="F868" s="251">
        <v>18544</v>
      </c>
      <c r="G868" s="250">
        <v>13738</v>
      </c>
      <c r="H868" s="252">
        <f t="shared" ref="H868:H871" si="171">G868/F868</f>
        <v>0.740832614322692</v>
      </c>
      <c r="I868" s="267">
        <f t="shared" si="168"/>
        <v>3103</v>
      </c>
      <c r="J868" s="252">
        <f t="shared" ref="J868:J871" si="172">I868/D868</f>
        <v>0.291772449459332</v>
      </c>
    </row>
    <row r="869" s="218" customFormat="1" ht="14.25" spans="1:10">
      <c r="A869" s="253" t="s">
        <v>1639</v>
      </c>
      <c r="B869" s="254">
        <f t="shared" si="163"/>
        <v>5</v>
      </c>
      <c r="C869" s="255" t="s">
        <v>1640</v>
      </c>
      <c r="D869" s="256">
        <v>3610</v>
      </c>
      <c r="E869" s="261">
        <v>1093</v>
      </c>
      <c r="F869" s="258">
        <v>10515</v>
      </c>
      <c r="G869" s="259">
        <f>SUM(G870:G894)</f>
        <v>5902</v>
      </c>
      <c r="H869" s="260">
        <f t="shared" si="171"/>
        <v>0.561293390394674</v>
      </c>
      <c r="I869" s="268">
        <f t="shared" si="168"/>
        <v>2292</v>
      </c>
      <c r="J869" s="260">
        <f t="shared" si="172"/>
        <v>0.634903047091413</v>
      </c>
    </row>
    <row r="870" s="218" customFormat="1" ht="14.25" spans="1:10">
      <c r="A870" s="253" t="s">
        <v>1641</v>
      </c>
      <c r="B870" s="254">
        <f t="shared" si="163"/>
        <v>7</v>
      </c>
      <c r="C870" s="255" t="s">
        <v>119</v>
      </c>
      <c r="D870" s="256">
        <v>224</v>
      </c>
      <c r="E870" s="261">
        <v>182</v>
      </c>
      <c r="F870" s="258">
        <v>182</v>
      </c>
      <c r="G870" s="259">
        <v>297</v>
      </c>
      <c r="H870" s="260">
        <f t="shared" si="171"/>
        <v>1.63186813186813</v>
      </c>
      <c r="I870" s="268">
        <f t="shared" si="168"/>
        <v>73</v>
      </c>
      <c r="J870" s="260">
        <f t="shared" si="172"/>
        <v>0.325892857142857</v>
      </c>
    </row>
    <row r="871" s="218" customFormat="1" ht="14.25" spans="1:10">
      <c r="A871" s="253" t="s">
        <v>1642</v>
      </c>
      <c r="B871" s="254">
        <f t="shared" si="163"/>
        <v>7</v>
      </c>
      <c r="C871" s="255" t="s">
        <v>121</v>
      </c>
      <c r="D871" s="256">
        <v>186</v>
      </c>
      <c r="E871" s="261">
        <v>44</v>
      </c>
      <c r="F871" s="258">
        <v>54</v>
      </c>
      <c r="G871" s="259">
        <v>1287</v>
      </c>
      <c r="H871" s="260">
        <f t="shared" si="171"/>
        <v>23.8333333333333</v>
      </c>
      <c r="I871" s="268">
        <f t="shared" si="168"/>
        <v>1101</v>
      </c>
      <c r="J871" s="260">
        <f t="shared" si="172"/>
        <v>5.91935483870968</v>
      </c>
    </row>
    <row r="872" s="218" customFormat="1" ht="14.25" spans="1:10">
      <c r="A872" s="253" t="s">
        <v>1643</v>
      </c>
      <c r="B872" s="254">
        <f t="shared" si="163"/>
        <v>7</v>
      </c>
      <c r="C872" s="255" t="s">
        <v>123</v>
      </c>
      <c r="D872" s="256"/>
      <c r="E872" s="261">
        <v>2</v>
      </c>
      <c r="F872" s="258">
        <v>2</v>
      </c>
      <c r="G872" s="259">
        <v>0</v>
      </c>
      <c r="H872" s="260"/>
      <c r="I872" s="268"/>
      <c r="J872" s="260"/>
    </row>
    <row r="873" s="218" customFormat="1" ht="14.25" spans="1:10">
      <c r="A873" s="253" t="s">
        <v>1644</v>
      </c>
      <c r="B873" s="254">
        <f t="shared" si="163"/>
        <v>7</v>
      </c>
      <c r="C873" s="255" t="s">
        <v>137</v>
      </c>
      <c r="D873" s="256">
        <v>1095</v>
      </c>
      <c r="E873" s="261">
        <v>704</v>
      </c>
      <c r="F873" s="258">
        <v>704</v>
      </c>
      <c r="G873" s="259">
        <v>969</v>
      </c>
      <c r="H873" s="260">
        <f t="shared" ref="H873:H877" si="173">G873/F873</f>
        <v>1.37642045454545</v>
      </c>
      <c r="I873" s="268">
        <f t="shared" ref="I873:I877" si="174">G873-D873</f>
        <v>-126</v>
      </c>
      <c r="J873" s="260">
        <f t="shared" ref="J873:J877" si="175">I873/D873</f>
        <v>-0.115068493150685</v>
      </c>
    </row>
    <row r="874" s="218" customFormat="1" ht="14.25" spans="1:10">
      <c r="A874" s="253" t="s">
        <v>1645</v>
      </c>
      <c r="B874" s="254">
        <f t="shared" si="163"/>
        <v>7</v>
      </c>
      <c r="C874" s="255" t="s">
        <v>1646</v>
      </c>
      <c r="D874" s="256"/>
      <c r="E874" s="261"/>
      <c r="F874" s="258">
        <v>0</v>
      </c>
      <c r="G874" s="259">
        <v>0</v>
      </c>
      <c r="H874" s="260"/>
      <c r="I874" s="268"/>
      <c r="J874" s="260"/>
    </row>
    <row r="875" s="218" customFormat="1" ht="14.25" spans="1:10">
      <c r="A875" s="253" t="s">
        <v>1647</v>
      </c>
      <c r="B875" s="254">
        <f t="shared" si="163"/>
        <v>7</v>
      </c>
      <c r="C875" s="255" t="s">
        <v>1648</v>
      </c>
      <c r="D875" s="256">
        <v>25</v>
      </c>
      <c r="E875" s="261"/>
      <c r="F875" s="258">
        <v>0</v>
      </c>
      <c r="G875" s="259">
        <v>5</v>
      </c>
      <c r="H875" s="260"/>
      <c r="I875" s="268">
        <f t="shared" si="174"/>
        <v>-20</v>
      </c>
      <c r="J875" s="260">
        <f t="shared" si="175"/>
        <v>-0.8</v>
      </c>
    </row>
    <row r="876" s="218" customFormat="1" ht="14.25" spans="1:10">
      <c r="A876" s="253" t="s">
        <v>1649</v>
      </c>
      <c r="B876" s="254">
        <f t="shared" ref="B876:B939" si="176">LEN(A876)</f>
        <v>7</v>
      </c>
      <c r="C876" s="255" t="s">
        <v>1650</v>
      </c>
      <c r="D876" s="256">
        <v>46</v>
      </c>
      <c r="E876" s="261">
        <v>4</v>
      </c>
      <c r="F876" s="258">
        <v>29</v>
      </c>
      <c r="G876" s="259">
        <v>43</v>
      </c>
      <c r="H876" s="260">
        <f t="shared" si="173"/>
        <v>1.48275862068966</v>
      </c>
      <c r="I876" s="268">
        <f t="shared" si="174"/>
        <v>-3</v>
      </c>
      <c r="J876" s="260">
        <f t="shared" si="175"/>
        <v>-0.0652173913043478</v>
      </c>
    </row>
    <row r="877" s="218" customFormat="1" ht="14.25" spans="1:10">
      <c r="A877" s="253" t="s">
        <v>1651</v>
      </c>
      <c r="B877" s="254">
        <f t="shared" si="176"/>
        <v>7</v>
      </c>
      <c r="C877" s="255" t="s">
        <v>1652</v>
      </c>
      <c r="D877" s="256">
        <v>16</v>
      </c>
      <c r="E877" s="261"/>
      <c r="F877" s="258">
        <v>13</v>
      </c>
      <c r="G877" s="259">
        <v>13</v>
      </c>
      <c r="H877" s="260">
        <f t="shared" si="173"/>
        <v>1</v>
      </c>
      <c r="I877" s="268">
        <f t="shared" si="174"/>
        <v>-3</v>
      </c>
      <c r="J877" s="260">
        <f t="shared" si="175"/>
        <v>-0.1875</v>
      </c>
    </row>
    <row r="878" s="218" customFormat="1" ht="14.25" spans="1:10">
      <c r="A878" s="253" t="s">
        <v>1653</v>
      </c>
      <c r="B878" s="254">
        <f t="shared" si="176"/>
        <v>7</v>
      </c>
      <c r="C878" s="255" t="s">
        <v>1654</v>
      </c>
      <c r="D878" s="256"/>
      <c r="E878" s="261"/>
      <c r="F878" s="258">
        <v>0</v>
      </c>
      <c r="G878" s="259">
        <v>28</v>
      </c>
      <c r="H878" s="260"/>
      <c r="I878" s="268"/>
      <c r="J878" s="260"/>
    </row>
    <row r="879" s="218" customFormat="1" ht="14.25" spans="1:10">
      <c r="A879" s="253" t="s">
        <v>1655</v>
      </c>
      <c r="B879" s="254">
        <f t="shared" si="176"/>
        <v>7</v>
      </c>
      <c r="C879" s="255" t="s">
        <v>1656</v>
      </c>
      <c r="D879" s="256"/>
      <c r="E879" s="261"/>
      <c r="F879" s="258">
        <v>0</v>
      </c>
      <c r="G879" s="259">
        <v>0</v>
      </c>
      <c r="H879" s="260"/>
      <c r="I879" s="268"/>
      <c r="J879" s="260"/>
    </row>
    <row r="880" s="218" customFormat="1" ht="14.25" spans="1:10">
      <c r="A880" s="253" t="s">
        <v>1657</v>
      </c>
      <c r="B880" s="254">
        <f t="shared" si="176"/>
        <v>7</v>
      </c>
      <c r="C880" s="255" t="s">
        <v>1658</v>
      </c>
      <c r="D880" s="256">
        <v>28</v>
      </c>
      <c r="E880" s="261"/>
      <c r="F880" s="258">
        <v>0</v>
      </c>
      <c r="G880" s="259">
        <v>0</v>
      </c>
      <c r="H880" s="260"/>
      <c r="I880" s="268">
        <f>G880-D880</f>
        <v>-28</v>
      </c>
      <c r="J880" s="260">
        <f>I880/D880</f>
        <v>-1</v>
      </c>
    </row>
    <row r="881" s="218" customFormat="1" ht="14.25" spans="1:10">
      <c r="A881" s="253" t="s">
        <v>1659</v>
      </c>
      <c r="B881" s="254">
        <f t="shared" si="176"/>
        <v>7</v>
      </c>
      <c r="C881" s="255" t="s">
        <v>1660</v>
      </c>
      <c r="D881" s="256"/>
      <c r="E881" s="261"/>
      <c r="F881" s="258">
        <v>0</v>
      </c>
      <c r="G881" s="259">
        <v>0</v>
      </c>
      <c r="H881" s="260"/>
      <c r="I881" s="268"/>
      <c r="J881" s="260"/>
    </row>
    <row r="882" s="218" customFormat="1" ht="14.25" spans="1:10">
      <c r="A882" s="253" t="s">
        <v>1661</v>
      </c>
      <c r="B882" s="254">
        <f t="shared" si="176"/>
        <v>7</v>
      </c>
      <c r="C882" s="255" t="s">
        <v>1662</v>
      </c>
      <c r="D882" s="256"/>
      <c r="E882" s="261"/>
      <c r="F882" s="258">
        <v>0</v>
      </c>
      <c r="G882" s="259">
        <v>0</v>
      </c>
      <c r="H882" s="260"/>
      <c r="I882" s="268"/>
      <c r="J882" s="260"/>
    </row>
    <row r="883" s="218" customFormat="1" ht="14.25" spans="1:10">
      <c r="A883" s="253" t="s">
        <v>1663</v>
      </c>
      <c r="B883" s="254">
        <f t="shared" si="176"/>
        <v>7</v>
      </c>
      <c r="C883" s="255" t="s">
        <v>1664</v>
      </c>
      <c r="D883" s="256"/>
      <c r="E883" s="261"/>
      <c r="F883" s="258">
        <v>0</v>
      </c>
      <c r="G883" s="259">
        <v>1</v>
      </c>
      <c r="H883" s="260"/>
      <c r="I883" s="268"/>
      <c r="J883" s="260"/>
    </row>
    <row r="884" s="218" customFormat="1" ht="14.25" spans="1:10">
      <c r="A884" s="253" t="s">
        <v>1665</v>
      </c>
      <c r="B884" s="254">
        <f t="shared" si="176"/>
        <v>7</v>
      </c>
      <c r="C884" s="255" t="s">
        <v>1666</v>
      </c>
      <c r="D884" s="256"/>
      <c r="E884" s="261"/>
      <c r="F884" s="258">
        <v>0</v>
      </c>
      <c r="G884" s="259">
        <v>0</v>
      </c>
      <c r="H884" s="260"/>
      <c r="I884" s="268"/>
      <c r="J884" s="260"/>
    </row>
    <row r="885" s="218" customFormat="1" ht="14.25" spans="1:10">
      <c r="A885" s="253" t="s">
        <v>1667</v>
      </c>
      <c r="B885" s="254">
        <f t="shared" si="176"/>
        <v>7</v>
      </c>
      <c r="C885" s="255" t="s">
        <v>1668</v>
      </c>
      <c r="D885" s="256">
        <v>29</v>
      </c>
      <c r="E885" s="261">
        <v>137</v>
      </c>
      <c r="F885" s="258">
        <v>5449</v>
      </c>
      <c r="G885" s="259">
        <v>1122</v>
      </c>
      <c r="H885" s="260">
        <f>G885/F885</f>
        <v>0.205909341163516</v>
      </c>
      <c r="I885" s="268">
        <f t="shared" ref="I885:I888" si="177">G885-D885</f>
        <v>1093</v>
      </c>
      <c r="J885" s="260">
        <f>I885/D885</f>
        <v>37.6896551724138</v>
      </c>
    </row>
    <row r="886" s="218" customFormat="1" ht="14.25" spans="1:10">
      <c r="A886" s="253" t="s">
        <v>1669</v>
      </c>
      <c r="B886" s="254">
        <f t="shared" si="176"/>
        <v>7</v>
      </c>
      <c r="C886" s="255" t="s">
        <v>1670</v>
      </c>
      <c r="D886" s="256">
        <v>251</v>
      </c>
      <c r="E886" s="257"/>
      <c r="F886" s="258">
        <v>0</v>
      </c>
      <c r="G886" s="259">
        <v>0</v>
      </c>
      <c r="H886" s="260"/>
      <c r="I886" s="268">
        <f t="shared" si="177"/>
        <v>-251</v>
      </c>
      <c r="J886" s="260">
        <f>I886/D886</f>
        <v>-1</v>
      </c>
    </row>
    <row r="887" s="218" customFormat="1" ht="14.25" spans="1:10">
      <c r="A887" s="253" t="s">
        <v>1671</v>
      </c>
      <c r="B887" s="254">
        <f t="shared" si="176"/>
        <v>7</v>
      </c>
      <c r="C887" s="255" t="s">
        <v>1672</v>
      </c>
      <c r="D887" s="256">
        <v>61</v>
      </c>
      <c r="E887" s="257"/>
      <c r="F887" s="258">
        <v>34</v>
      </c>
      <c r="G887" s="259">
        <v>34</v>
      </c>
      <c r="H887" s="260">
        <f>G887/F887</f>
        <v>1</v>
      </c>
      <c r="I887" s="268">
        <f t="shared" si="177"/>
        <v>-27</v>
      </c>
      <c r="J887" s="260"/>
    </row>
    <row r="888" s="218" customFormat="1" ht="14.25" spans="1:10">
      <c r="A888" s="253" t="s">
        <v>1673</v>
      </c>
      <c r="B888" s="254">
        <f t="shared" si="176"/>
        <v>7</v>
      </c>
      <c r="C888" s="255" t="s">
        <v>1674</v>
      </c>
      <c r="D888" s="256">
        <v>1586</v>
      </c>
      <c r="E888" s="257"/>
      <c r="F888" s="258">
        <v>12</v>
      </c>
      <c r="G888" s="259">
        <v>12</v>
      </c>
      <c r="H888" s="260"/>
      <c r="I888" s="268">
        <f t="shared" si="177"/>
        <v>-1574</v>
      </c>
      <c r="J888" s="260"/>
    </row>
    <row r="889" s="218" customFormat="1" ht="14.25" spans="1:10">
      <c r="A889" s="253" t="s">
        <v>1675</v>
      </c>
      <c r="B889" s="254">
        <f t="shared" si="176"/>
        <v>7</v>
      </c>
      <c r="C889" s="255" t="s">
        <v>1676</v>
      </c>
      <c r="D889" s="256"/>
      <c r="E889" s="257"/>
      <c r="F889" s="258">
        <v>0</v>
      </c>
      <c r="G889" s="259">
        <v>0</v>
      </c>
      <c r="H889" s="260"/>
      <c r="I889" s="268"/>
      <c r="J889" s="260"/>
    </row>
    <row r="890" s="218" customFormat="1" ht="14.25" spans="1:10">
      <c r="A890" s="253" t="s">
        <v>1677</v>
      </c>
      <c r="B890" s="254">
        <f t="shared" si="176"/>
        <v>7</v>
      </c>
      <c r="C890" s="255" t="s">
        <v>1678</v>
      </c>
      <c r="D890" s="256">
        <v>3</v>
      </c>
      <c r="E890" s="257"/>
      <c r="F890" s="258">
        <v>0</v>
      </c>
      <c r="G890" s="259">
        <v>20</v>
      </c>
      <c r="H890" s="260"/>
      <c r="I890" s="268">
        <f t="shared" ref="I890:I895" si="178">G890-D890</f>
        <v>17</v>
      </c>
      <c r="J890" s="260"/>
    </row>
    <row r="891" s="218" customFormat="1" ht="14.25" spans="1:10">
      <c r="A891" s="253" t="s">
        <v>1679</v>
      </c>
      <c r="B891" s="254">
        <f t="shared" si="176"/>
        <v>7</v>
      </c>
      <c r="C891" s="255" t="s">
        <v>1680</v>
      </c>
      <c r="D891" s="256"/>
      <c r="E891" s="257"/>
      <c r="F891" s="258">
        <v>300</v>
      </c>
      <c r="G891" s="259">
        <v>300</v>
      </c>
      <c r="H891" s="260"/>
      <c r="I891" s="268">
        <f t="shared" si="178"/>
        <v>300</v>
      </c>
      <c r="J891" s="260"/>
    </row>
    <row r="892" s="218" customFormat="1" ht="14.25" spans="1:10">
      <c r="A892" s="253" t="s">
        <v>1681</v>
      </c>
      <c r="B892" s="254">
        <f t="shared" si="176"/>
        <v>7</v>
      </c>
      <c r="C892" s="255" t="s">
        <v>1682</v>
      </c>
      <c r="D892" s="256"/>
      <c r="E892" s="257"/>
      <c r="F892" s="258">
        <v>3</v>
      </c>
      <c r="G892" s="259">
        <v>1</v>
      </c>
      <c r="H892" s="260"/>
      <c r="I892" s="268"/>
      <c r="J892" s="260"/>
    </row>
    <row r="893" s="218" customFormat="1" ht="14.25" spans="1:10">
      <c r="A893" s="253" t="s">
        <v>1683</v>
      </c>
      <c r="B893" s="254">
        <f t="shared" si="176"/>
        <v>7</v>
      </c>
      <c r="C893" s="255" t="s">
        <v>1684</v>
      </c>
      <c r="D893" s="256">
        <v>60</v>
      </c>
      <c r="E893" s="257"/>
      <c r="F893" s="258">
        <v>0</v>
      </c>
      <c r="G893" s="259">
        <v>0</v>
      </c>
      <c r="H893" s="260"/>
      <c r="I893" s="268">
        <f t="shared" si="178"/>
        <v>-60</v>
      </c>
      <c r="J893" s="260"/>
    </row>
    <row r="894" s="218" customFormat="1" ht="14.25" spans="1:10">
      <c r="A894" s="253" t="s">
        <v>1685</v>
      </c>
      <c r="B894" s="254">
        <f t="shared" si="176"/>
        <v>7</v>
      </c>
      <c r="C894" s="255" t="s">
        <v>1686</v>
      </c>
      <c r="D894" s="256"/>
      <c r="E894" s="257">
        <v>20</v>
      </c>
      <c r="F894" s="258">
        <v>3733</v>
      </c>
      <c r="G894" s="259">
        <v>1770</v>
      </c>
      <c r="H894" s="260"/>
      <c r="I894" s="268">
        <f t="shared" si="178"/>
        <v>1770</v>
      </c>
      <c r="J894" s="260"/>
    </row>
    <row r="895" s="218" customFormat="1" ht="14.25" spans="1:10">
      <c r="A895" s="253" t="s">
        <v>1687</v>
      </c>
      <c r="B895" s="254">
        <f t="shared" si="176"/>
        <v>5</v>
      </c>
      <c r="C895" s="255" t="s">
        <v>1688</v>
      </c>
      <c r="D895" s="256">
        <v>744</v>
      </c>
      <c r="E895" s="257">
        <v>404</v>
      </c>
      <c r="F895" s="258">
        <v>1938</v>
      </c>
      <c r="G895" s="259">
        <f>SUM(G896:G922)</f>
        <v>2013</v>
      </c>
      <c r="H895" s="260">
        <f t="shared" ref="H895:H899" si="179">G895/F895</f>
        <v>1.03869969040248</v>
      </c>
      <c r="I895" s="268">
        <f t="shared" si="178"/>
        <v>1269</v>
      </c>
      <c r="J895" s="260">
        <f t="shared" ref="J895:J900" si="180">I895/D895</f>
        <v>1.70564516129032</v>
      </c>
    </row>
    <row r="896" s="218" customFormat="1" ht="14.25" spans="1:10">
      <c r="A896" s="253" t="s">
        <v>1689</v>
      </c>
      <c r="B896" s="254">
        <f t="shared" si="176"/>
        <v>7</v>
      </c>
      <c r="C896" s="255" t="s">
        <v>119</v>
      </c>
      <c r="D896" s="256"/>
      <c r="E896" s="257"/>
      <c r="F896" s="258">
        <v>0</v>
      </c>
      <c r="G896" s="259">
        <v>0</v>
      </c>
      <c r="H896" s="260"/>
      <c r="I896" s="268"/>
      <c r="J896" s="260"/>
    </row>
    <row r="897" s="218" customFormat="1" ht="14.25" spans="1:10">
      <c r="A897" s="253" t="s">
        <v>1690</v>
      </c>
      <c r="B897" s="254">
        <f t="shared" si="176"/>
        <v>7</v>
      </c>
      <c r="C897" s="255" t="s">
        <v>121</v>
      </c>
      <c r="D897" s="256">
        <v>1</v>
      </c>
      <c r="E897" s="257"/>
      <c r="F897" s="258">
        <v>63</v>
      </c>
      <c r="G897" s="259">
        <v>65</v>
      </c>
      <c r="H897" s="260">
        <f t="shared" si="179"/>
        <v>1.03174603174603</v>
      </c>
      <c r="I897" s="268">
        <f t="shared" ref="I897:I900" si="181">G897-D897</f>
        <v>64</v>
      </c>
      <c r="J897" s="260">
        <f t="shared" si="180"/>
        <v>64</v>
      </c>
    </row>
    <row r="898" s="218" customFormat="1" ht="14.25" spans="1:10">
      <c r="A898" s="253" t="s">
        <v>1691</v>
      </c>
      <c r="B898" s="254">
        <f t="shared" si="176"/>
        <v>7</v>
      </c>
      <c r="C898" s="255" t="s">
        <v>123</v>
      </c>
      <c r="D898" s="256"/>
      <c r="E898" s="257"/>
      <c r="F898" s="258">
        <v>0</v>
      </c>
      <c r="G898" s="259">
        <v>0</v>
      </c>
      <c r="H898" s="260"/>
      <c r="I898" s="268"/>
      <c r="J898" s="260"/>
    </row>
    <row r="899" s="218" customFormat="1" ht="14.25" spans="1:10">
      <c r="A899" s="253" t="s">
        <v>1692</v>
      </c>
      <c r="B899" s="254">
        <f t="shared" si="176"/>
        <v>7</v>
      </c>
      <c r="C899" s="255" t="s">
        <v>1693</v>
      </c>
      <c r="D899" s="256">
        <v>508</v>
      </c>
      <c r="E899" s="257">
        <v>404</v>
      </c>
      <c r="F899" s="258">
        <v>404</v>
      </c>
      <c r="G899" s="259">
        <v>564</v>
      </c>
      <c r="H899" s="260">
        <f t="shared" si="179"/>
        <v>1.3960396039604</v>
      </c>
      <c r="I899" s="268">
        <f t="shared" si="181"/>
        <v>56</v>
      </c>
      <c r="J899" s="260">
        <f t="shared" si="180"/>
        <v>0.110236220472441</v>
      </c>
    </row>
    <row r="900" s="218" customFormat="1" ht="14.25" spans="1:10">
      <c r="A900" s="253" t="s">
        <v>1694</v>
      </c>
      <c r="B900" s="254">
        <f t="shared" si="176"/>
        <v>7</v>
      </c>
      <c r="C900" s="255" t="s">
        <v>1695</v>
      </c>
      <c r="D900" s="256">
        <v>11</v>
      </c>
      <c r="E900" s="257"/>
      <c r="F900" s="258">
        <v>0</v>
      </c>
      <c r="G900" s="259">
        <v>13</v>
      </c>
      <c r="H900" s="260"/>
      <c r="I900" s="268">
        <f t="shared" si="181"/>
        <v>2</v>
      </c>
      <c r="J900" s="260">
        <f t="shared" si="180"/>
        <v>0.181818181818182</v>
      </c>
    </row>
    <row r="901" s="218" customFormat="1" ht="14.25" spans="1:10">
      <c r="A901" s="253" t="s">
        <v>1696</v>
      </c>
      <c r="B901" s="254">
        <f t="shared" si="176"/>
        <v>7</v>
      </c>
      <c r="C901" s="255" t="s">
        <v>1697</v>
      </c>
      <c r="D901" s="256"/>
      <c r="E901" s="257"/>
      <c r="F901" s="258">
        <v>100</v>
      </c>
      <c r="G901" s="259">
        <v>100</v>
      </c>
      <c r="H901" s="260"/>
      <c r="I901" s="268"/>
      <c r="J901" s="260"/>
    </row>
    <row r="902" s="218" customFormat="1" ht="14.25" spans="1:10">
      <c r="A902" s="253" t="s">
        <v>1698</v>
      </c>
      <c r="B902" s="254">
        <f t="shared" si="176"/>
        <v>7</v>
      </c>
      <c r="C902" s="255" t="s">
        <v>1699</v>
      </c>
      <c r="D902" s="256">
        <v>93</v>
      </c>
      <c r="E902" s="257"/>
      <c r="F902" s="258">
        <v>0</v>
      </c>
      <c r="G902" s="259">
        <v>0</v>
      </c>
      <c r="H902" s="260"/>
      <c r="I902" s="268">
        <f t="shared" ref="I902:I904" si="182">G902-D902</f>
        <v>-93</v>
      </c>
      <c r="J902" s="260"/>
    </row>
    <row r="903" s="218" customFormat="1" ht="14.25" spans="1:10">
      <c r="A903" s="253" t="s">
        <v>1700</v>
      </c>
      <c r="B903" s="254">
        <f t="shared" si="176"/>
        <v>7</v>
      </c>
      <c r="C903" s="255" t="s">
        <v>1701</v>
      </c>
      <c r="D903" s="256"/>
      <c r="E903" s="257"/>
      <c r="F903" s="258">
        <v>0</v>
      </c>
      <c r="G903" s="259">
        <v>0</v>
      </c>
      <c r="H903" s="260"/>
      <c r="I903" s="268">
        <f t="shared" si="182"/>
        <v>0</v>
      </c>
      <c r="J903" s="260"/>
    </row>
    <row r="904" s="218" customFormat="1" ht="14.25" spans="1:10">
      <c r="A904" s="253" t="s">
        <v>1702</v>
      </c>
      <c r="B904" s="254">
        <f t="shared" si="176"/>
        <v>7</v>
      </c>
      <c r="C904" s="255" t="s">
        <v>1703</v>
      </c>
      <c r="D904" s="256"/>
      <c r="E904" s="257"/>
      <c r="F904" s="258">
        <v>0</v>
      </c>
      <c r="G904" s="259">
        <v>0</v>
      </c>
      <c r="H904" s="260"/>
      <c r="I904" s="268">
        <f t="shared" si="182"/>
        <v>0</v>
      </c>
      <c r="J904" s="260"/>
    </row>
    <row r="905" s="218" customFormat="1" ht="14.25" spans="1:10">
      <c r="A905" s="253" t="s">
        <v>1704</v>
      </c>
      <c r="B905" s="254">
        <f t="shared" si="176"/>
        <v>7</v>
      </c>
      <c r="C905" s="255" t="s">
        <v>1705</v>
      </c>
      <c r="D905" s="256"/>
      <c r="E905" s="257"/>
      <c r="H905" s="260"/>
      <c r="I905" s="268"/>
      <c r="J905" s="260"/>
    </row>
    <row r="906" s="218" customFormat="1" ht="14.25" spans="1:10">
      <c r="A906" s="253" t="s">
        <v>1706</v>
      </c>
      <c r="B906" s="254">
        <f t="shared" si="176"/>
        <v>7</v>
      </c>
      <c r="C906" s="255" t="s">
        <v>1707</v>
      </c>
      <c r="D906" s="256"/>
      <c r="E906" s="257"/>
      <c r="F906" s="258">
        <v>1126</v>
      </c>
      <c r="G906" s="259">
        <v>1026</v>
      </c>
      <c r="H906" s="260"/>
      <c r="I906" s="268"/>
      <c r="J906" s="260"/>
    </row>
    <row r="907" s="218" customFormat="1" ht="14.25" spans="1:10">
      <c r="A907" s="253" t="s">
        <v>1708</v>
      </c>
      <c r="B907" s="254">
        <f t="shared" si="176"/>
        <v>7</v>
      </c>
      <c r="C907" s="255" t="s">
        <v>1709</v>
      </c>
      <c r="D907" s="256"/>
      <c r="E907" s="257"/>
      <c r="F907" s="258">
        <v>0</v>
      </c>
      <c r="G907" s="259">
        <v>0</v>
      </c>
      <c r="H907" s="260"/>
      <c r="I907" s="268"/>
      <c r="J907" s="260"/>
    </row>
    <row r="908" s="218" customFormat="1" ht="14.25" spans="1:10">
      <c r="A908" s="253" t="s">
        <v>1710</v>
      </c>
      <c r="B908" s="254">
        <f t="shared" si="176"/>
        <v>7</v>
      </c>
      <c r="C908" s="255" t="s">
        <v>1711</v>
      </c>
      <c r="D908" s="256"/>
      <c r="E908" s="257"/>
      <c r="F908" s="258">
        <v>0</v>
      </c>
      <c r="G908" s="259">
        <v>0</v>
      </c>
      <c r="H908" s="260"/>
      <c r="I908" s="268"/>
      <c r="J908" s="260"/>
    </row>
    <row r="909" s="218" customFormat="1" ht="14.25" spans="1:10">
      <c r="A909" s="253" t="s">
        <v>1712</v>
      </c>
      <c r="B909" s="254">
        <f t="shared" si="176"/>
        <v>7</v>
      </c>
      <c r="C909" s="255" t="s">
        <v>1713</v>
      </c>
      <c r="D909" s="256"/>
      <c r="E909" s="257"/>
      <c r="F909" s="258">
        <v>0</v>
      </c>
      <c r="G909" s="259">
        <v>0</v>
      </c>
      <c r="H909" s="260"/>
      <c r="I909" s="268"/>
      <c r="J909" s="260"/>
    </row>
    <row r="910" s="218" customFormat="1" ht="14.25" spans="1:10">
      <c r="A910" s="253" t="s">
        <v>1714</v>
      </c>
      <c r="B910" s="254">
        <f t="shared" si="176"/>
        <v>7</v>
      </c>
      <c r="C910" s="255" t="s">
        <v>1715</v>
      </c>
      <c r="D910" s="256"/>
      <c r="E910" s="257"/>
      <c r="F910" s="258">
        <v>0</v>
      </c>
      <c r="G910" s="259">
        <v>0</v>
      </c>
      <c r="H910" s="260"/>
      <c r="I910" s="268"/>
      <c r="J910" s="260"/>
    </row>
    <row r="911" s="218" customFormat="1" ht="14.25" spans="1:10">
      <c r="A911" s="253" t="s">
        <v>1716</v>
      </c>
      <c r="B911" s="254">
        <f t="shared" si="176"/>
        <v>7</v>
      </c>
      <c r="C911" s="255" t="s">
        <v>1717</v>
      </c>
      <c r="D911" s="256"/>
      <c r="E911" s="257"/>
      <c r="F911" s="258">
        <v>0</v>
      </c>
      <c r="G911" s="259">
        <v>0</v>
      </c>
      <c r="H911" s="260"/>
      <c r="I911" s="268"/>
      <c r="J911" s="260"/>
    </row>
    <row r="912" s="218" customFormat="1" ht="14.25" spans="1:10">
      <c r="A912" s="253" t="s">
        <v>1718</v>
      </c>
      <c r="B912" s="254">
        <f t="shared" si="176"/>
        <v>7</v>
      </c>
      <c r="C912" s="255" t="s">
        <v>1719</v>
      </c>
      <c r="D912" s="256"/>
      <c r="E912" s="257"/>
      <c r="F912" s="258">
        <v>0</v>
      </c>
      <c r="G912" s="259">
        <v>0</v>
      </c>
      <c r="H912" s="260"/>
      <c r="I912" s="268"/>
      <c r="J912" s="260"/>
    </row>
    <row r="913" s="218" customFormat="1" ht="14.25" spans="1:10">
      <c r="A913" s="253" t="s">
        <v>1720</v>
      </c>
      <c r="B913" s="254">
        <f t="shared" si="176"/>
        <v>7</v>
      </c>
      <c r="C913" s="255" t="s">
        <v>1721</v>
      </c>
      <c r="D913" s="256"/>
      <c r="E913" s="257"/>
      <c r="F913" s="258">
        <v>0</v>
      </c>
      <c r="G913" s="259">
        <v>0</v>
      </c>
      <c r="H913" s="260"/>
      <c r="I913" s="268"/>
      <c r="J913" s="260"/>
    </row>
    <row r="914" s="218" customFormat="1" ht="14.25" spans="1:10">
      <c r="A914" s="253" t="s">
        <v>1722</v>
      </c>
      <c r="B914" s="254">
        <f t="shared" si="176"/>
        <v>7</v>
      </c>
      <c r="C914" s="255" t="s">
        <v>1723</v>
      </c>
      <c r="D914" s="256"/>
      <c r="E914" s="257"/>
      <c r="F914" s="258">
        <v>0</v>
      </c>
      <c r="G914" s="259">
        <v>0</v>
      </c>
      <c r="H914" s="260"/>
      <c r="I914" s="268"/>
      <c r="J914" s="260"/>
    </row>
    <row r="915" s="218" customFormat="1" ht="14.25" spans="1:10">
      <c r="A915" s="253" t="s">
        <v>1724</v>
      </c>
      <c r="B915" s="254">
        <f t="shared" si="176"/>
        <v>7</v>
      </c>
      <c r="C915" s="255" t="s">
        <v>1725</v>
      </c>
      <c r="D915" s="256"/>
      <c r="E915" s="257"/>
      <c r="F915" s="258">
        <v>0</v>
      </c>
      <c r="G915" s="259">
        <v>0</v>
      </c>
      <c r="H915" s="260"/>
      <c r="I915" s="268"/>
      <c r="J915" s="260"/>
    </row>
    <row r="916" s="218" customFormat="1" ht="14.25" spans="1:10">
      <c r="A916" s="253" t="s">
        <v>1726</v>
      </c>
      <c r="B916" s="254">
        <f t="shared" si="176"/>
        <v>7</v>
      </c>
      <c r="C916" s="255" t="s">
        <v>1727</v>
      </c>
      <c r="D916" s="256"/>
      <c r="E916" s="257"/>
      <c r="F916" s="258">
        <v>0</v>
      </c>
      <c r="G916" s="259">
        <v>0</v>
      </c>
      <c r="H916" s="260"/>
      <c r="I916" s="268"/>
      <c r="J916" s="260"/>
    </row>
    <row r="917" s="218" customFormat="1" ht="14.25" spans="1:10">
      <c r="A917" s="253" t="s">
        <v>1728</v>
      </c>
      <c r="B917" s="254">
        <f t="shared" si="176"/>
        <v>7</v>
      </c>
      <c r="C917" s="255" t="s">
        <v>1729</v>
      </c>
      <c r="D917" s="256"/>
      <c r="E917" s="257"/>
      <c r="F917" s="258">
        <v>0</v>
      </c>
      <c r="G917" s="259">
        <v>0</v>
      </c>
      <c r="H917" s="260"/>
      <c r="I917" s="268"/>
      <c r="J917" s="260"/>
    </row>
    <row r="918" s="218" customFormat="1" ht="14.25" spans="1:10">
      <c r="A918" s="253" t="s">
        <v>1730</v>
      </c>
      <c r="B918" s="254">
        <f t="shared" si="176"/>
        <v>7</v>
      </c>
      <c r="C918" s="255" t="s">
        <v>1731</v>
      </c>
      <c r="D918" s="256">
        <v>46</v>
      </c>
      <c r="E918" s="257"/>
      <c r="F918" s="258">
        <v>0</v>
      </c>
      <c r="G918" s="259">
        <v>0</v>
      </c>
      <c r="H918" s="260"/>
      <c r="I918" s="268">
        <f t="shared" ref="I918:I923" si="183">G918-D918</f>
        <v>-46</v>
      </c>
      <c r="J918" s="260"/>
    </row>
    <row r="919" s="218" customFormat="1" ht="14.25" spans="1:10">
      <c r="A919" s="253" t="s">
        <v>1732</v>
      </c>
      <c r="B919" s="254">
        <f t="shared" si="176"/>
        <v>7</v>
      </c>
      <c r="C919" s="255" t="s">
        <v>1733</v>
      </c>
      <c r="D919" s="256"/>
      <c r="E919" s="257"/>
      <c r="H919" s="260"/>
      <c r="I919" s="268"/>
      <c r="J919" s="260"/>
    </row>
    <row r="920" s="218" customFormat="1" ht="14.25" spans="1:10">
      <c r="A920" s="253" t="s">
        <v>1734</v>
      </c>
      <c r="B920" s="254">
        <f t="shared" si="176"/>
        <v>7</v>
      </c>
      <c r="C920" s="255" t="s">
        <v>1735</v>
      </c>
      <c r="D920" s="256"/>
      <c r="E920" s="257"/>
      <c r="F920" s="257"/>
      <c r="G920" s="256"/>
      <c r="H920" s="260"/>
      <c r="I920" s="268"/>
      <c r="J920" s="260"/>
    </row>
    <row r="921" s="218" customFormat="1" ht="14.25" spans="1:10">
      <c r="A921" s="253" t="s">
        <v>1736</v>
      </c>
      <c r="B921" s="254">
        <f t="shared" si="176"/>
        <v>7</v>
      </c>
      <c r="C921" s="255" t="s">
        <v>1737</v>
      </c>
      <c r="D921" s="256">
        <v>85</v>
      </c>
      <c r="E921" s="257"/>
      <c r="F921" s="257"/>
      <c r="G921" s="256"/>
      <c r="H921" s="260"/>
      <c r="I921" s="268">
        <f t="shared" si="183"/>
        <v>-85</v>
      </c>
      <c r="J921" s="260">
        <f>I921/D921</f>
        <v>-1</v>
      </c>
    </row>
    <row r="922" s="218" customFormat="1" ht="14.25" spans="1:10">
      <c r="A922" s="253" t="s">
        <v>1738</v>
      </c>
      <c r="B922" s="254">
        <f t="shared" si="176"/>
        <v>7</v>
      </c>
      <c r="C922" s="255" t="s">
        <v>1739</v>
      </c>
      <c r="D922" s="256"/>
      <c r="E922" s="257"/>
      <c r="F922" s="258">
        <v>245</v>
      </c>
      <c r="G922" s="259">
        <v>245</v>
      </c>
      <c r="H922" s="260"/>
      <c r="I922" s="268"/>
      <c r="J922" s="260"/>
    </row>
    <row r="923" s="218" customFormat="1" ht="14.25" spans="1:10">
      <c r="A923" s="253" t="s">
        <v>1740</v>
      </c>
      <c r="B923" s="254">
        <f t="shared" si="176"/>
        <v>5</v>
      </c>
      <c r="C923" s="255" t="s">
        <v>1741</v>
      </c>
      <c r="D923" s="256">
        <v>929</v>
      </c>
      <c r="E923" s="261">
        <v>397</v>
      </c>
      <c r="F923" s="258">
        <v>649</v>
      </c>
      <c r="G923" s="259">
        <f>SUM(G924:G949)</f>
        <v>634</v>
      </c>
      <c r="H923" s="260">
        <f t="shared" ref="H923:H929" si="184">G923/F923</f>
        <v>0.976887519260401</v>
      </c>
      <c r="I923" s="268">
        <f t="shared" si="183"/>
        <v>-295</v>
      </c>
      <c r="J923" s="260">
        <f t="shared" ref="J923:J929" si="185">I923/D923</f>
        <v>-0.317545748116254</v>
      </c>
    </row>
    <row r="924" s="218" customFormat="1" ht="14.25" spans="1:10">
      <c r="A924" s="253" t="s">
        <v>1742</v>
      </c>
      <c r="B924" s="254">
        <f t="shared" si="176"/>
        <v>7</v>
      </c>
      <c r="C924" s="255" t="s">
        <v>119</v>
      </c>
      <c r="D924" s="256"/>
      <c r="E924" s="261"/>
      <c r="F924" s="258">
        <v>0</v>
      </c>
      <c r="G924" s="259">
        <v>0</v>
      </c>
      <c r="H924" s="260"/>
      <c r="I924" s="268"/>
      <c r="J924" s="260"/>
    </row>
    <row r="925" s="218" customFormat="1" ht="14.25" spans="1:10">
      <c r="A925" s="253" t="s">
        <v>1743</v>
      </c>
      <c r="B925" s="254">
        <f t="shared" si="176"/>
        <v>7</v>
      </c>
      <c r="C925" s="255" t="s">
        <v>121</v>
      </c>
      <c r="D925" s="256">
        <v>1</v>
      </c>
      <c r="E925" s="261"/>
      <c r="F925" s="258">
        <v>10</v>
      </c>
      <c r="G925" s="259">
        <v>0</v>
      </c>
      <c r="H925" s="260">
        <f t="shared" si="184"/>
        <v>0</v>
      </c>
      <c r="I925" s="268">
        <f t="shared" ref="I925:I929" si="186">G925-D925</f>
        <v>-1</v>
      </c>
      <c r="J925" s="260"/>
    </row>
    <row r="926" s="218" customFormat="1" ht="14.25" spans="1:10">
      <c r="A926" s="253" t="s">
        <v>1744</v>
      </c>
      <c r="B926" s="254">
        <f t="shared" si="176"/>
        <v>7</v>
      </c>
      <c r="C926" s="255" t="s">
        <v>123</v>
      </c>
      <c r="D926" s="256"/>
      <c r="E926" s="261"/>
      <c r="F926" s="258">
        <v>0</v>
      </c>
      <c r="G926" s="259">
        <v>0</v>
      </c>
      <c r="H926" s="260"/>
      <c r="I926" s="268"/>
      <c r="J926" s="260"/>
    </row>
    <row r="927" s="218" customFormat="1" ht="14.25" spans="1:10">
      <c r="A927" s="253" t="s">
        <v>1745</v>
      </c>
      <c r="B927" s="254">
        <f t="shared" si="176"/>
        <v>7</v>
      </c>
      <c r="C927" s="255" t="s">
        <v>1746</v>
      </c>
      <c r="D927" s="256">
        <v>221</v>
      </c>
      <c r="E927" s="261">
        <v>97</v>
      </c>
      <c r="F927" s="258">
        <v>97</v>
      </c>
      <c r="G927" s="259">
        <v>116</v>
      </c>
      <c r="H927" s="260">
        <f t="shared" si="184"/>
        <v>1.19587628865979</v>
      </c>
      <c r="I927" s="268">
        <f t="shared" si="186"/>
        <v>-105</v>
      </c>
      <c r="J927" s="260">
        <f t="shared" si="185"/>
        <v>-0.475113122171946</v>
      </c>
    </row>
    <row r="928" s="218" customFormat="1" ht="14.25" spans="1:10">
      <c r="A928" s="253" t="s">
        <v>1747</v>
      </c>
      <c r="B928" s="254">
        <f t="shared" si="176"/>
        <v>7</v>
      </c>
      <c r="C928" s="255" t="s">
        <v>1748</v>
      </c>
      <c r="D928" s="256">
        <v>158</v>
      </c>
      <c r="E928" s="261">
        <v>290</v>
      </c>
      <c r="F928" s="258">
        <v>290</v>
      </c>
      <c r="G928" s="259">
        <v>144</v>
      </c>
      <c r="H928" s="260">
        <f t="shared" si="184"/>
        <v>0.496551724137931</v>
      </c>
      <c r="I928" s="268">
        <f t="shared" si="186"/>
        <v>-14</v>
      </c>
      <c r="J928" s="260">
        <f t="shared" si="185"/>
        <v>-0.0886075949367089</v>
      </c>
    </row>
    <row r="929" s="218" customFormat="1" ht="14.25" spans="1:10">
      <c r="A929" s="253" t="s">
        <v>1749</v>
      </c>
      <c r="B929" s="254">
        <f t="shared" si="176"/>
        <v>7</v>
      </c>
      <c r="C929" s="255" t="s">
        <v>1750</v>
      </c>
      <c r="D929" s="256">
        <v>32</v>
      </c>
      <c r="E929" s="257"/>
      <c r="F929" s="258">
        <v>3</v>
      </c>
      <c r="G929" s="259">
        <v>30</v>
      </c>
      <c r="H929" s="260">
        <f t="shared" si="184"/>
        <v>10</v>
      </c>
      <c r="I929" s="268">
        <f t="shared" si="186"/>
        <v>-2</v>
      </c>
      <c r="J929" s="260">
        <f t="shared" si="185"/>
        <v>-0.0625</v>
      </c>
    </row>
    <row r="930" s="218" customFormat="1" ht="14.25" spans="1:10">
      <c r="A930" s="253" t="s">
        <v>1751</v>
      </c>
      <c r="B930" s="254">
        <f t="shared" si="176"/>
        <v>7</v>
      </c>
      <c r="C930" s="255" t="s">
        <v>1752</v>
      </c>
      <c r="D930" s="256"/>
      <c r="E930" s="257"/>
      <c r="F930" s="257"/>
      <c r="G930" s="259">
        <v>0</v>
      </c>
      <c r="H930" s="260"/>
      <c r="I930" s="268"/>
      <c r="J930" s="260"/>
    </row>
    <row r="931" s="218" customFormat="1" ht="14.25" spans="1:10">
      <c r="A931" s="253" t="s">
        <v>1753</v>
      </c>
      <c r="B931" s="254">
        <f t="shared" si="176"/>
        <v>7</v>
      </c>
      <c r="C931" s="255" t="s">
        <v>1754</v>
      </c>
      <c r="D931" s="256"/>
      <c r="E931" s="257"/>
      <c r="F931" s="257"/>
      <c r="G931" s="259">
        <v>0</v>
      </c>
      <c r="H931" s="260"/>
      <c r="I931" s="268"/>
      <c r="J931" s="260"/>
    </row>
    <row r="932" s="218" customFormat="1" ht="14.25" spans="1:10">
      <c r="A932" s="253" t="s">
        <v>1755</v>
      </c>
      <c r="B932" s="254">
        <f t="shared" si="176"/>
        <v>7</v>
      </c>
      <c r="C932" s="255" t="s">
        <v>1756</v>
      </c>
      <c r="D932" s="256"/>
      <c r="E932" s="257"/>
      <c r="F932" s="257"/>
      <c r="G932" s="259">
        <v>0</v>
      </c>
      <c r="H932" s="260"/>
      <c r="I932" s="268"/>
      <c r="J932" s="260"/>
    </row>
    <row r="933" s="218" customFormat="1" ht="14.25" spans="1:10">
      <c r="A933" s="253" t="s">
        <v>1757</v>
      </c>
      <c r="B933" s="254">
        <f t="shared" si="176"/>
        <v>7</v>
      </c>
      <c r="C933" s="255" t="s">
        <v>1758</v>
      </c>
      <c r="D933" s="256"/>
      <c r="E933" s="257"/>
      <c r="F933" s="257"/>
      <c r="G933" s="259">
        <v>0</v>
      </c>
      <c r="H933" s="260"/>
      <c r="I933" s="268"/>
      <c r="J933" s="260"/>
    </row>
    <row r="934" s="218" customFormat="1" ht="14.25" spans="1:10">
      <c r="A934" s="253" t="s">
        <v>1759</v>
      </c>
      <c r="B934" s="254">
        <f t="shared" si="176"/>
        <v>7</v>
      </c>
      <c r="C934" s="255" t="s">
        <v>1760</v>
      </c>
      <c r="D934" s="256"/>
      <c r="E934" s="257"/>
      <c r="F934" s="257"/>
      <c r="G934" s="259">
        <v>0</v>
      </c>
      <c r="H934" s="260"/>
      <c r="I934" s="268">
        <f t="shared" ref="I934:I939" si="187">G934-D934</f>
        <v>0</v>
      </c>
      <c r="J934" s="260"/>
    </row>
    <row r="935" s="218" customFormat="1" ht="14.25" spans="1:10">
      <c r="A935" s="253" t="s">
        <v>1761</v>
      </c>
      <c r="B935" s="254">
        <f t="shared" si="176"/>
        <v>7</v>
      </c>
      <c r="C935" s="255" t="s">
        <v>1762</v>
      </c>
      <c r="D935" s="256"/>
      <c r="E935" s="257"/>
      <c r="F935" s="257"/>
      <c r="G935" s="259">
        <v>0</v>
      </c>
      <c r="H935" s="260"/>
      <c r="I935" s="268"/>
      <c r="J935" s="260"/>
    </row>
    <row r="936" s="218" customFormat="1" ht="14.25" spans="1:10">
      <c r="A936" s="253" t="s">
        <v>1763</v>
      </c>
      <c r="B936" s="254">
        <f t="shared" si="176"/>
        <v>7</v>
      </c>
      <c r="C936" s="255" t="s">
        <v>1764</v>
      </c>
      <c r="D936" s="256"/>
      <c r="E936" s="257"/>
      <c r="F936" s="257"/>
      <c r="G936" s="259">
        <v>0</v>
      </c>
      <c r="H936" s="260"/>
      <c r="I936" s="268"/>
      <c r="J936" s="260"/>
    </row>
    <row r="937" s="218" customFormat="1" ht="14.25" spans="1:10">
      <c r="A937" s="253" t="s">
        <v>1765</v>
      </c>
      <c r="B937" s="254">
        <f t="shared" si="176"/>
        <v>7</v>
      </c>
      <c r="C937" s="255" t="s">
        <v>1766</v>
      </c>
      <c r="D937" s="256">
        <v>48</v>
      </c>
      <c r="E937" s="257"/>
      <c r="F937" s="258">
        <v>129</v>
      </c>
      <c r="G937" s="259">
        <v>147</v>
      </c>
      <c r="H937" s="260">
        <f>G937/F937</f>
        <v>1.13953488372093</v>
      </c>
      <c r="I937" s="268">
        <f t="shared" si="187"/>
        <v>99</v>
      </c>
      <c r="J937" s="260">
        <f>I937/D937</f>
        <v>2.0625</v>
      </c>
    </row>
    <row r="938" s="218" customFormat="1" ht="14.25" spans="1:10">
      <c r="A938" s="253" t="s">
        <v>1767</v>
      </c>
      <c r="B938" s="254">
        <f t="shared" si="176"/>
        <v>7</v>
      </c>
      <c r="C938" s="255" t="s">
        <v>1768</v>
      </c>
      <c r="D938" s="256"/>
      <c r="E938" s="257"/>
      <c r="F938" s="257"/>
      <c r="G938" s="259">
        <v>0</v>
      </c>
      <c r="H938" s="260"/>
      <c r="I938" s="268"/>
      <c r="J938" s="260"/>
    </row>
    <row r="939" s="218" customFormat="1" ht="14.25" spans="1:10">
      <c r="A939" s="253" t="s">
        <v>1769</v>
      </c>
      <c r="B939" s="254">
        <f t="shared" si="176"/>
        <v>7</v>
      </c>
      <c r="C939" s="255" t="s">
        <v>1770</v>
      </c>
      <c r="D939" s="256">
        <v>20</v>
      </c>
      <c r="E939" s="257"/>
      <c r="F939" s="257"/>
      <c r="G939" s="259">
        <v>0</v>
      </c>
      <c r="H939" s="260"/>
      <c r="I939" s="268">
        <f t="shared" si="187"/>
        <v>-20</v>
      </c>
      <c r="J939" s="260"/>
    </row>
    <row r="940" s="218" customFormat="1" ht="14.25" spans="1:10">
      <c r="A940" s="253" t="s">
        <v>1771</v>
      </c>
      <c r="B940" s="254">
        <f t="shared" ref="B940:B1003" si="188">LEN(A940)</f>
        <v>7</v>
      </c>
      <c r="C940" s="255" t="s">
        <v>1772</v>
      </c>
      <c r="D940" s="256"/>
      <c r="E940" s="257"/>
      <c r="F940" s="257"/>
      <c r="G940" s="259">
        <v>0</v>
      </c>
      <c r="H940" s="260"/>
      <c r="I940" s="268"/>
      <c r="J940" s="260"/>
    </row>
    <row r="941" s="218" customFormat="1" ht="14.25" spans="1:10">
      <c r="A941" s="253" t="s">
        <v>1773</v>
      </c>
      <c r="B941" s="254">
        <f t="shared" si="188"/>
        <v>7</v>
      </c>
      <c r="C941" s="255" t="s">
        <v>1774</v>
      </c>
      <c r="D941" s="256"/>
      <c r="E941" s="257"/>
      <c r="F941" s="257"/>
      <c r="G941" s="259">
        <v>0</v>
      </c>
      <c r="H941" s="260"/>
      <c r="I941" s="268"/>
      <c r="J941" s="260"/>
    </row>
    <row r="942" s="218" customFormat="1" ht="14.25" spans="1:10">
      <c r="A942" s="253" t="s">
        <v>1775</v>
      </c>
      <c r="B942" s="254">
        <f t="shared" si="188"/>
        <v>7</v>
      </c>
      <c r="C942" s="255" t="s">
        <v>1776</v>
      </c>
      <c r="D942" s="256"/>
      <c r="E942" s="257"/>
      <c r="F942" s="257"/>
      <c r="G942" s="259">
        <v>0</v>
      </c>
      <c r="H942" s="260"/>
      <c r="I942" s="268"/>
      <c r="J942" s="260"/>
    </row>
    <row r="943" s="218" customFormat="1" ht="14.25" spans="1:10">
      <c r="A943" s="253" t="s">
        <v>1777</v>
      </c>
      <c r="B943" s="254">
        <f t="shared" si="188"/>
        <v>7</v>
      </c>
      <c r="C943" s="255" t="s">
        <v>1778</v>
      </c>
      <c r="D943" s="256">
        <v>205</v>
      </c>
      <c r="E943" s="257"/>
      <c r="F943" s="257"/>
      <c r="G943" s="259">
        <v>0</v>
      </c>
      <c r="H943" s="260"/>
      <c r="I943" s="268">
        <f>G943-D943</f>
        <v>-205</v>
      </c>
      <c r="J943" s="260">
        <f>I943/D943</f>
        <v>-1</v>
      </c>
    </row>
    <row r="944" s="218" customFormat="1" ht="14.25" spans="1:10">
      <c r="A944" s="253" t="s">
        <v>1779</v>
      </c>
      <c r="B944" s="254">
        <f t="shared" si="188"/>
        <v>7</v>
      </c>
      <c r="C944" s="255" t="s">
        <v>1780</v>
      </c>
      <c r="D944" s="256"/>
      <c r="E944" s="257"/>
      <c r="F944" s="257"/>
      <c r="G944" s="259">
        <v>0</v>
      </c>
      <c r="H944" s="260"/>
      <c r="I944" s="268"/>
      <c r="J944" s="260"/>
    </row>
    <row r="945" s="218" customFormat="1" ht="14.25" spans="1:10">
      <c r="A945" s="253" t="s">
        <v>1781</v>
      </c>
      <c r="B945" s="254">
        <f t="shared" si="188"/>
        <v>7</v>
      </c>
      <c r="C945" s="255" t="s">
        <v>1782</v>
      </c>
      <c r="D945" s="256"/>
      <c r="E945" s="257"/>
      <c r="F945" s="257"/>
      <c r="G945" s="259">
        <v>0</v>
      </c>
      <c r="H945" s="260"/>
      <c r="I945" s="268"/>
      <c r="J945" s="260"/>
    </row>
    <row r="946" s="218" customFormat="1" ht="14.25" spans="1:10">
      <c r="A946" s="253" t="s">
        <v>1783</v>
      </c>
      <c r="B946" s="254">
        <f t="shared" si="188"/>
        <v>7</v>
      </c>
      <c r="C946" s="255" t="s">
        <v>1725</v>
      </c>
      <c r="D946" s="256"/>
      <c r="E946" s="257"/>
      <c r="F946" s="257"/>
      <c r="G946" s="259">
        <v>0</v>
      </c>
      <c r="H946" s="260"/>
      <c r="I946" s="268"/>
      <c r="J946" s="260"/>
    </row>
    <row r="947" s="218" customFormat="1" ht="14.25" spans="1:10">
      <c r="A947" s="253" t="s">
        <v>1784</v>
      </c>
      <c r="B947" s="254">
        <f t="shared" si="188"/>
        <v>7</v>
      </c>
      <c r="C947" s="255" t="s">
        <v>1785</v>
      </c>
      <c r="D947" s="256"/>
      <c r="E947" s="257"/>
      <c r="F947" s="257"/>
      <c r="H947" s="260"/>
      <c r="I947" s="268"/>
      <c r="J947" s="260"/>
    </row>
    <row r="948" s="218" customFormat="1" ht="14.25" spans="1:10">
      <c r="A948" s="253" t="s">
        <v>1786</v>
      </c>
      <c r="B948" s="254">
        <f t="shared" si="188"/>
        <v>7</v>
      </c>
      <c r="C948" s="255" t="s">
        <v>1787</v>
      </c>
      <c r="D948" s="256">
        <v>82</v>
      </c>
      <c r="E948" s="257"/>
      <c r="F948" s="258">
        <v>10</v>
      </c>
      <c r="G948" s="259">
        <v>87</v>
      </c>
      <c r="H948" s="260"/>
      <c r="I948" s="268"/>
      <c r="J948" s="260"/>
    </row>
    <row r="949" s="218" customFormat="1" ht="14.25" spans="1:10">
      <c r="A949" s="253" t="s">
        <v>1788</v>
      </c>
      <c r="B949" s="254">
        <f t="shared" si="188"/>
        <v>7</v>
      </c>
      <c r="C949" s="255" t="s">
        <v>1789</v>
      </c>
      <c r="D949" s="256">
        <v>162</v>
      </c>
      <c r="E949" s="257">
        <v>10</v>
      </c>
      <c r="F949" s="258">
        <v>110</v>
      </c>
      <c r="G949" s="259">
        <v>110</v>
      </c>
      <c r="H949" s="260"/>
      <c r="I949" s="268"/>
      <c r="J949" s="260"/>
    </row>
    <row r="950" s="218" customFormat="1" ht="14.25" spans="1:10">
      <c r="A950" s="253" t="s">
        <v>1790</v>
      </c>
      <c r="B950" s="254">
        <f t="shared" si="188"/>
        <v>5</v>
      </c>
      <c r="C950" s="255" t="s">
        <v>1791</v>
      </c>
      <c r="D950" s="256"/>
      <c r="E950" s="257"/>
      <c r="F950" s="257"/>
      <c r="H950" s="260"/>
      <c r="I950" s="268"/>
      <c r="J950" s="260"/>
    </row>
    <row r="951" s="218" customFormat="1" ht="14.25" spans="1:10">
      <c r="A951" s="253" t="s">
        <v>1792</v>
      </c>
      <c r="B951" s="254">
        <f t="shared" si="188"/>
        <v>7</v>
      </c>
      <c r="C951" s="255" t="s">
        <v>119</v>
      </c>
      <c r="D951" s="256"/>
      <c r="E951" s="257"/>
      <c r="F951" s="257"/>
      <c r="G951" s="256"/>
      <c r="H951" s="260"/>
      <c r="I951" s="268"/>
      <c r="J951" s="260"/>
    </row>
    <row r="952" s="218" customFormat="1" ht="14.25" spans="1:10">
      <c r="A952" s="253" t="s">
        <v>1793</v>
      </c>
      <c r="B952" s="254">
        <f t="shared" si="188"/>
        <v>7</v>
      </c>
      <c r="C952" s="255" t="s">
        <v>121</v>
      </c>
      <c r="D952" s="256"/>
      <c r="E952" s="257"/>
      <c r="F952" s="257"/>
      <c r="G952" s="256"/>
      <c r="H952" s="260"/>
      <c r="I952" s="268"/>
      <c r="J952" s="260"/>
    </row>
    <row r="953" s="218" customFormat="1" ht="14.25" spans="1:10">
      <c r="A953" s="253" t="s">
        <v>1794</v>
      </c>
      <c r="B953" s="254">
        <f t="shared" si="188"/>
        <v>7</v>
      </c>
      <c r="C953" s="255" t="s">
        <v>123</v>
      </c>
      <c r="D953" s="256"/>
      <c r="E953" s="257"/>
      <c r="F953" s="257"/>
      <c r="G953" s="256"/>
      <c r="H953" s="260"/>
      <c r="I953" s="268"/>
      <c r="J953" s="260"/>
    </row>
    <row r="954" s="218" customFormat="1" ht="14.25" spans="1:10">
      <c r="A954" s="253" t="s">
        <v>1795</v>
      </c>
      <c r="B954" s="254">
        <f t="shared" si="188"/>
        <v>7</v>
      </c>
      <c r="C954" s="255" t="s">
        <v>1796</v>
      </c>
      <c r="D954" s="256"/>
      <c r="E954" s="257"/>
      <c r="F954" s="257"/>
      <c r="G954" s="256"/>
      <c r="H954" s="260"/>
      <c r="I954" s="268"/>
      <c r="J954" s="260"/>
    </row>
    <row r="955" s="218" customFormat="1" ht="14.25" spans="1:10">
      <c r="A955" s="253" t="s">
        <v>1797</v>
      </c>
      <c r="B955" s="254">
        <f t="shared" si="188"/>
        <v>7</v>
      </c>
      <c r="C955" s="255" t="s">
        <v>1798</v>
      </c>
      <c r="D955" s="256"/>
      <c r="E955" s="257"/>
      <c r="F955" s="257"/>
      <c r="G955" s="256"/>
      <c r="H955" s="260"/>
      <c r="I955" s="268"/>
      <c r="J955" s="260"/>
    </row>
    <row r="956" s="218" customFormat="1" ht="14.25" spans="1:10">
      <c r="A956" s="253" t="s">
        <v>1799</v>
      </c>
      <c r="B956" s="254">
        <f t="shared" si="188"/>
        <v>7</v>
      </c>
      <c r="C956" s="255" t="s">
        <v>1800</v>
      </c>
      <c r="D956" s="256"/>
      <c r="E956" s="257"/>
      <c r="F956" s="257"/>
      <c r="G956" s="256"/>
      <c r="H956" s="260"/>
      <c r="I956" s="268"/>
      <c r="J956" s="260"/>
    </row>
    <row r="957" s="218" customFormat="1" ht="14.25" spans="1:10">
      <c r="A957" s="253" t="s">
        <v>1801</v>
      </c>
      <c r="B957" s="254">
        <f t="shared" si="188"/>
        <v>7</v>
      </c>
      <c r="C957" s="255" t="s">
        <v>1802</v>
      </c>
      <c r="D957" s="256"/>
      <c r="E957" s="257"/>
      <c r="F957" s="257"/>
      <c r="G957" s="256"/>
      <c r="H957" s="260"/>
      <c r="I957" s="268"/>
      <c r="J957" s="260"/>
    </row>
    <row r="958" s="218" customFormat="1" ht="14.25" spans="1:10">
      <c r="A958" s="253" t="s">
        <v>1803</v>
      </c>
      <c r="B958" s="254">
        <f t="shared" si="188"/>
        <v>7</v>
      </c>
      <c r="C958" s="255" t="s">
        <v>1804</v>
      </c>
      <c r="D958" s="256"/>
      <c r="E958" s="257"/>
      <c r="F958" s="257"/>
      <c r="G958" s="256"/>
      <c r="H958" s="260"/>
      <c r="I958" s="268"/>
      <c r="J958" s="260"/>
    </row>
    <row r="959" s="218" customFormat="1" ht="14.25" spans="1:10">
      <c r="A959" s="253" t="s">
        <v>1805</v>
      </c>
      <c r="B959" s="254">
        <f t="shared" si="188"/>
        <v>7</v>
      </c>
      <c r="C959" s="255" t="s">
        <v>1806</v>
      </c>
      <c r="D959" s="256"/>
      <c r="E959" s="257"/>
      <c r="F959" s="257"/>
      <c r="G959" s="256"/>
      <c r="H959" s="260"/>
      <c r="I959" s="268"/>
      <c r="J959" s="260"/>
    </row>
    <row r="960" s="218" customFormat="1" ht="14.25" spans="1:10">
      <c r="A960" s="253" t="s">
        <v>1807</v>
      </c>
      <c r="B960" s="254">
        <f t="shared" si="188"/>
        <v>7</v>
      </c>
      <c r="C960" s="255" t="s">
        <v>1808</v>
      </c>
      <c r="D960" s="256"/>
      <c r="E960" s="257"/>
      <c r="F960" s="257"/>
      <c r="G960" s="256"/>
      <c r="H960" s="260"/>
      <c r="I960" s="268"/>
      <c r="J960" s="260"/>
    </row>
    <row r="961" s="218" customFormat="1" ht="14.25" spans="1:10">
      <c r="A961" s="253" t="s">
        <v>1809</v>
      </c>
      <c r="B961" s="254">
        <f t="shared" si="188"/>
        <v>5</v>
      </c>
      <c r="C961" s="255" t="s">
        <v>1810</v>
      </c>
      <c r="D961" s="256">
        <v>3304</v>
      </c>
      <c r="E961" s="261">
        <v>2327</v>
      </c>
      <c r="F961" s="258">
        <v>3200</v>
      </c>
      <c r="G961" s="259">
        <f>SUM(G962:G971)</f>
        <v>3171</v>
      </c>
      <c r="H961" s="260">
        <f t="shared" ref="H961:H966" si="189">G961/F961</f>
        <v>0.9909375</v>
      </c>
      <c r="I961" s="268">
        <f t="shared" ref="I961:I963" si="190">G961-D961</f>
        <v>-133</v>
      </c>
      <c r="J961" s="260">
        <f t="shared" ref="J961:J966" si="191">I961/D961</f>
        <v>-0.0402542372881356</v>
      </c>
    </row>
    <row r="962" s="218" customFormat="1" ht="14.25" spans="1:10">
      <c r="A962" s="253" t="s">
        <v>1811</v>
      </c>
      <c r="B962" s="254">
        <f t="shared" si="188"/>
        <v>7</v>
      </c>
      <c r="C962" s="255" t="s">
        <v>119</v>
      </c>
      <c r="D962" s="256"/>
      <c r="E962" s="261"/>
      <c r="F962" s="258">
        <v>0</v>
      </c>
      <c r="G962" s="259">
        <v>0</v>
      </c>
      <c r="H962" s="260"/>
      <c r="I962" s="268">
        <f t="shared" si="190"/>
        <v>0</v>
      </c>
      <c r="J962" s="260"/>
    </row>
    <row r="963" s="218" customFormat="1" ht="14.25" spans="1:10">
      <c r="A963" s="253" t="s">
        <v>1812</v>
      </c>
      <c r="B963" s="254">
        <f t="shared" si="188"/>
        <v>7</v>
      </c>
      <c r="C963" s="255" t="s">
        <v>121</v>
      </c>
      <c r="D963" s="256">
        <v>123</v>
      </c>
      <c r="E963" s="261"/>
      <c r="F963" s="258">
        <v>0</v>
      </c>
      <c r="G963" s="259">
        <v>0</v>
      </c>
      <c r="H963" s="260"/>
      <c r="I963" s="268">
        <f t="shared" si="190"/>
        <v>-123</v>
      </c>
      <c r="J963" s="260">
        <f t="shared" si="191"/>
        <v>-1</v>
      </c>
    </row>
    <row r="964" s="218" customFormat="1" ht="14.25" spans="1:10">
      <c r="A964" s="253" t="s">
        <v>1813</v>
      </c>
      <c r="B964" s="254">
        <f t="shared" si="188"/>
        <v>7</v>
      </c>
      <c r="C964" s="255" t="s">
        <v>123</v>
      </c>
      <c r="D964" s="256"/>
      <c r="E964" s="261"/>
      <c r="F964" s="258">
        <v>0</v>
      </c>
      <c r="G964" s="259">
        <v>0</v>
      </c>
      <c r="H964" s="260"/>
      <c r="I964" s="268"/>
      <c r="J964" s="260"/>
    </row>
    <row r="965" s="218" customFormat="1" ht="14.25" spans="1:10">
      <c r="A965" s="253" t="s">
        <v>1814</v>
      </c>
      <c r="B965" s="254">
        <f t="shared" si="188"/>
        <v>7</v>
      </c>
      <c r="C965" s="255" t="s">
        <v>1815</v>
      </c>
      <c r="D965" s="256">
        <v>1988</v>
      </c>
      <c r="E965" s="261">
        <v>1347</v>
      </c>
      <c r="F965" s="258">
        <v>1381</v>
      </c>
      <c r="G965" s="259">
        <v>1635</v>
      </c>
      <c r="H965" s="260">
        <f t="shared" si="189"/>
        <v>1.18392469225199</v>
      </c>
      <c r="I965" s="268">
        <f t="shared" ref="I965:I968" si="192">G965-D965</f>
        <v>-353</v>
      </c>
      <c r="J965" s="260">
        <f t="shared" si="191"/>
        <v>-0.177565392354125</v>
      </c>
    </row>
    <row r="966" s="217" customFormat="1" ht="14.25" spans="1:10">
      <c r="A966" s="253" t="s">
        <v>1816</v>
      </c>
      <c r="B966" s="254">
        <f t="shared" si="188"/>
        <v>7</v>
      </c>
      <c r="C966" s="255" t="s">
        <v>1817</v>
      </c>
      <c r="D966" s="256">
        <v>960</v>
      </c>
      <c r="E966" s="261">
        <v>650</v>
      </c>
      <c r="F966" s="258">
        <v>1489</v>
      </c>
      <c r="G966" s="259">
        <v>1172</v>
      </c>
      <c r="H966" s="260">
        <f t="shared" si="189"/>
        <v>0.787105439892545</v>
      </c>
      <c r="I966" s="268">
        <f t="shared" si="192"/>
        <v>212</v>
      </c>
      <c r="J966" s="260">
        <f t="shared" si="191"/>
        <v>0.220833333333333</v>
      </c>
    </row>
    <row r="967" s="218" customFormat="1" ht="14.25" spans="1:10">
      <c r="A967" s="253" t="s">
        <v>1818</v>
      </c>
      <c r="B967" s="254">
        <f t="shared" si="188"/>
        <v>7</v>
      </c>
      <c r="C967" s="255" t="s">
        <v>1819</v>
      </c>
      <c r="D967" s="256"/>
      <c r="E967" s="261"/>
      <c r="F967" s="258">
        <v>0</v>
      </c>
      <c r="G967" s="259">
        <v>0</v>
      </c>
      <c r="H967" s="260"/>
      <c r="I967" s="268"/>
      <c r="J967" s="260"/>
    </row>
    <row r="968" s="218" customFormat="1" ht="14.25" spans="1:10">
      <c r="A968" s="253" t="s">
        <v>1820</v>
      </c>
      <c r="B968" s="254">
        <f t="shared" si="188"/>
        <v>7</v>
      </c>
      <c r="C968" s="255" t="s">
        <v>1821</v>
      </c>
      <c r="D968" s="256">
        <v>46</v>
      </c>
      <c r="E968" s="261">
        <v>10</v>
      </c>
      <c r="F968" s="258">
        <v>10</v>
      </c>
      <c r="G968" s="259">
        <v>28</v>
      </c>
      <c r="H968" s="260">
        <f>G968/F968</f>
        <v>2.8</v>
      </c>
      <c r="I968" s="268">
        <f t="shared" si="192"/>
        <v>-18</v>
      </c>
      <c r="J968" s="260">
        <f>I968/D968</f>
        <v>-0.391304347826087</v>
      </c>
    </row>
    <row r="969" s="218" customFormat="1" ht="14.25" spans="1:10">
      <c r="A969" s="253" t="s">
        <v>1822</v>
      </c>
      <c r="B969" s="254">
        <f t="shared" si="188"/>
        <v>7</v>
      </c>
      <c r="C969" s="255" t="s">
        <v>1823</v>
      </c>
      <c r="D969" s="256"/>
      <c r="E969" s="261"/>
      <c r="F969" s="258">
        <v>0</v>
      </c>
      <c r="G969" s="259">
        <v>0</v>
      </c>
      <c r="H969" s="260"/>
      <c r="I969" s="268"/>
      <c r="J969" s="260"/>
    </row>
    <row r="970" s="218" customFormat="1" ht="14.25" spans="1:10">
      <c r="A970" s="253" t="s">
        <v>1824</v>
      </c>
      <c r="B970" s="254">
        <f t="shared" si="188"/>
        <v>7</v>
      </c>
      <c r="C970" s="255" t="s">
        <v>1825</v>
      </c>
      <c r="D970" s="256"/>
      <c r="E970" s="261"/>
      <c r="F970" s="258">
        <v>0</v>
      </c>
      <c r="G970" s="259">
        <v>0</v>
      </c>
      <c r="H970" s="260"/>
      <c r="I970" s="268">
        <f>G970-D970</f>
        <v>0</v>
      </c>
      <c r="J970" s="260"/>
    </row>
    <row r="971" s="218" customFormat="1" ht="14.25" spans="1:10">
      <c r="A971" s="253" t="s">
        <v>1826</v>
      </c>
      <c r="B971" s="254">
        <f t="shared" si="188"/>
        <v>7</v>
      </c>
      <c r="C971" s="255" t="s">
        <v>1827</v>
      </c>
      <c r="D971" s="256">
        <v>187</v>
      </c>
      <c r="E971" s="261">
        <v>320</v>
      </c>
      <c r="F971" s="258">
        <v>320</v>
      </c>
      <c r="G971" s="259">
        <v>336</v>
      </c>
      <c r="H971" s="260">
        <f>G971/F971</f>
        <v>1.05</v>
      </c>
      <c r="I971" s="268">
        <f>G971-D971</f>
        <v>149</v>
      </c>
      <c r="J971" s="260">
        <f>I971/D971</f>
        <v>0.796791443850267</v>
      </c>
    </row>
    <row r="972" s="218" customFormat="1" ht="14.25" spans="1:10">
      <c r="A972" s="253" t="s">
        <v>1828</v>
      </c>
      <c r="B972" s="254">
        <f t="shared" si="188"/>
        <v>5</v>
      </c>
      <c r="C972" s="255" t="s">
        <v>1829</v>
      </c>
      <c r="D972" s="256"/>
      <c r="E972" s="257"/>
      <c r="F972" s="257"/>
      <c r="G972" s="256"/>
      <c r="H972" s="260"/>
      <c r="I972" s="268"/>
      <c r="J972" s="260"/>
    </row>
    <row r="973" s="218" customFormat="1" ht="14.25" spans="1:10">
      <c r="A973" s="253" t="s">
        <v>1830</v>
      </c>
      <c r="B973" s="254">
        <f t="shared" si="188"/>
        <v>7</v>
      </c>
      <c r="C973" s="255" t="s">
        <v>876</v>
      </c>
      <c r="D973" s="256"/>
      <c r="E973" s="257"/>
      <c r="F973" s="257"/>
      <c r="G973" s="256"/>
      <c r="H973" s="260"/>
      <c r="I973" s="268"/>
      <c r="J973" s="260"/>
    </row>
    <row r="974" s="218" customFormat="1" ht="14.25" spans="1:10">
      <c r="A974" s="253" t="s">
        <v>1831</v>
      </c>
      <c r="B974" s="254">
        <f t="shared" si="188"/>
        <v>7</v>
      </c>
      <c r="C974" s="255" t="s">
        <v>1832</v>
      </c>
      <c r="D974" s="256"/>
      <c r="E974" s="257"/>
      <c r="F974" s="257"/>
      <c r="G974" s="256"/>
      <c r="H974" s="260"/>
      <c r="I974" s="268"/>
      <c r="J974" s="260"/>
    </row>
    <row r="975" s="218" customFormat="1" ht="14.25" spans="1:10">
      <c r="A975" s="253" t="s">
        <v>1833</v>
      </c>
      <c r="B975" s="254">
        <f t="shared" si="188"/>
        <v>7</v>
      </c>
      <c r="C975" s="255" t="s">
        <v>1834</v>
      </c>
      <c r="D975" s="256"/>
      <c r="E975" s="257"/>
      <c r="F975" s="257"/>
      <c r="G975" s="256"/>
      <c r="H975" s="260"/>
      <c r="I975" s="268"/>
      <c r="J975" s="260"/>
    </row>
    <row r="976" s="218" customFormat="1" ht="14.25" spans="1:10">
      <c r="A976" s="253" t="s">
        <v>1835</v>
      </c>
      <c r="B976" s="254">
        <f t="shared" si="188"/>
        <v>7</v>
      </c>
      <c r="C976" s="255" t="s">
        <v>1836</v>
      </c>
      <c r="D976" s="256"/>
      <c r="E976" s="257"/>
      <c r="F976" s="257"/>
      <c r="G976" s="256"/>
      <c r="H976" s="260"/>
      <c r="I976" s="268"/>
      <c r="J976" s="260"/>
    </row>
    <row r="977" s="218" customFormat="1" ht="14.25" spans="1:10">
      <c r="A977" s="253" t="s">
        <v>1837</v>
      </c>
      <c r="B977" s="254">
        <f t="shared" si="188"/>
        <v>7</v>
      </c>
      <c r="C977" s="255" t="s">
        <v>1838</v>
      </c>
      <c r="D977" s="256"/>
      <c r="E977" s="257"/>
      <c r="F977" s="257"/>
      <c r="G977" s="256"/>
      <c r="H977" s="260"/>
      <c r="I977" s="268"/>
      <c r="J977" s="260"/>
    </row>
    <row r="978" s="218" customFormat="1" ht="14.25" spans="1:10">
      <c r="A978" s="253" t="s">
        <v>1839</v>
      </c>
      <c r="B978" s="254">
        <f t="shared" si="188"/>
        <v>5</v>
      </c>
      <c r="C978" s="255" t="s">
        <v>1840</v>
      </c>
      <c r="D978" s="256">
        <v>1636</v>
      </c>
      <c r="E978" s="257"/>
      <c r="F978" s="258">
        <v>758</v>
      </c>
      <c r="G978" s="259">
        <f>SUM(G979:G984)</f>
        <v>833</v>
      </c>
      <c r="H978" s="260">
        <f t="shared" ref="H978:H982" si="193">G978/F978</f>
        <v>1.09894459102902</v>
      </c>
      <c r="I978" s="268">
        <f t="shared" ref="I978:I985" si="194">G978-D978</f>
        <v>-803</v>
      </c>
      <c r="J978" s="260">
        <f t="shared" ref="J978:J982" si="195">I978/D978</f>
        <v>-0.490831295843521</v>
      </c>
    </row>
    <row r="979" s="218" customFormat="1" ht="14.25" spans="1:10">
      <c r="A979" s="253" t="s">
        <v>1841</v>
      </c>
      <c r="B979" s="254">
        <f t="shared" si="188"/>
        <v>7</v>
      </c>
      <c r="C979" s="255" t="s">
        <v>1842</v>
      </c>
      <c r="D979" s="256">
        <v>709</v>
      </c>
      <c r="E979" s="257"/>
      <c r="F979" s="258">
        <v>603</v>
      </c>
      <c r="G979" s="259">
        <v>644</v>
      </c>
      <c r="H979" s="260">
        <f t="shared" si="193"/>
        <v>1.06799336650083</v>
      </c>
      <c r="I979" s="268">
        <f t="shared" si="194"/>
        <v>-65</v>
      </c>
      <c r="J979" s="260">
        <f t="shared" si="195"/>
        <v>-0.0916784203102962</v>
      </c>
    </row>
    <row r="980" s="218" customFormat="1" ht="14.25" spans="1:10">
      <c r="A980" s="253" t="s">
        <v>1843</v>
      </c>
      <c r="B980" s="254">
        <f t="shared" si="188"/>
        <v>7</v>
      </c>
      <c r="C980" s="255" t="s">
        <v>1844</v>
      </c>
      <c r="D980" s="256"/>
      <c r="E980" s="257"/>
      <c r="F980" s="258">
        <v>0</v>
      </c>
      <c r="G980" s="259">
        <v>0</v>
      </c>
      <c r="H980" s="260"/>
      <c r="I980" s="268"/>
      <c r="J980" s="260"/>
    </row>
    <row r="981" s="218" customFormat="1" ht="14.25" spans="1:10">
      <c r="A981" s="253" t="s">
        <v>1845</v>
      </c>
      <c r="B981" s="254">
        <f t="shared" si="188"/>
        <v>7</v>
      </c>
      <c r="C981" s="255" t="s">
        <v>1846</v>
      </c>
      <c r="D981" s="256"/>
      <c r="E981" s="257"/>
      <c r="F981" s="258">
        <v>0</v>
      </c>
      <c r="G981" s="259">
        <v>0</v>
      </c>
      <c r="H981" s="260"/>
      <c r="I981" s="268"/>
      <c r="J981" s="260"/>
    </row>
    <row r="982" s="218" customFormat="1" ht="14.25" spans="1:10">
      <c r="A982" s="253" t="s">
        <v>1847</v>
      </c>
      <c r="B982" s="254">
        <f t="shared" si="188"/>
        <v>7</v>
      </c>
      <c r="C982" s="255" t="s">
        <v>1848</v>
      </c>
      <c r="D982" s="256">
        <v>340</v>
      </c>
      <c r="E982" s="257"/>
      <c r="F982" s="258">
        <v>150</v>
      </c>
      <c r="G982" s="259">
        <v>150</v>
      </c>
      <c r="H982" s="260">
        <f t="shared" si="193"/>
        <v>1</v>
      </c>
      <c r="I982" s="268">
        <f t="shared" si="194"/>
        <v>-190</v>
      </c>
      <c r="J982" s="260">
        <f t="shared" si="195"/>
        <v>-0.558823529411765</v>
      </c>
    </row>
    <row r="983" s="218" customFormat="1" ht="14.25" spans="1:10">
      <c r="A983" s="253" t="s">
        <v>1849</v>
      </c>
      <c r="B983" s="254">
        <f t="shared" si="188"/>
        <v>7</v>
      </c>
      <c r="C983" s="255" t="s">
        <v>1850</v>
      </c>
      <c r="D983" s="256">
        <v>324</v>
      </c>
      <c r="E983" s="257"/>
      <c r="F983" s="258">
        <v>0</v>
      </c>
      <c r="G983" s="259">
        <v>0</v>
      </c>
      <c r="H983" s="260"/>
      <c r="I983" s="268">
        <f t="shared" si="194"/>
        <v>-324</v>
      </c>
      <c r="J983" s="260"/>
    </row>
    <row r="984" s="218" customFormat="1" ht="14.25" spans="1:10">
      <c r="A984" s="253" t="s">
        <v>1851</v>
      </c>
      <c r="B984" s="254">
        <f t="shared" si="188"/>
        <v>7</v>
      </c>
      <c r="C984" s="255" t="s">
        <v>1852</v>
      </c>
      <c r="D984" s="256">
        <v>263</v>
      </c>
      <c r="E984" s="257"/>
      <c r="F984" s="258">
        <v>5</v>
      </c>
      <c r="G984" s="259">
        <v>39</v>
      </c>
      <c r="H984" s="260">
        <f t="shared" ref="H984:H988" si="196">G984/F984</f>
        <v>7.8</v>
      </c>
      <c r="I984" s="268">
        <f t="shared" si="194"/>
        <v>-224</v>
      </c>
      <c r="J984" s="260">
        <f t="shared" ref="J984:J988" si="197">I984/D984</f>
        <v>-0.85171102661597</v>
      </c>
    </row>
    <row r="985" s="218" customFormat="1" ht="14.25" spans="1:10">
      <c r="A985" s="253" t="s">
        <v>1853</v>
      </c>
      <c r="B985" s="254">
        <f t="shared" si="188"/>
        <v>5</v>
      </c>
      <c r="C985" s="255" t="s">
        <v>1854</v>
      </c>
      <c r="D985" s="256">
        <v>364</v>
      </c>
      <c r="E985" s="257">
        <v>90</v>
      </c>
      <c r="F985" s="258">
        <v>635</v>
      </c>
      <c r="G985" s="259">
        <f>SUM(G986:G991)</f>
        <v>636</v>
      </c>
      <c r="H985" s="260">
        <f t="shared" si="196"/>
        <v>1.00157480314961</v>
      </c>
      <c r="I985" s="268">
        <f t="shared" si="194"/>
        <v>272</v>
      </c>
      <c r="J985" s="260">
        <f t="shared" si="197"/>
        <v>0.747252747252747</v>
      </c>
    </row>
    <row r="986" s="218" customFormat="1" ht="14.25" spans="1:10">
      <c r="A986" s="253" t="s">
        <v>1855</v>
      </c>
      <c r="B986" s="254">
        <f t="shared" si="188"/>
        <v>7</v>
      </c>
      <c r="C986" s="255" t="s">
        <v>1856</v>
      </c>
      <c r="D986" s="256"/>
      <c r="E986" s="257"/>
      <c r="F986" s="258">
        <v>0</v>
      </c>
      <c r="G986" s="259">
        <v>0</v>
      </c>
      <c r="H986" s="260"/>
      <c r="I986" s="268"/>
      <c r="J986" s="260"/>
    </row>
    <row r="987" s="218" customFormat="1" ht="14.25" spans="1:10">
      <c r="A987" s="253" t="s">
        <v>1857</v>
      </c>
      <c r="B987" s="254">
        <f t="shared" si="188"/>
        <v>7</v>
      </c>
      <c r="C987" s="255" t="s">
        <v>1858</v>
      </c>
      <c r="D987" s="256"/>
      <c r="E987" s="257"/>
      <c r="F987" s="258">
        <v>0</v>
      </c>
      <c r="G987" s="259">
        <v>0</v>
      </c>
      <c r="H987" s="260"/>
      <c r="I987" s="268"/>
      <c r="J987" s="260"/>
    </row>
    <row r="988" s="218" customFormat="1" ht="14.25" spans="1:10">
      <c r="A988" s="253" t="s">
        <v>1859</v>
      </c>
      <c r="B988" s="254">
        <f t="shared" si="188"/>
        <v>7</v>
      </c>
      <c r="C988" s="255" t="s">
        <v>1860</v>
      </c>
      <c r="D988" s="256">
        <v>364</v>
      </c>
      <c r="E988" s="257">
        <v>90</v>
      </c>
      <c r="F988" s="258">
        <v>635</v>
      </c>
      <c r="G988" s="259">
        <v>636</v>
      </c>
      <c r="H988" s="260">
        <f t="shared" si="196"/>
        <v>1.00157480314961</v>
      </c>
      <c r="I988" s="268">
        <f>G988-D988</f>
        <v>272</v>
      </c>
      <c r="J988" s="260">
        <f t="shared" si="197"/>
        <v>0.747252747252747</v>
      </c>
    </row>
    <row r="989" s="218" customFormat="1" ht="14.25" spans="1:10">
      <c r="A989" s="253" t="s">
        <v>1861</v>
      </c>
      <c r="B989" s="254">
        <f t="shared" si="188"/>
        <v>7</v>
      </c>
      <c r="C989" s="255" t="s">
        <v>1166</v>
      </c>
      <c r="D989" s="256"/>
      <c r="E989" s="257"/>
      <c r="F989" s="257"/>
      <c r="G989" s="256"/>
      <c r="H989" s="260"/>
      <c r="I989" s="268"/>
      <c r="J989" s="260"/>
    </row>
    <row r="990" s="218" customFormat="1" ht="14.25" spans="1:10">
      <c r="A990" s="253" t="s">
        <v>1862</v>
      </c>
      <c r="B990" s="254">
        <f t="shared" si="188"/>
        <v>7</v>
      </c>
      <c r="C990" s="255" t="s">
        <v>1863</v>
      </c>
      <c r="D990" s="256"/>
      <c r="E990" s="257"/>
      <c r="F990" s="257"/>
      <c r="G990" s="256"/>
      <c r="H990" s="260"/>
      <c r="I990" s="268"/>
      <c r="J990" s="260"/>
    </row>
    <row r="991" s="218" customFormat="1" ht="14.25" spans="1:10">
      <c r="A991" s="253" t="s">
        <v>1864</v>
      </c>
      <c r="B991" s="254">
        <f t="shared" si="188"/>
        <v>7</v>
      </c>
      <c r="C991" s="255" t="s">
        <v>1865</v>
      </c>
      <c r="D991" s="256"/>
      <c r="E991" s="257"/>
      <c r="F991" s="257"/>
      <c r="G991" s="256"/>
      <c r="H991" s="260"/>
      <c r="I991" s="268"/>
      <c r="J991" s="260"/>
    </row>
    <row r="992" s="218" customFormat="1" ht="14.25" spans="1:10">
      <c r="A992" s="253" t="s">
        <v>1866</v>
      </c>
      <c r="B992" s="254">
        <f t="shared" si="188"/>
        <v>5</v>
      </c>
      <c r="C992" s="255" t="s">
        <v>1867</v>
      </c>
      <c r="D992" s="256">
        <v>48</v>
      </c>
      <c r="E992" s="257">
        <v>300</v>
      </c>
      <c r="F992" s="257">
        <v>600</v>
      </c>
      <c r="G992" s="256">
        <v>549</v>
      </c>
      <c r="H992" s="260"/>
      <c r="I992" s="268">
        <f t="shared" ref="I992:I998" si="198">G992-D992</f>
        <v>501</v>
      </c>
      <c r="J992" s="260">
        <f>I992/D992</f>
        <v>10.4375</v>
      </c>
    </row>
    <row r="993" s="218" customFormat="1" ht="14.25" spans="1:10">
      <c r="A993" s="253" t="s">
        <v>1868</v>
      </c>
      <c r="B993" s="254">
        <f t="shared" si="188"/>
        <v>7</v>
      </c>
      <c r="C993" s="255" t="s">
        <v>1869</v>
      </c>
      <c r="D993" s="256"/>
      <c r="E993" s="257"/>
      <c r="F993" s="257"/>
      <c r="G993" s="256"/>
      <c r="H993" s="260"/>
      <c r="I993" s="268"/>
      <c r="J993" s="260"/>
    </row>
    <row r="994" s="218" customFormat="1" ht="14.25" spans="1:10">
      <c r="A994" s="253" t="s">
        <v>1870</v>
      </c>
      <c r="B994" s="254">
        <f t="shared" si="188"/>
        <v>7</v>
      </c>
      <c r="C994" s="255" t="s">
        <v>1871</v>
      </c>
      <c r="D994" s="256">
        <v>48</v>
      </c>
      <c r="E994" s="257">
        <v>300</v>
      </c>
      <c r="F994" s="257">
        <v>600</v>
      </c>
      <c r="G994" s="256">
        <v>549</v>
      </c>
      <c r="H994" s="260"/>
      <c r="I994" s="268">
        <f t="shared" si="198"/>
        <v>501</v>
      </c>
      <c r="J994" s="260">
        <f>I994/D994</f>
        <v>10.4375</v>
      </c>
    </row>
    <row r="995" s="218" customFormat="1" ht="14.25" spans="1:10">
      <c r="A995" s="247" t="s">
        <v>1872</v>
      </c>
      <c r="B995" s="273">
        <f t="shared" si="188"/>
        <v>3</v>
      </c>
      <c r="C995" s="249" t="s">
        <v>1873</v>
      </c>
      <c r="D995" s="250">
        <v>136</v>
      </c>
      <c r="E995" s="251">
        <v>61</v>
      </c>
      <c r="F995" s="251">
        <v>486</v>
      </c>
      <c r="G995" s="250">
        <v>501</v>
      </c>
      <c r="H995" s="252">
        <f>G995/F995</f>
        <v>1.03086419753086</v>
      </c>
      <c r="I995" s="267">
        <f t="shared" si="198"/>
        <v>365</v>
      </c>
      <c r="J995" s="252"/>
    </row>
    <row r="996" s="218" customFormat="1" ht="14.25" spans="1:10">
      <c r="A996" s="253" t="s">
        <v>1874</v>
      </c>
      <c r="B996" s="254">
        <f t="shared" si="188"/>
        <v>5</v>
      </c>
      <c r="C996" s="255" t="s">
        <v>1875</v>
      </c>
      <c r="D996" s="256">
        <v>136</v>
      </c>
      <c r="E996" s="257">
        <v>61</v>
      </c>
      <c r="F996" s="258">
        <v>439</v>
      </c>
      <c r="G996" s="259">
        <f>SUM(G997:G1018)</f>
        <v>485</v>
      </c>
      <c r="H996" s="260"/>
      <c r="I996" s="268">
        <f t="shared" si="198"/>
        <v>349</v>
      </c>
      <c r="J996" s="260"/>
    </row>
    <row r="997" s="218" customFormat="1" ht="14.25" spans="1:10">
      <c r="A997" s="253" t="s">
        <v>1876</v>
      </c>
      <c r="B997" s="254">
        <f t="shared" si="188"/>
        <v>7</v>
      </c>
      <c r="C997" s="255" t="s">
        <v>119</v>
      </c>
      <c r="D997" s="256">
        <v>44</v>
      </c>
      <c r="E997" s="257">
        <v>61</v>
      </c>
      <c r="F997" s="258">
        <v>61</v>
      </c>
      <c r="G997" s="259">
        <v>79</v>
      </c>
      <c r="H997" s="260"/>
      <c r="I997" s="268">
        <f t="shared" si="198"/>
        <v>35</v>
      </c>
      <c r="J997" s="260"/>
    </row>
    <row r="998" s="218" customFormat="1" ht="14.25" spans="1:10">
      <c r="A998" s="253" t="s">
        <v>1877</v>
      </c>
      <c r="B998" s="254">
        <f t="shared" si="188"/>
        <v>7</v>
      </c>
      <c r="C998" s="255" t="s">
        <v>121</v>
      </c>
      <c r="D998" s="256">
        <v>5</v>
      </c>
      <c r="E998" s="257"/>
      <c r="F998" s="258">
        <v>0</v>
      </c>
      <c r="G998" s="259">
        <v>10</v>
      </c>
      <c r="H998" s="260"/>
      <c r="I998" s="268">
        <f t="shared" si="198"/>
        <v>5</v>
      </c>
      <c r="J998" s="260"/>
    </row>
    <row r="999" s="218" customFormat="1" ht="14.25" spans="1:10">
      <c r="A999" s="253" t="s">
        <v>1878</v>
      </c>
      <c r="B999" s="254">
        <f t="shared" si="188"/>
        <v>7</v>
      </c>
      <c r="C999" s="255" t="s">
        <v>123</v>
      </c>
      <c r="D999" s="256"/>
      <c r="E999" s="257"/>
      <c r="F999" s="258">
        <v>0</v>
      </c>
      <c r="G999" s="259">
        <v>0</v>
      </c>
      <c r="H999" s="260"/>
      <c r="I999" s="268"/>
      <c r="J999" s="260"/>
    </row>
    <row r="1000" s="218" customFormat="1" ht="14.25" spans="1:10">
      <c r="A1000" s="253" t="s">
        <v>1879</v>
      </c>
      <c r="B1000" s="254">
        <f t="shared" si="188"/>
        <v>7</v>
      </c>
      <c r="C1000" s="255" t="s">
        <v>1880</v>
      </c>
      <c r="D1000" s="256"/>
      <c r="E1000" s="257"/>
      <c r="F1000" s="258">
        <v>263</v>
      </c>
      <c r="G1000" s="259">
        <v>263</v>
      </c>
      <c r="H1000" s="260"/>
      <c r="I1000" s="268"/>
      <c r="J1000" s="260"/>
    </row>
    <row r="1001" s="218" customFormat="1" ht="14.25" spans="1:10">
      <c r="A1001" s="253" t="s">
        <v>1881</v>
      </c>
      <c r="B1001" s="254">
        <f t="shared" si="188"/>
        <v>7</v>
      </c>
      <c r="C1001" s="255" t="s">
        <v>1882</v>
      </c>
      <c r="D1001" s="256">
        <v>87</v>
      </c>
      <c r="E1001" s="257"/>
      <c r="F1001" s="258">
        <v>115</v>
      </c>
      <c r="G1001" s="259">
        <v>133</v>
      </c>
      <c r="H1001" s="260"/>
      <c r="I1001" s="268">
        <f>G1001-D1001</f>
        <v>46</v>
      </c>
      <c r="J1001" s="260"/>
    </row>
    <row r="1002" s="218" customFormat="1" ht="14.25" spans="1:10">
      <c r="A1002" s="253" t="s">
        <v>1883</v>
      </c>
      <c r="B1002" s="254">
        <f t="shared" si="188"/>
        <v>7</v>
      </c>
      <c r="C1002" s="255" t="s">
        <v>1884</v>
      </c>
      <c r="D1002" s="256"/>
      <c r="E1002" s="257"/>
      <c r="F1002" s="257"/>
      <c r="G1002" s="256"/>
      <c r="H1002" s="260"/>
      <c r="I1002" s="268"/>
      <c r="J1002" s="260"/>
    </row>
    <row r="1003" s="218" customFormat="1" ht="14.25" spans="1:10">
      <c r="A1003" s="253" t="s">
        <v>1885</v>
      </c>
      <c r="B1003" s="254">
        <f t="shared" si="188"/>
        <v>7</v>
      </c>
      <c r="C1003" s="255" t="s">
        <v>1886</v>
      </c>
      <c r="D1003" s="256"/>
      <c r="E1003" s="257"/>
      <c r="F1003" s="257"/>
      <c r="G1003" s="256"/>
      <c r="H1003" s="260"/>
      <c r="I1003" s="268"/>
      <c r="J1003" s="260"/>
    </row>
    <row r="1004" s="218" customFormat="1" ht="14.25" spans="1:10">
      <c r="A1004" s="253" t="s">
        <v>1887</v>
      </c>
      <c r="B1004" s="254">
        <f t="shared" ref="B1004:B1067" si="199">LEN(A1004)</f>
        <v>7</v>
      </c>
      <c r="C1004" s="255" t="s">
        <v>1888</v>
      </c>
      <c r="D1004" s="256"/>
      <c r="E1004" s="257"/>
      <c r="F1004" s="257"/>
      <c r="G1004" s="256"/>
      <c r="H1004" s="260"/>
      <c r="I1004" s="268"/>
      <c r="J1004" s="260"/>
    </row>
    <row r="1005" s="218" customFormat="1" ht="14.25" spans="1:10">
      <c r="A1005" s="253" t="s">
        <v>1889</v>
      </c>
      <c r="B1005" s="254">
        <f t="shared" si="199"/>
        <v>7</v>
      </c>
      <c r="C1005" s="255" t="s">
        <v>1890</v>
      </c>
      <c r="D1005" s="256"/>
      <c r="E1005" s="257"/>
      <c r="F1005" s="257"/>
      <c r="G1005" s="256"/>
      <c r="H1005" s="260"/>
      <c r="I1005" s="268"/>
      <c r="J1005" s="260"/>
    </row>
    <row r="1006" s="218" customFormat="1" ht="14.25" spans="1:10">
      <c r="A1006" s="253" t="s">
        <v>1891</v>
      </c>
      <c r="B1006" s="254">
        <f t="shared" si="199"/>
        <v>7</v>
      </c>
      <c r="C1006" s="255" t="s">
        <v>1892</v>
      </c>
      <c r="D1006" s="256"/>
      <c r="E1006" s="257"/>
      <c r="F1006" s="257"/>
      <c r="G1006" s="256"/>
      <c r="H1006" s="260"/>
      <c r="I1006" s="268"/>
      <c r="J1006" s="260"/>
    </row>
    <row r="1007" s="218" customFormat="1" ht="14.25" spans="1:10">
      <c r="A1007" s="253" t="s">
        <v>1893</v>
      </c>
      <c r="B1007" s="254">
        <f t="shared" si="199"/>
        <v>7</v>
      </c>
      <c r="C1007" s="255" t="s">
        <v>1894</v>
      </c>
      <c r="D1007" s="256"/>
      <c r="E1007" s="257"/>
      <c r="F1007" s="257"/>
      <c r="G1007" s="256"/>
      <c r="H1007" s="260"/>
      <c r="I1007" s="268"/>
      <c r="J1007" s="260"/>
    </row>
    <row r="1008" s="218" customFormat="1" ht="14.25" spans="1:10">
      <c r="A1008" s="253" t="s">
        <v>1895</v>
      </c>
      <c r="B1008" s="254">
        <f t="shared" si="199"/>
        <v>7</v>
      </c>
      <c r="C1008" s="255" t="s">
        <v>1896</v>
      </c>
      <c r="D1008" s="256"/>
      <c r="E1008" s="257"/>
      <c r="F1008" s="257"/>
      <c r="G1008" s="256"/>
      <c r="H1008" s="260"/>
      <c r="I1008" s="268"/>
      <c r="J1008" s="260"/>
    </row>
    <row r="1009" s="218" customFormat="1" ht="14.25" spans="1:10">
      <c r="A1009" s="253" t="s">
        <v>1897</v>
      </c>
      <c r="B1009" s="254">
        <f t="shared" si="199"/>
        <v>7</v>
      </c>
      <c r="C1009" s="255" t="s">
        <v>1898</v>
      </c>
      <c r="D1009" s="256"/>
      <c r="E1009" s="257"/>
      <c r="F1009" s="257"/>
      <c r="G1009" s="256"/>
      <c r="H1009" s="260"/>
      <c r="I1009" s="268"/>
      <c r="J1009" s="260"/>
    </row>
    <row r="1010" s="218" customFormat="1" ht="14.25" spans="1:10">
      <c r="A1010" s="253" t="s">
        <v>1899</v>
      </c>
      <c r="B1010" s="254">
        <f t="shared" si="199"/>
        <v>7</v>
      </c>
      <c r="C1010" s="255" t="s">
        <v>1900</v>
      </c>
      <c r="D1010" s="256"/>
      <c r="E1010" s="257"/>
      <c r="F1010" s="257"/>
      <c r="G1010" s="256"/>
      <c r="H1010" s="260"/>
      <c r="I1010" s="268"/>
      <c r="J1010" s="260"/>
    </row>
    <row r="1011" s="218" customFormat="1" ht="14.25" spans="1:10">
      <c r="A1011" s="253" t="s">
        <v>1901</v>
      </c>
      <c r="B1011" s="254">
        <f t="shared" si="199"/>
        <v>7</v>
      </c>
      <c r="C1011" s="255" t="s">
        <v>1902</v>
      </c>
      <c r="D1011" s="256"/>
      <c r="E1011" s="257"/>
      <c r="F1011" s="257"/>
      <c r="G1011" s="256"/>
      <c r="H1011" s="260"/>
      <c r="I1011" s="268"/>
      <c r="J1011" s="260"/>
    </row>
    <row r="1012" s="218" customFormat="1" ht="14.25" spans="1:10">
      <c r="A1012" s="253" t="s">
        <v>1903</v>
      </c>
      <c r="B1012" s="254">
        <f t="shared" si="199"/>
        <v>7</v>
      </c>
      <c r="C1012" s="255" t="s">
        <v>1904</v>
      </c>
      <c r="D1012" s="256"/>
      <c r="E1012" s="257"/>
      <c r="F1012" s="257"/>
      <c r="G1012" s="256"/>
      <c r="H1012" s="260"/>
      <c r="I1012" s="268"/>
      <c r="J1012" s="260"/>
    </row>
    <row r="1013" s="218" customFormat="1" ht="14.25" spans="1:10">
      <c r="A1013" s="253" t="s">
        <v>1905</v>
      </c>
      <c r="B1013" s="254">
        <f t="shared" si="199"/>
        <v>7</v>
      </c>
      <c r="C1013" s="255" t="s">
        <v>1906</v>
      </c>
      <c r="D1013" s="256"/>
      <c r="E1013" s="257"/>
      <c r="F1013" s="257"/>
      <c r="G1013" s="256"/>
      <c r="H1013" s="260"/>
      <c r="I1013" s="268"/>
      <c r="J1013" s="260"/>
    </row>
    <row r="1014" s="218" customFormat="1" ht="14.25" spans="1:10">
      <c r="A1014" s="253" t="s">
        <v>1907</v>
      </c>
      <c r="B1014" s="254">
        <f t="shared" si="199"/>
        <v>7</v>
      </c>
      <c r="C1014" s="255" t="s">
        <v>1908</v>
      </c>
      <c r="D1014" s="256"/>
      <c r="E1014" s="257"/>
      <c r="F1014" s="257"/>
      <c r="G1014" s="256"/>
      <c r="H1014" s="260"/>
      <c r="I1014" s="268"/>
      <c r="J1014" s="260"/>
    </row>
    <row r="1015" s="218" customFormat="1" ht="14.25" spans="1:10">
      <c r="A1015" s="253" t="s">
        <v>1909</v>
      </c>
      <c r="B1015" s="254">
        <f t="shared" si="199"/>
        <v>7</v>
      </c>
      <c r="C1015" s="255" t="s">
        <v>1910</v>
      </c>
      <c r="D1015" s="256"/>
      <c r="E1015" s="257"/>
      <c r="F1015" s="257"/>
      <c r="G1015" s="256"/>
      <c r="H1015" s="260"/>
      <c r="I1015" s="268"/>
      <c r="J1015" s="260"/>
    </row>
    <row r="1016" s="218" customFormat="1" ht="14.25" spans="1:10">
      <c r="A1016" s="253" t="s">
        <v>1911</v>
      </c>
      <c r="B1016" s="254">
        <f t="shared" si="199"/>
        <v>7</v>
      </c>
      <c r="C1016" s="255" t="s">
        <v>1912</v>
      </c>
      <c r="D1016" s="256"/>
      <c r="E1016" s="257"/>
      <c r="F1016" s="257"/>
      <c r="G1016" s="256"/>
      <c r="H1016" s="260"/>
      <c r="I1016" s="268"/>
      <c r="J1016" s="260"/>
    </row>
    <row r="1017" s="218" customFormat="1" ht="14.25" spans="1:10">
      <c r="A1017" s="253" t="s">
        <v>1913</v>
      </c>
      <c r="B1017" s="254">
        <f t="shared" si="199"/>
        <v>7</v>
      </c>
      <c r="C1017" s="255" t="s">
        <v>1914</v>
      </c>
      <c r="D1017" s="256"/>
      <c r="E1017" s="257"/>
      <c r="F1017" s="257"/>
      <c r="G1017" s="256"/>
      <c r="H1017" s="260"/>
      <c r="I1017" s="268"/>
      <c r="J1017" s="260"/>
    </row>
    <row r="1018" s="218" customFormat="1" ht="14.25" spans="1:10">
      <c r="A1018" s="253" t="s">
        <v>1915</v>
      </c>
      <c r="B1018" s="254">
        <f t="shared" si="199"/>
        <v>7</v>
      </c>
      <c r="C1018" s="255" t="s">
        <v>1916</v>
      </c>
      <c r="D1018" s="256"/>
      <c r="E1018" s="257"/>
      <c r="F1018" s="257"/>
      <c r="G1018" s="256"/>
      <c r="H1018" s="260"/>
      <c r="I1018" s="268"/>
      <c r="J1018" s="260"/>
    </row>
    <row r="1019" s="218" customFormat="1" ht="14.25" spans="1:10">
      <c r="A1019" s="253" t="s">
        <v>1917</v>
      </c>
      <c r="B1019" s="254">
        <f t="shared" si="199"/>
        <v>5</v>
      </c>
      <c r="C1019" s="255" t="s">
        <v>1918</v>
      </c>
      <c r="D1019" s="256"/>
      <c r="E1019" s="257"/>
      <c r="F1019" s="257"/>
      <c r="G1019" s="256"/>
      <c r="H1019" s="260"/>
      <c r="I1019" s="268"/>
      <c r="J1019" s="260"/>
    </row>
    <row r="1020" s="218" customFormat="1" ht="14.25" spans="1:10">
      <c r="A1020" s="253" t="s">
        <v>1919</v>
      </c>
      <c r="B1020" s="254">
        <f t="shared" si="199"/>
        <v>7</v>
      </c>
      <c r="C1020" s="255" t="s">
        <v>119</v>
      </c>
      <c r="D1020" s="256"/>
      <c r="E1020" s="257"/>
      <c r="F1020" s="257"/>
      <c r="G1020" s="256"/>
      <c r="H1020" s="260"/>
      <c r="I1020" s="268"/>
      <c r="J1020" s="260"/>
    </row>
    <row r="1021" s="218" customFormat="1" ht="14.25" spans="1:10">
      <c r="A1021" s="253" t="s">
        <v>1920</v>
      </c>
      <c r="B1021" s="254">
        <f t="shared" si="199"/>
        <v>7</v>
      </c>
      <c r="C1021" s="255" t="s">
        <v>121</v>
      </c>
      <c r="D1021" s="256"/>
      <c r="E1021" s="257"/>
      <c r="F1021" s="257"/>
      <c r="G1021" s="256"/>
      <c r="H1021" s="260"/>
      <c r="I1021" s="268"/>
      <c r="J1021" s="260"/>
    </row>
    <row r="1022" s="218" customFormat="1" ht="14.25" spans="1:10">
      <c r="A1022" s="253" t="s">
        <v>1921</v>
      </c>
      <c r="B1022" s="254">
        <f t="shared" si="199"/>
        <v>7</v>
      </c>
      <c r="C1022" s="255" t="s">
        <v>123</v>
      </c>
      <c r="D1022" s="256"/>
      <c r="E1022" s="257"/>
      <c r="F1022" s="257"/>
      <c r="G1022" s="256"/>
      <c r="H1022" s="260"/>
      <c r="I1022" s="268"/>
      <c r="J1022" s="260"/>
    </row>
    <row r="1023" s="218" customFormat="1" ht="14.25" spans="1:10">
      <c r="A1023" s="253" t="s">
        <v>1922</v>
      </c>
      <c r="B1023" s="254">
        <f t="shared" si="199"/>
        <v>7</v>
      </c>
      <c r="C1023" s="255" t="s">
        <v>1923</v>
      </c>
      <c r="D1023" s="256"/>
      <c r="E1023" s="257"/>
      <c r="F1023" s="257"/>
      <c r="G1023" s="256"/>
      <c r="H1023" s="260"/>
      <c r="I1023" s="268"/>
      <c r="J1023" s="260"/>
    </row>
    <row r="1024" s="218" customFormat="1" ht="14.25" spans="1:10">
      <c r="A1024" s="253" t="s">
        <v>1924</v>
      </c>
      <c r="B1024" s="254">
        <f t="shared" si="199"/>
        <v>7</v>
      </c>
      <c r="C1024" s="255" t="s">
        <v>1925</v>
      </c>
      <c r="D1024" s="256"/>
      <c r="E1024" s="257"/>
      <c r="F1024" s="257"/>
      <c r="G1024" s="256"/>
      <c r="H1024" s="260"/>
      <c r="I1024" s="268"/>
      <c r="J1024" s="260"/>
    </row>
    <row r="1025" s="218" customFormat="1" ht="14.25" spans="1:10">
      <c r="A1025" s="253" t="s">
        <v>1926</v>
      </c>
      <c r="B1025" s="254">
        <f t="shared" si="199"/>
        <v>7</v>
      </c>
      <c r="C1025" s="255" t="s">
        <v>1927</v>
      </c>
      <c r="D1025" s="256"/>
      <c r="E1025" s="257"/>
      <c r="F1025" s="257"/>
      <c r="G1025" s="256"/>
      <c r="H1025" s="260"/>
      <c r="I1025" s="268"/>
      <c r="J1025" s="260"/>
    </row>
    <row r="1026" s="218" customFormat="1" ht="14.25" spans="1:10">
      <c r="A1026" s="253" t="s">
        <v>1928</v>
      </c>
      <c r="B1026" s="254">
        <f t="shared" si="199"/>
        <v>7</v>
      </c>
      <c r="C1026" s="255" t="s">
        <v>1929</v>
      </c>
      <c r="D1026" s="256"/>
      <c r="E1026" s="257"/>
      <c r="F1026" s="257"/>
      <c r="G1026" s="256"/>
      <c r="H1026" s="260"/>
      <c r="I1026" s="268"/>
      <c r="J1026" s="260"/>
    </row>
    <row r="1027" s="218" customFormat="1" ht="14.25" spans="1:10">
      <c r="A1027" s="253" t="s">
        <v>1930</v>
      </c>
      <c r="B1027" s="254">
        <f t="shared" si="199"/>
        <v>7</v>
      </c>
      <c r="C1027" s="255" t="s">
        <v>1931</v>
      </c>
      <c r="D1027" s="256"/>
      <c r="E1027" s="257"/>
      <c r="F1027" s="257"/>
      <c r="G1027" s="256"/>
      <c r="H1027" s="260"/>
      <c r="I1027" s="268"/>
      <c r="J1027" s="260"/>
    </row>
    <row r="1028" s="218" customFormat="1" ht="14.25" spans="1:10">
      <c r="A1028" s="253" t="s">
        <v>1932</v>
      </c>
      <c r="B1028" s="254">
        <f t="shared" si="199"/>
        <v>5</v>
      </c>
      <c r="C1028" s="255" t="s">
        <v>1933</v>
      </c>
      <c r="D1028" s="256"/>
      <c r="E1028" s="257"/>
      <c r="F1028" s="257"/>
      <c r="G1028" s="256"/>
      <c r="H1028" s="260"/>
      <c r="I1028" s="268"/>
      <c r="J1028" s="260"/>
    </row>
    <row r="1029" s="218" customFormat="1" ht="14.25" spans="1:10">
      <c r="A1029" s="253" t="s">
        <v>1934</v>
      </c>
      <c r="B1029" s="254">
        <f t="shared" si="199"/>
        <v>7</v>
      </c>
      <c r="C1029" s="255" t="s">
        <v>119</v>
      </c>
      <c r="D1029" s="256"/>
      <c r="E1029" s="257"/>
      <c r="F1029" s="257"/>
      <c r="G1029" s="256"/>
      <c r="H1029" s="260"/>
      <c r="I1029" s="268"/>
      <c r="J1029" s="260"/>
    </row>
    <row r="1030" s="218" customFormat="1" ht="14.25" spans="1:10">
      <c r="A1030" s="253" t="s">
        <v>1935</v>
      </c>
      <c r="B1030" s="254">
        <f t="shared" si="199"/>
        <v>7</v>
      </c>
      <c r="C1030" s="255" t="s">
        <v>121</v>
      </c>
      <c r="D1030" s="256"/>
      <c r="E1030" s="257"/>
      <c r="F1030" s="257"/>
      <c r="G1030" s="256"/>
      <c r="H1030" s="260"/>
      <c r="I1030" s="268"/>
      <c r="J1030" s="260"/>
    </row>
    <row r="1031" s="218" customFormat="1" ht="14.25" spans="1:10">
      <c r="A1031" s="253" t="s">
        <v>1936</v>
      </c>
      <c r="B1031" s="254">
        <f t="shared" si="199"/>
        <v>7</v>
      </c>
      <c r="C1031" s="255" t="s">
        <v>123</v>
      </c>
      <c r="D1031" s="256"/>
      <c r="E1031" s="257"/>
      <c r="F1031" s="257"/>
      <c r="G1031" s="256"/>
      <c r="H1031" s="260"/>
      <c r="I1031" s="268"/>
      <c r="J1031" s="260"/>
    </row>
    <row r="1032" s="217" customFormat="1" ht="14.25" spans="1:10">
      <c r="A1032" s="253" t="s">
        <v>1937</v>
      </c>
      <c r="B1032" s="254">
        <f t="shared" si="199"/>
        <v>7</v>
      </c>
      <c r="C1032" s="255" t="s">
        <v>1938</v>
      </c>
      <c r="D1032" s="256"/>
      <c r="E1032" s="257"/>
      <c r="F1032" s="257"/>
      <c r="G1032" s="256"/>
      <c r="H1032" s="260"/>
      <c r="I1032" s="268"/>
      <c r="J1032" s="260"/>
    </row>
    <row r="1033" s="218" customFormat="1" ht="14.25" spans="1:10">
      <c r="A1033" s="253" t="s">
        <v>1939</v>
      </c>
      <c r="B1033" s="254">
        <f t="shared" si="199"/>
        <v>7</v>
      </c>
      <c r="C1033" s="255" t="s">
        <v>1940</v>
      </c>
      <c r="D1033" s="256"/>
      <c r="E1033" s="257"/>
      <c r="F1033" s="257"/>
      <c r="G1033" s="256"/>
      <c r="H1033" s="260"/>
      <c r="I1033" s="268"/>
      <c r="J1033" s="260"/>
    </row>
    <row r="1034" s="218" customFormat="1" ht="14.25" spans="1:10">
      <c r="A1034" s="253" t="s">
        <v>1941</v>
      </c>
      <c r="B1034" s="254">
        <f t="shared" si="199"/>
        <v>7</v>
      </c>
      <c r="C1034" s="255" t="s">
        <v>1942</v>
      </c>
      <c r="D1034" s="256"/>
      <c r="E1034" s="257"/>
      <c r="F1034" s="257"/>
      <c r="G1034" s="256"/>
      <c r="H1034" s="260"/>
      <c r="I1034" s="268"/>
      <c r="J1034" s="260"/>
    </row>
    <row r="1035" s="218" customFormat="1" ht="14.25" spans="1:10">
      <c r="A1035" s="253" t="s">
        <v>1943</v>
      </c>
      <c r="B1035" s="254">
        <f t="shared" si="199"/>
        <v>7</v>
      </c>
      <c r="C1035" s="255" t="s">
        <v>1944</v>
      </c>
      <c r="D1035" s="256"/>
      <c r="E1035" s="257"/>
      <c r="F1035" s="257"/>
      <c r="G1035" s="256"/>
      <c r="H1035" s="260"/>
      <c r="I1035" s="268"/>
      <c r="J1035" s="260"/>
    </row>
    <row r="1036" s="218" customFormat="1" ht="14.25" spans="1:10">
      <c r="A1036" s="253" t="s">
        <v>1945</v>
      </c>
      <c r="B1036" s="254">
        <f t="shared" si="199"/>
        <v>7</v>
      </c>
      <c r="C1036" s="255" t="s">
        <v>1946</v>
      </c>
      <c r="D1036" s="256"/>
      <c r="E1036" s="257"/>
      <c r="F1036" s="257"/>
      <c r="G1036" s="256"/>
      <c r="H1036" s="260"/>
      <c r="I1036" s="268"/>
      <c r="J1036" s="260"/>
    </row>
    <row r="1037" s="218" customFormat="1" ht="14.25" spans="1:10">
      <c r="A1037" s="253" t="s">
        <v>1947</v>
      </c>
      <c r="B1037" s="254">
        <f t="shared" si="199"/>
        <v>7</v>
      </c>
      <c r="C1037" s="255" t="s">
        <v>1948</v>
      </c>
      <c r="D1037" s="256"/>
      <c r="E1037" s="257"/>
      <c r="F1037" s="257"/>
      <c r="G1037" s="256"/>
      <c r="H1037" s="260"/>
      <c r="I1037" s="268"/>
      <c r="J1037" s="260"/>
    </row>
    <row r="1038" s="218" customFormat="1" ht="14.25" spans="1:10">
      <c r="A1038" s="253" t="s">
        <v>1949</v>
      </c>
      <c r="B1038" s="254">
        <f t="shared" si="199"/>
        <v>5</v>
      </c>
      <c r="C1038" s="255" t="s">
        <v>1950</v>
      </c>
      <c r="D1038" s="256"/>
      <c r="E1038" s="257"/>
      <c r="F1038" s="257"/>
      <c r="G1038" s="256"/>
      <c r="H1038" s="260"/>
      <c r="I1038" s="268"/>
      <c r="J1038" s="260"/>
    </row>
    <row r="1039" s="218" customFormat="1" ht="14.25" spans="1:10">
      <c r="A1039" s="253" t="s">
        <v>1951</v>
      </c>
      <c r="B1039" s="254">
        <f t="shared" si="199"/>
        <v>7</v>
      </c>
      <c r="C1039" s="255" t="s">
        <v>1952</v>
      </c>
      <c r="D1039" s="256"/>
      <c r="E1039" s="257"/>
      <c r="F1039" s="257"/>
      <c r="G1039" s="256"/>
      <c r="H1039" s="260"/>
      <c r="I1039" s="268"/>
      <c r="J1039" s="260"/>
    </row>
    <row r="1040" s="218" customFormat="1" ht="14.25" spans="1:10">
      <c r="A1040" s="253" t="s">
        <v>1953</v>
      </c>
      <c r="B1040" s="254">
        <f t="shared" si="199"/>
        <v>7</v>
      </c>
      <c r="C1040" s="255" t="s">
        <v>1954</v>
      </c>
      <c r="D1040" s="256"/>
      <c r="E1040" s="257"/>
      <c r="F1040" s="257"/>
      <c r="G1040" s="256"/>
      <c r="H1040" s="260"/>
      <c r="I1040" s="268"/>
      <c r="J1040" s="260"/>
    </row>
    <row r="1041" s="218" customFormat="1" ht="14.25" spans="1:10">
      <c r="A1041" s="253" t="s">
        <v>1955</v>
      </c>
      <c r="B1041" s="254">
        <f t="shared" si="199"/>
        <v>7</v>
      </c>
      <c r="C1041" s="255" t="s">
        <v>1956</v>
      </c>
      <c r="D1041" s="256"/>
      <c r="E1041" s="257"/>
      <c r="F1041" s="257"/>
      <c r="G1041" s="256"/>
      <c r="H1041" s="260"/>
      <c r="I1041" s="268"/>
      <c r="J1041" s="260"/>
    </row>
    <row r="1042" s="218" customFormat="1" ht="14.25" spans="1:10">
      <c r="A1042" s="253" t="s">
        <v>1957</v>
      </c>
      <c r="B1042" s="254">
        <f t="shared" si="199"/>
        <v>7</v>
      </c>
      <c r="C1042" s="255" t="s">
        <v>1958</v>
      </c>
      <c r="D1042" s="256"/>
      <c r="E1042" s="257"/>
      <c r="F1042" s="257"/>
      <c r="G1042" s="256"/>
      <c r="H1042" s="260"/>
      <c r="I1042" s="268"/>
      <c r="J1042" s="260"/>
    </row>
    <row r="1043" s="218" customFormat="1" ht="14.25" spans="1:10">
      <c r="A1043" s="253" t="s">
        <v>1959</v>
      </c>
      <c r="B1043" s="254">
        <f t="shared" si="199"/>
        <v>5</v>
      </c>
      <c r="C1043" s="255" t="s">
        <v>1960</v>
      </c>
      <c r="D1043" s="256"/>
      <c r="E1043" s="257"/>
      <c r="F1043" s="257"/>
      <c r="G1043" s="256"/>
      <c r="H1043" s="260"/>
      <c r="I1043" s="268"/>
      <c r="J1043" s="260"/>
    </row>
    <row r="1044" s="218" customFormat="1" ht="14.25" spans="1:10">
      <c r="A1044" s="253" t="s">
        <v>1961</v>
      </c>
      <c r="B1044" s="254">
        <f t="shared" si="199"/>
        <v>7</v>
      </c>
      <c r="C1044" s="255" t="s">
        <v>119</v>
      </c>
      <c r="D1044" s="256"/>
      <c r="E1044" s="257"/>
      <c r="F1044" s="257"/>
      <c r="G1044" s="256"/>
      <c r="H1044" s="260"/>
      <c r="I1044" s="268"/>
      <c r="J1044" s="260"/>
    </row>
    <row r="1045" s="218" customFormat="1" ht="14.25" spans="1:10">
      <c r="A1045" s="253" t="s">
        <v>1962</v>
      </c>
      <c r="B1045" s="254">
        <f t="shared" si="199"/>
        <v>7</v>
      </c>
      <c r="C1045" s="255" t="s">
        <v>121</v>
      </c>
      <c r="D1045" s="256"/>
      <c r="E1045" s="257"/>
      <c r="F1045" s="257"/>
      <c r="G1045" s="256"/>
      <c r="H1045" s="260"/>
      <c r="I1045" s="268"/>
      <c r="J1045" s="260"/>
    </row>
    <row r="1046" s="218" customFormat="1" ht="14.25" spans="1:10">
      <c r="A1046" s="253" t="s">
        <v>1963</v>
      </c>
      <c r="B1046" s="254">
        <f t="shared" si="199"/>
        <v>7</v>
      </c>
      <c r="C1046" s="255" t="s">
        <v>123</v>
      </c>
      <c r="D1046" s="256"/>
      <c r="E1046" s="257"/>
      <c r="F1046" s="257"/>
      <c r="G1046" s="256"/>
      <c r="H1046" s="260"/>
      <c r="I1046" s="268"/>
      <c r="J1046" s="260"/>
    </row>
    <row r="1047" s="218" customFormat="1" ht="14.25" spans="1:10">
      <c r="A1047" s="253" t="s">
        <v>1964</v>
      </c>
      <c r="B1047" s="254">
        <f t="shared" si="199"/>
        <v>7</v>
      </c>
      <c r="C1047" s="255" t="s">
        <v>1965</v>
      </c>
      <c r="D1047" s="256"/>
      <c r="E1047" s="257"/>
      <c r="F1047" s="257"/>
      <c r="G1047" s="256"/>
      <c r="H1047" s="260"/>
      <c r="I1047" s="268"/>
      <c r="J1047" s="260"/>
    </row>
    <row r="1048" s="218" customFormat="1" ht="14.25" spans="1:10">
      <c r="A1048" s="253" t="s">
        <v>1966</v>
      </c>
      <c r="B1048" s="254">
        <f t="shared" si="199"/>
        <v>7</v>
      </c>
      <c r="C1048" s="255" t="s">
        <v>1967</v>
      </c>
      <c r="D1048" s="256"/>
      <c r="E1048" s="257"/>
      <c r="F1048" s="257"/>
      <c r="G1048" s="256"/>
      <c r="H1048" s="260"/>
      <c r="I1048" s="268"/>
      <c r="J1048" s="260"/>
    </row>
    <row r="1049" s="218" customFormat="1" ht="14.25" spans="1:10">
      <c r="A1049" s="253" t="s">
        <v>1968</v>
      </c>
      <c r="B1049" s="254">
        <f t="shared" si="199"/>
        <v>7</v>
      </c>
      <c r="C1049" s="255" t="s">
        <v>1969</v>
      </c>
      <c r="D1049" s="256"/>
      <c r="E1049" s="257"/>
      <c r="F1049" s="257"/>
      <c r="G1049" s="256"/>
      <c r="H1049" s="260"/>
      <c r="I1049" s="268"/>
      <c r="J1049" s="260"/>
    </row>
    <row r="1050" s="218" customFormat="1" ht="14.25" spans="1:10">
      <c r="A1050" s="253" t="s">
        <v>1970</v>
      </c>
      <c r="B1050" s="254">
        <f t="shared" si="199"/>
        <v>5</v>
      </c>
      <c r="C1050" s="255" t="s">
        <v>1971</v>
      </c>
      <c r="D1050" s="256"/>
      <c r="E1050" s="257"/>
      <c r="F1050" s="257">
        <v>47</v>
      </c>
      <c r="G1050" s="256"/>
      <c r="H1050" s="260"/>
      <c r="I1050" s="268"/>
      <c r="J1050" s="260"/>
    </row>
    <row r="1051" s="218" customFormat="1" ht="14.25" spans="1:10">
      <c r="A1051" s="253" t="s">
        <v>1972</v>
      </c>
      <c r="B1051" s="254">
        <f t="shared" si="199"/>
        <v>7</v>
      </c>
      <c r="C1051" s="255" t="s">
        <v>1973</v>
      </c>
      <c r="D1051" s="256"/>
      <c r="E1051" s="257"/>
      <c r="F1051" s="257"/>
      <c r="G1051" s="256"/>
      <c r="H1051" s="260"/>
      <c r="I1051" s="268"/>
      <c r="J1051" s="260"/>
    </row>
    <row r="1052" s="218" customFormat="1" ht="14.25" spans="1:10">
      <c r="A1052" s="253" t="s">
        <v>1974</v>
      </c>
      <c r="B1052" s="254">
        <f t="shared" si="199"/>
        <v>7</v>
      </c>
      <c r="C1052" s="255" t="s">
        <v>1975</v>
      </c>
      <c r="D1052" s="256"/>
      <c r="E1052" s="257"/>
      <c r="F1052" s="257">
        <v>47</v>
      </c>
      <c r="G1052" s="256"/>
      <c r="H1052" s="260"/>
      <c r="I1052" s="268"/>
      <c r="J1052" s="260"/>
    </row>
    <row r="1053" s="218" customFormat="1" ht="14.25" spans="1:10">
      <c r="A1053" s="253" t="s">
        <v>1976</v>
      </c>
      <c r="B1053" s="254">
        <f t="shared" si="199"/>
        <v>7</v>
      </c>
      <c r="C1053" s="255" t="s">
        <v>1977</v>
      </c>
      <c r="D1053" s="256"/>
      <c r="E1053" s="257"/>
      <c r="F1053" s="257"/>
      <c r="G1053" s="256"/>
      <c r="H1053" s="260"/>
      <c r="I1053" s="268"/>
      <c r="J1053" s="260"/>
    </row>
    <row r="1054" s="218" customFormat="1" ht="14.25" spans="1:10">
      <c r="A1054" s="253" t="s">
        <v>1978</v>
      </c>
      <c r="B1054" s="254">
        <f t="shared" si="199"/>
        <v>7</v>
      </c>
      <c r="C1054" s="255" t="s">
        <v>1979</v>
      </c>
      <c r="D1054" s="256"/>
      <c r="E1054" s="257"/>
      <c r="F1054" s="257"/>
      <c r="G1054" s="256"/>
      <c r="H1054" s="260"/>
      <c r="I1054" s="268"/>
      <c r="J1054" s="260"/>
    </row>
    <row r="1055" s="218" customFormat="1" ht="14.25" spans="1:10">
      <c r="A1055" s="253" t="s">
        <v>1980</v>
      </c>
      <c r="B1055" s="254">
        <f t="shared" si="199"/>
        <v>5</v>
      </c>
      <c r="C1055" s="255" t="s">
        <v>1981</v>
      </c>
      <c r="D1055" s="256"/>
      <c r="E1055" s="257"/>
      <c r="F1055" s="257"/>
      <c r="G1055" s="256">
        <v>16</v>
      </c>
      <c r="H1055" s="260"/>
      <c r="I1055" s="268"/>
      <c r="J1055" s="260"/>
    </row>
    <row r="1056" s="218" customFormat="1" ht="14.25" spans="1:10">
      <c r="A1056" s="253" t="s">
        <v>1982</v>
      </c>
      <c r="B1056" s="254">
        <f t="shared" si="199"/>
        <v>7</v>
      </c>
      <c r="C1056" s="255" t="s">
        <v>1983</v>
      </c>
      <c r="D1056" s="256"/>
      <c r="E1056" s="257"/>
      <c r="F1056" s="257"/>
      <c r="G1056" s="256"/>
      <c r="H1056" s="260"/>
      <c r="I1056" s="268"/>
      <c r="J1056" s="260"/>
    </row>
    <row r="1057" s="218" customFormat="1" ht="14.25" spans="1:10">
      <c r="A1057" s="253" t="s">
        <v>1984</v>
      </c>
      <c r="B1057" s="254">
        <f t="shared" si="199"/>
        <v>7</v>
      </c>
      <c r="C1057" s="255" t="s">
        <v>1985</v>
      </c>
      <c r="D1057" s="256"/>
      <c r="E1057" s="257"/>
      <c r="F1057" s="257"/>
      <c r="G1057" s="256">
        <v>16</v>
      </c>
      <c r="H1057" s="260"/>
      <c r="I1057" s="268"/>
      <c r="J1057" s="260"/>
    </row>
    <row r="1058" s="218" customFormat="1" ht="14.25" spans="1:10">
      <c r="A1058" s="247" t="s">
        <v>1986</v>
      </c>
      <c r="B1058" s="273">
        <f t="shared" si="199"/>
        <v>3</v>
      </c>
      <c r="C1058" s="249" t="s">
        <v>1987</v>
      </c>
      <c r="D1058" s="250">
        <v>1303</v>
      </c>
      <c r="E1058" s="251">
        <v>298</v>
      </c>
      <c r="F1058" s="251">
        <v>819</v>
      </c>
      <c r="G1058" s="250">
        <v>1957</v>
      </c>
      <c r="H1058" s="252">
        <f>G1058/F1058</f>
        <v>2.38949938949939</v>
      </c>
      <c r="I1058" s="267">
        <f>G1058-D1058</f>
        <v>654</v>
      </c>
      <c r="J1058" s="252">
        <f>I1058/D1058</f>
        <v>0.501918649270913</v>
      </c>
    </row>
    <row r="1059" s="218" customFormat="1" ht="14.25" spans="1:10">
      <c r="A1059" s="253" t="s">
        <v>1988</v>
      </c>
      <c r="B1059" s="254">
        <f t="shared" si="199"/>
        <v>5</v>
      </c>
      <c r="C1059" s="255" t="s">
        <v>1989</v>
      </c>
      <c r="D1059" s="256"/>
      <c r="E1059" s="257"/>
      <c r="F1059" s="257"/>
      <c r="G1059" s="256"/>
      <c r="H1059" s="260"/>
      <c r="I1059" s="268"/>
      <c r="J1059" s="260"/>
    </row>
    <row r="1060" s="218" customFormat="1" ht="14.25" spans="1:10">
      <c r="A1060" s="253" t="s">
        <v>1990</v>
      </c>
      <c r="B1060" s="254">
        <f t="shared" si="199"/>
        <v>7</v>
      </c>
      <c r="C1060" s="255" t="s">
        <v>119</v>
      </c>
      <c r="D1060" s="256"/>
      <c r="E1060" s="257"/>
      <c r="F1060" s="257"/>
      <c r="G1060" s="256"/>
      <c r="H1060" s="260"/>
      <c r="I1060" s="268"/>
      <c r="J1060" s="260"/>
    </row>
    <row r="1061" s="218" customFormat="1" ht="14.25" spans="1:10">
      <c r="A1061" s="253" t="s">
        <v>1991</v>
      </c>
      <c r="B1061" s="254">
        <f t="shared" si="199"/>
        <v>7</v>
      </c>
      <c r="C1061" s="255" t="s">
        <v>121</v>
      </c>
      <c r="D1061" s="256"/>
      <c r="E1061" s="257"/>
      <c r="F1061" s="257"/>
      <c r="G1061" s="256"/>
      <c r="H1061" s="260"/>
      <c r="I1061" s="268"/>
      <c r="J1061" s="260"/>
    </row>
    <row r="1062" s="218" customFormat="1" ht="14.25" spans="1:10">
      <c r="A1062" s="253" t="s">
        <v>1992</v>
      </c>
      <c r="B1062" s="254">
        <f t="shared" si="199"/>
        <v>7</v>
      </c>
      <c r="C1062" s="255" t="s">
        <v>123</v>
      </c>
      <c r="D1062" s="256"/>
      <c r="E1062" s="257"/>
      <c r="F1062" s="257"/>
      <c r="G1062" s="256"/>
      <c r="H1062" s="260"/>
      <c r="I1062" s="268"/>
      <c r="J1062" s="260"/>
    </row>
    <row r="1063" s="218" customFormat="1" ht="14.25" spans="1:10">
      <c r="A1063" s="253" t="s">
        <v>1993</v>
      </c>
      <c r="B1063" s="254">
        <f t="shared" si="199"/>
        <v>7</v>
      </c>
      <c r="C1063" s="255" t="s">
        <v>1994</v>
      </c>
      <c r="D1063" s="256"/>
      <c r="E1063" s="257"/>
      <c r="F1063" s="257"/>
      <c r="G1063" s="256"/>
      <c r="H1063" s="260"/>
      <c r="I1063" s="268"/>
      <c r="J1063" s="260"/>
    </row>
    <row r="1064" s="218" customFormat="1" ht="14.25" spans="1:10">
      <c r="A1064" s="253" t="s">
        <v>1995</v>
      </c>
      <c r="B1064" s="254">
        <f t="shared" si="199"/>
        <v>7</v>
      </c>
      <c r="C1064" s="255" t="s">
        <v>1996</v>
      </c>
      <c r="D1064" s="256"/>
      <c r="E1064" s="257"/>
      <c r="F1064" s="257"/>
      <c r="G1064" s="256"/>
      <c r="H1064" s="260"/>
      <c r="I1064" s="268"/>
      <c r="J1064" s="260"/>
    </row>
    <row r="1065" s="218" customFormat="1" ht="14.25" spans="1:10">
      <c r="A1065" s="253" t="s">
        <v>1997</v>
      </c>
      <c r="B1065" s="254">
        <f t="shared" si="199"/>
        <v>7</v>
      </c>
      <c r="C1065" s="255" t="s">
        <v>1998</v>
      </c>
      <c r="D1065" s="256"/>
      <c r="E1065" s="257"/>
      <c r="F1065" s="257"/>
      <c r="G1065" s="256"/>
      <c r="H1065" s="260"/>
      <c r="I1065" s="268"/>
      <c r="J1065" s="260"/>
    </row>
    <row r="1066" s="218" customFormat="1" ht="14.25" spans="1:10">
      <c r="A1066" s="253" t="s">
        <v>1999</v>
      </c>
      <c r="B1066" s="254">
        <f t="shared" si="199"/>
        <v>7</v>
      </c>
      <c r="C1066" s="255" t="s">
        <v>2000</v>
      </c>
      <c r="D1066" s="256"/>
      <c r="E1066" s="257"/>
      <c r="F1066" s="257"/>
      <c r="G1066" s="256"/>
      <c r="H1066" s="260"/>
      <c r="I1066" s="268"/>
      <c r="J1066" s="260"/>
    </row>
    <row r="1067" s="218" customFormat="1" ht="14.25" spans="1:10">
      <c r="A1067" s="253" t="s">
        <v>2001</v>
      </c>
      <c r="B1067" s="254">
        <f t="shared" si="199"/>
        <v>7</v>
      </c>
      <c r="C1067" s="255" t="s">
        <v>2002</v>
      </c>
      <c r="D1067" s="256"/>
      <c r="E1067" s="257"/>
      <c r="F1067" s="257"/>
      <c r="G1067" s="256"/>
      <c r="H1067" s="260"/>
      <c r="I1067" s="268"/>
      <c r="J1067" s="260"/>
    </row>
    <row r="1068" s="218" customFormat="1" ht="14.25" spans="1:10">
      <c r="A1068" s="253" t="s">
        <v>2003</v>
      </c>
      <c r="B1068" s="254">
        <f t="shared" ref="B1068:B1131" si="200">LEN(A1068)</f>
        <v>7</v>
      </c>
      <c r="C1068" s="255" t="s">
        <v>2004</v>
      </c>
      <c r="D1068" s="256"/>
      <c r="E1068" s="257"/>
      <c r="F1068" s="257"/>
      <c r="G1068" s="256"/>
      <c r="H1068" s="260"/>
      <c r="I1068" s="268"/>
      <c r="J1068" s="260"/>
    </row>
    <row r="1069" s="218" customFormat="1" ht="14.25" spans="1:10">
      <c r="A1069" s="253" t="s">
        <v>2005</v>
      </c>
      <c r="B1069" s="254">
        <f t="shared" si="200"/>
        <v>5</v>
      </c>
      <c r="C1069" s="255" t="s">
        <v>2006</v>
      </c>
      <c r="D1069" s="256">
        <v>100</v>
      </c>
      <c r="E1069" s="257"/>
      <c r="F1069" s="257">
        <v>120</v>
      </c>
      <c r="G1069" s="256">
        <v>587</v>
      </c>
      <c r="H1069" s="260">
        <f>G1069/F1069</f>
        <v>4.89166666666667</v>
      </c>
      <c r="I1069" s="268">
        <f>G1069-D1069</f>
        <v>487</v>
      </c>
      <c r="J1069" s="260">
        <f>I1069/D1069</f>
        <v>4.87</v>
      </c>
    </row>
    <row r="1070" s="218" customFormat="1" ht="14.25" spans="1:10">
      <c r="A1070" s="253" t="s">
        <v>2007</v>
      </c>
      <c r="B1070" s="254">
        <f t="shared" si="200"/>
        <v>7</v>
      </c>
      <c r="C1070" s="255" t="s">
        <v>119</v>
      </c>
      <c r="D1070" s="256"/>
      <c r="E1070" s="257"/>
      <c r="F1070" s="257"/>
      <c r="G1070" s="256"/>
      <c r="H1070" s="260"/>
      <c r="I1070" s="268"/>
      <c r="J1070" s="260"/>
    </row>
    <row r="1071" s="218" customFormat="1" ht="14.25" spans="1:10">
      <c r="A1071" s="253" t="s">
        <v>2008</v>
      </c>
      <c r="B1071" s="254">
        <f t="shared" si="200"/>
        <v>7</v>
      </c>
      <c r="C1071" s="255" t="s">
        <v>121</v>
      </c>
      <c r="D1071" s="256">
        <v>100</v>
      </c>
      <c r="E1071" s="257"/>
      <c r="F1071" s="257">
        <v>30</v>
      </c>
      <c r="G1071" s="256">
        <v>311</v>
      </c>
      <c r="H1071" s="260">
        <f>G1071/F1071</f>
        <v>10.3666666666667</v>
      </c>
      <c r="I1071" s="268">
        <f>G1071-D1071</f>
        <v>211</v>
      </c>
      <c r="J1071" s="260"/>
    </row>
    <row r="1072" s="218" customFormat="1" ht="14.25" spans="1:10">
      <c r="A1072" s="253" t="s">
        <v>2009</v>
      </c>
      <c r="B1072" s="254">
        <f t="shared" si="200"/>
        <v>7</v>
      </c>
      <c r="C1072" s="255" t="s">
        <v>123</v>
      </c>
      <c r="D1072" s="256"/>
      <c r="E1072" s="257"/>
      <c r="F1072" s="257"/>
      <c r="G1072" s="256"/>
      <c r="H1072" s="260"/>
      <c r="I1072" s="268"/>
      <c r="J1072" s="260"/>
    </row>
    <row r="1073" s="218" customFormat="1" ht="14.25" spans="1:10">
      <c r="A1073" s="253" t="s">
        <v>2010</v>
      </c>
      <c r="B1073" s="254">
        <f t="shared" si="200"/>
        <v>7</v>
      </c>
      <c r="C1073" s="255" t="s">
        <v>2011</v>
      </c>
      <c r="D1073" s="256"/>
      <c r="E1073" s="257"/>
      <c r="F1073" s="257"/>
      <c r="G1073" s="256"/>
      <c r="H1073" s="260"/>
      <c r="I1073" s="268"/>
      <c r="J1073" s="260"/>
    </row>
    <row r="1074" s="218" customFormat="1" ht="14.25" spans="1:10">
      <c r="A1074" s="253" t="s">
        <v>2012</v>
      </c>
      <c r="B1074" s="254">
        <f t="shared" si="200"/>
        <v>7</v>
      </c>
      <c r="C1074" s="255" t="s">
        <v>2013</v>
      </c>
      <c r="D1074" s="256"/>
      <c r="E1074" s="257"/>
      <c r="F1074" s="257"/>
      <c r="G1074" s="256"/>
      <c r="H1074" s="260"/>
      <c r="I1074" s="268"/>
      <c r="J1074" s="260"/>
    </row>
    <row r="1075" s="218" customFormat="1" ht="14.25" spans="1:10">
      <c r="A1075" s="253" t="s">
        <v>2014</v>
      </c>
      <c r="B1075" s="254">
        <f t="shared" si="200"/>
        <v>7</v>
      </c>
      <c r="C1075" s="255" t="s">
        <v>2015</v>
      </c>
      <c r="D1075" s="256"/>
      <c r="E1075" s="257"/>
      <c r="F1075" s="257"/>
      <c r="G1075" s="256"/>
      <c r="H1075" s="260"/>
      <c r="I1075" s="268"/>
      <c r="J1075" s="260"/>
    </row>
    <row r="1076" s="218" customFormat="1" ht="14.25" spans="1:10">
      <c r="A1076" s="253" t="s">
        <v>2016</v>
      </c>
      <c r="B1076" s="254">
        <f t="shared" si="200"/>
        <v>7</v>
      </c>
      <c r="C1076" s="255" t="s">
        <v>2017</v>
      </c>
      <c r="D1076" s="256"/>
      <c r="E1076" s="257"/>
      <c r="F1076" s="257"/>
      <c r="G1076" s="256"/>
      <c r="H1076" s="260"/>
      <c r="I1076" s="268"/>
      <c r="J1076" s="260"/>
    </row>
    <row r="1077" s="218" customFormat="1" ht="14.25" spans="1:10">
      <c r="A1077" s="253" t="s">
        <v>2018</v>
      </c>
      <c r="B1077" s="254">
        <f t="shared" si="200"/>
        <v>7</v>
      </c>
      <c r="C1077" s="255" t="s">
        <v>2019</v>
      </c>
      <c r="D1077" s="256"/>
      <c r="E1077" s="257"/>
      <c r="F1077" s="257"/>
      <c r="G1077" s="256"/>
      <c r="H1077" s="260"/>
      <c r="I1077" s="268"/>
      <c r="J1077" s="260"/>
    </row>
    <row r="1078" s="218" customFormat="1" ht="14.25" spans="1:10">
      <c r="A1078" s="253" t="s">
        <v>2020</v>
      </c>
      <c r="B1078" s="254">
        <f t="shared" si="200"/>
        <v>7</v>
      </c>
      <c r="C1078" s="255" t="s">
        <v>2021</v>
      </c>
      <c r="D1078" s="256"/>
      <c r="E1078" s="257"/>
      <c r="F1078" s="257"/>
      <c r="G1078" s="256"/>
      <c r="H1078" s="260"/>
      <c r="I1078" s="268"/>
      <c r="J1078" s="260"/>
    </row>
    <row r="1079" s="218" customFormat="1" ht="14.25" spans="1:10">
      <c r="A1079" s="253" t="s">
        <v>2022</v>
      </c>
      <c r="B1079" s="254">
        <f t="shared" si="200"/>
        <v>7</v>
      </c>
      <c r="C1079" s="255" t="s">
        <v>2023</v>
      </c>
      <c r="D1079" s="256"/>
      <c r="E1079" s="257"/>
      <c r="F1079" s="257"/>
      <c r="G1079" s="256"/>
      <c r="H1079" s="260"/>
      <c r="I1079" s="268"/>
      <c r="J1079" s="260"/>
    </row>
    <row r="1080" s="218" customFormat="1" ht="14.25" spans="1:10">
      <c r="A1080" s="253" t="s">
        <v>2024</v>
      </c>
      <c r="B1080" s="254">
        <f t="shared" si="200"/>
        <v>7</v>
      </c>
      <c r="C1080" s="255" t="s">
        <v>2025</v>
      </c>
      <c r="D1080" s="256"/>
      <c r="E1080" s="257"/>
      <c r="F1080" s="257"/>
      <c r="G1080" s="256"/>
      <c r="H1080" s="260"/>
      <c r="I1080" s="268"/>
      <c r="J1080" s="260"/>
    </row>
    <row r="1081" s="218" customFormat="1" ht="14.25" spans="1:10">
      <c r="A1081" s="253" t="s">
        <v>2026</v>
      </c>
      <c r="B1081" s="254">
        <f t="shared" si="200"/>
        <v>7</v>
      </c>
      <c r="C1081" s="255" t="s">
        <v>2027</v>
      </c>
      <c r="D1081" s="256"/>
      <c r="E1081" s="257"/>
      <c r="F1081" s="257"/>
      <c r="G1081" s="256"/>
      <c r="H1081" s="260"/>
      <c r="I1081" s="268"/>
      <c r="J1081" s="260"/>
    </row>
    <row r="1082" s="218" customFormat="1" ht="14.25" spans="1:10">
      <c r="A1082" s="253" t="s">
        <v>2028</v>
      </c>
      <c r="B1082" s="254">
        <f t="shared" si="200"/>
        <v>7</v>
      </c>
      <c r="C1082" s="255" t="s">
        <v>2029</v>
      </c>
      <c r="D1082" s="256"/>
      <c r="E1082" s="257"/>
      <c r="F1082" s="257"/>
      <c r="G1082" s="256"/>
      <c r="H1082" s="260"/>
      <c r="I1082" s="268"/>
      <c r="J1082" s="260"/>
    </row>
    <row r="1083" s="218" customFormat="1" ht="14.25" spans="1:10">
      <c r="A1083" s="253" t="s">
        <v>2030</v>
      </c>
      <c r="B1083" s="254">
        <f t="shared" si="200"/>
        <v>7</v>
      </c>
      <c r="C1083" s="255" t="s">
        <v>2031</v>
      </c>
      <c r="D1083" s="256"/>
      <c r="E1083" s="257"/>
      <c r="F1083" s="257"/>
      <c r="G1083" s="256"/>
      <c r="H1083" s="260"/>
      <c r="I1083" s="268"/>
      <c r="J1083" s="260"/>
    </row>
    <row r="1084" s="218" customFormat="1" ht="14.25" spans="1:10">
      <c r="A1084" s="253" t="s">
        <v>2032</v>
      </c>
      <c r="B1084" s="254">
        <f t="shared" si="200"/>
        <v>7</v>
      </c>
      <c r="C1084" s="255" t="s">
        <v>2033</v>
      </c>
      <c r="D1084" s="256"/>
      <c r="E1084" s="257"/>
      <c r="F1084" s="257">
        <v>90</v>
      </c>
      <c r="G1084" s="256">
        <v>276</v>
      </c>
      <c r="H1084" s="260"/>
      <c r="I1084" s="268">
        <f>G1084-D1084</f>
        <v>276</v>
      </c>
      <c r="J1084" s="260"/>
    </row>
    <row r="1085" s="218" customFormat="1" ht="14.25" spans="1:10">
      <c r="A1085" s="253" t="s">
        <v>2034</v>
      </c>
      <c r="B1085" s="254">
        <f t="shared" si="200"/>
        <v>5</v>
      </c>
      <c r="C1085" s="255" t="s">
        <v>2035</v>
      </c>
      <c r="D1085" s="256"/>
      <c r="E1085" s="257"/>
      <c r="F1085" s="257"/>
      <c r="G1085" s="256"/>
      <c r="H1085" s="260"/>
      <c r="I1085" s="268"/>
      <c r="J1085" s="260"/>
    </row>
    <row r="1086" s="218" customFormat="1" ht="14.25" spans="1:10">
      <c r="A1086" s="253" t="s">
        <v>2036</v>
      </c>
      <c r="B1086" s="254">
        <f t="shared" si="200"/>
        <v>7</v>
      </c>
      <c r="C1086" s="255" t="s">
        <v>119</v>
      </c>
      <c r="D1086" s="256"/>
      <c r="E1086" s="257"/>
      <c r="F1086" s="257"/>
      <c r="G1086" s="256"/>
      <c r="H1086" s="260"/>
      <c r="I1086" s="268"/>
      <c r="J1086" s="260"/>
    </row>
    <row r="1087" s="218" customFormat="1" ht="14.25" spans="1:10">
      <c r="A1087" s="253" t="s">
        <v>2037</v>
      </c>
      <c r="B1087" s="254">
        <f t="shared" si="200"/>
        <v>7</v>
      </c>
      <c r="C1087" s="255" t="s">
        <v>121</v>
      </c>
      <c r="D1087" s="256"/>
      <c r="E1087" s="257"/>
      <c r="F1087" s="257"/>
      <c r="G1087" s="256"/>
      <c r="H1087" s="260"/>
      <c r="I1087" s="268"/>
      <c r="J1087" s="260"/>
    </row>
    <row r="1088" s="218" customFormat="1" ht="14.25" spans="1:10">
      <c r="A1088" s="253" t="s">
        <v>2038</v>
      </c>
      <c r="B1088" s="254">
        <f t="shared" si="200"/>
        <v>7</v>
      </c>
      <c r="C1088" s="255" t="s">
        <v>123</v>
      </c>
      <c r="D1088" s="256"/>
      <c r="E1088" s="257"/>
      <c r="F1088" s="257"/>
      <c r="G1088" s="256"/>
      <c r="H1088" s="260"/>
      <c r="I1088" s="268"/>
      <c r="J1088" s="260"/>
    </row>
    <row r="1089" s="218" customFormat="1" ht="14.25" spans="1:10">
      <c r="A1089" s="253" t="s">
        <v>2039</v>
      </c>
      <c r="B1089" s="254">
        <f t="shared" si="200"/>
        <v>7</v>
      </c>
      <c r="C1089" s="255" t="s">
        <v>2040</v>
      </c>
      <c r="D1089" s="256"/>
      <c r="E1089" s="257"/>
      <c r="F1089" s="257"/>
      <c r="G1089" s="256"/>
      <c r="H1089" s="260"/>
      <c r="I1089" s="268"/>
      <c r="J1089" s="260"/>
    </row>
    <row r="1090" s="218" customFormat="1" ht="14.25" spans="1:10">
      <c r="A1090" s="253" t="s">
        <v>2041</v>
      </c>
      <c r="B1090" s="254">
        <f t="shared" si="200"/>
        <v>5</v>
      </c>
      <c r="C1090" s="255" t="s">
        <v>2042</v>
      </c>
      <c r="D1090" s="256">
        <v>153</v>
      </c>
      <c r="E1090" s="257">
        <v>72</v>
      </c>
      <c r="F1090" s="257">
        <v>102</v>
      </c>
      <c r="G1090" s="259">
        <f>SUM(G1091:G1103)</f>
        <v>161</v>
      </c>
      <c r="H1090" s="260">
        <f t="shared" ref="H1090:H1092" si="201">G1090/F1090</f>
        <v>1.57843137254902</v>
      </c>
      <c r="I1090" s="268">
        <f t="shared" ref="I1090:I1092" si="202">G1090-D1090</f>
        <v>8</v>
      </c>
      <c r="J1090" s="260">
        <f t="shared" ref="J1090:J1092" si="203">I1090/D1090</f>
        <v>0.0522875816993464</v>
      </c>
    </row>
    <row r="1091" s="218" customFormat="1" ht="14.25" spans="1:10">
      <c r="A1091" s="253" t="s">
        <v>2043</v>
      </c>
      <c r="B1091" s="254">
        <f t="shared" si="200"/>
        <v>7</v>
      </c>
      <c r="C1091" s="255" t="s">
        <v>119</v>
      </c>
      <c r="D1091" s="256">
        <v>96</v>
      </c>
      <c r="E1091" s="257">
        <v>72</v>
      </c>
      <c r="F1091" s="257">
        <v>72</v>
      </c>
      <c r="G1091" s="259">
        <v>115</v>
      </c>
      <c r="H1091" s="260">
        <f t="shared" si="201"/>
        <v>1.59722222222222</v>
      </c>
      <c r="I1091" s="268">
        <f t="shared" si="202"/>
        <v>19</v>
      </c>
      <c r="J1091" s="260">
        <f t="shared" si="203"/>
        <v>0.197916666666667</v>
      </c>
    </row>
    <row r="1092" s="218" customFormat="1" ht="14.25" spans="1:10">
      <c r="A1092" s="253" t="s">
        <v>2044</v>
      </c>
      <c r="B1092" s="254">
        <f t="shared" si="200"/>
        <v>7</v>
      </c>
      <c r="C1092" s="255" t="s">
        <v>121</v>
      </c>
      <c r="D1092" s="256">
        <v>49</v>
      </c>
      <c r="E1092" s="257"/>
      <c r="F1092" s="257">
        <v>30</v>
      </c>
      <c r="G1092" s="259">
        <v>43</v>
      </c>
      <c r="H1092" s="260">
        <f t="shared" si="201"/>
        <v>1.43333333333333</v>
      </c>
      <c r="I1092" s="268">
        <f t="shared" si="202"/>
        <v>-6</v>
      </c>
      <c r="J1092" s="260">
        <f t="shared" si="203"/>
        <v>-0.122448979591837</v>
      </c>
    </row>
    <row r="1093" s="218" customFormat="1" ht="14.25" spans="1:10">
      <c r="A1093" s="253" t="s">
        <v>2045</v>
      </c>
      <c r="B1093" s="254">
        <f t="shared" si="200"/>
        <v>7</v>
      </c>
      <c r="C1093" s="255" t="s">
        <v>123</v>
      </c>
      <c r="D1093" s="256"/>
      <c r="E1093" s="257"/>
      <c r="F1093" s="257"/>
      <c r="G1093" s="256"/>
      <c r="H1093" s="260"/>
      <c r="I1093" s="268"/>
      <c r="J1093" s="260"/>
    </row>
    <row r="1094" s="218" customFormat="1" ht="14.25" spans="1:10">
      <c r="A1094" s="253" t="s">
        <v>2046</v>
      </c>
      <c r="B1094" s="254">
        <f t="shared" si="200"/>
        <v>7</v>
      </c>
      <c r="C1094" s="255" t="s">
        <v>2047</v>
      </c>
      <c r="D1094" s="256"/>
      <c r="E1094" s="257"/>
      <c r="F1094" s="257"/>
      <c r="G1094" s="256"/>
      <c r="H1094" s="260"/>
      <c r="I1094" s="268"/>
      <c r="J1094" s="260"/>
    </row>
    <row r="1095" s="218" customFormat="1" ht="14.25" spans="1:10">
      <c r="A1095" s="253" t="s">
        <v>2048</v>
      </c>
      <c r="B1095" s="254">
        <f t="shared" si="200"/>
        <v>7</v>
      </c>
      <c r="C1095" s="255" t="s">
        <v>2049</v>
      </c>
      <c r="D1095" s="256"/>
      <c r="E1095" s="257"/>
      <c r="F1095" s="257"/>
      <c r="G1095" s="256"/>
      <c r="H1095" s="260"/>
      <c r="I1095" s="268"/>
      <c r="J1095" s="260"/>
    </row>
    <row r="1096" s="218" customFormat="1" ht="14.25" spans="1:10">
      <c r="A1096" s="253" t="s">
        <v>2050</v>
      </c>
      <c r="B1096" s="254">
        <f t="shared" si="200"/>
        <v>7</v>
      </c>
      <c r="C1096" s="255" t="s">
        <v>2051</v>
      </c>
      <c r="D1096" s="256"/>
      <c r="E1096" s="257"/>
      <c r="F1096" s="257"/>
      <c r="G1096" s="256"/>
      <c r="H1096" s="260"/>
      <c r="I1096" s="268"/>
      <c r="J1096" s="260"/>
    </row>
    <row r="1097" s="218" customFormat="1" ht="14.25" spans="1:10">
      <c r="A1097" s="253" t="s">
        <v>2052</v>
      </c>
      <c r="B1097" s="254">
        <f t="shared" si="200"/>
        <v>7</v>
      </c>
      <c r="C1097" s="255" t="s">
        <v>2053</v>
      </c>
      <c r="D1097" s="256"/>
      <c r="E1097" s="257"/>
      <c r="F1097" s="257"/>
      <c r="G1097" s="256"/>
      <c r="H1097" s="260"/>
      <c r="I1097" s="268"/>
      <c r="J1097" s="260"/>
    </row>
    <row r="1098" s="218" customFormat="1" ht="14.25" spans="1:10">
      <c r="A1098" s="253" t="s">
        <v>2054</v>
      </c>
      <c r="B1098" s="254">
        <f t="shared" si="200"/>
        <v>7</v>
      </c>
      <c r="C1098" s="255" t="s">
        <v>2055</v>
      </c>
      <c r="D1098" s="256"/>
      <c r="E1098" s="257"/>
      <c r="F1098" s="257"/>
      <c r="G1098" s="256"/>
      <c r="H1098" s="260"/>
      <c r="I1098" s="268"/>
      <c r="J1098" s="260"/>
    </row>
    <row r="1099" s="218" customFormat="1" ht="14.25" spans="1:10">
      <c r="A1099" s="253" t="s">
        <v>2056</v>
      </c>
      <c r="B1099" s="254">
        <f t="shared" si="200"/>
        <v>7</v>
      </c>
      <c r="C1099" s="255" t="s">
        <v>2057</v>
      </c>
      <c r="D1099" s="256">
        <v>7</v>
      </c>
      <c r="E1099" s="257"/>
      <c r="F1099" s="257"/>
      <c r="G1099" s="256">
        <v>3</v>
      </c>
      <c r="H1099" s="260"/>
      <c r="I1099" s="268">
        <f t="shared" ref="I1099:I1106" si="204">G1099-D1099</f>
        <v>-4</v>
      </c>
      <c r="J1099" s="260">
        <f>I1099/D1099</f>
        <v>-0.571428571428571</v>
      </c>
    </row>
    <row r="1100" s="218" customFormat="1" ht="14.25" spans="1:10">
      <c r="A1100" s="253" t="s">
        <v>2058</v>
      </c>
      <c r="B1100" s="254">
        <f t="shared" si="200"/>
        <v>7</v>
      </c>
      <c r="C1100" s="255" t="s">
        <v>2059</v>
      </c>
      <c r="D1100" s="256"/>
      <c r="E1100" s="257"/>
      <c r="F1100" s="257"/>
      <c r="G1100" s="256"/>
      <c r="H1100" s="260"/>
      <c r="I1100" s="268"/>
      <c r="J1100" s="260"/>
    </row>
    <row r="1101" s="218" customFormat="1" ht="14.25" spans="1:10">
      <c r="A1101" s="253" t="s">
        <v>2060</v>
      </c>
      <c r="B1101" s="254">
        <f t="shared" si="200"/>
        <v>7</v>
      </c>
      <c r="C1101" s="255" t="s">
        <v>1965</v>
      </c>
      <c r="D1101" s="256"/>
      <c r="E1101" s="257"/>
      <c r="F1101" s="257"/>
      <c r="G1101" s="256"/>
      <c r="H1101" s="260"/>
      <c r="I1101" s="268"/>
      <c r="J1101" s="260"/>
    </row>
    <row r="1102" s="218" customFormat="1" ht="14.25" spans="1:10">
      <c r="A1102" s="253" t="s">
        <v>2061</v>
      </c>
      <c r="B1102" s="254">
        <f t="shared" si="200"/>
        <v>7</v>
      </c>
      <c r="C1102" s="255" t="s">
        <v>2062</v>
      </c>
      <c r="D1102" s="256"/>
      <c r="E1102" s="257"/>
      <c r="F1102" s="257"/>
      <c r="G1102" s="256"/>
      <c r="H1102" s="260"/>
      <c r="I1102" s="268"/>
      <c r="J1102" s="260"/>
    </row>
    <row r="1103" s="218" customFormat="1" ht="14.25" spans="1:10">
      <c r="A1103" s="253" t="s">
        <v>2063</v>
      </c>
      <c r="B1103" s="254">
        <f t="shared" si="200"/>
        <v>7</v>
      </c>
      <c r="C1103" s="255" t="s">
        <v>2064</v>
      </c>
      <c r="D1103" s="256">
        <v>1</v>
      </c>
      <c r="E1103" s="257"/>
      <c r="F1103" s="257"/>
      <c r="G1103" s="256"/>
      <c r="H1103" s="260"/>
      <c r="I1103" s="268">
        <f t="shared" si="204"/>
        <v>-1</v>
      </c>
      <c r="J1103" s="260">
        <f>I1103/D1103</f>
        <v>-1</v>
      </c>
    </row>
    <row r="1104" s="218" customFormat="1" ht="14.25" spans="1:10">
      <c r="A1104" s="253" t="s">
        <v>2065</v>
      </c>
      <c r="B1104" s="254">
        <f t="shared" si="200"/>
        <v>5</v>
      </c>
      <c r="C1104" s="255" t="s">
        <v>2066</v>
      </c>
      <c r="D1104" s="256"/>
      <c r="E1104" s="257"/>
      <c r="F1104" s="257"/>
      <c r="G1104" s="256"/>
      <c r="H1104" s="260"/>
      <c r="I1104" s="268">
        <f t="shared" si="204"/>
        <v>0</v>
      </c>
      <c r="J1104" s="260"/>
    </row>
    <row r="1105" s="218" customFormat="1" ht="14.25" spans="1:10">
      <c r="A1105" s="253" t="s">
        <v>2067</v>
      </c>
      <c r="B1105" s="254">
        <f t="shared" si="200"/>
        <v>7</v>
      </c>
      <c r="C1105" s="255" t="s">
        <v>119</v>
      </c>
      <c r="D1105" s="256"/>
      <c r="E1105" s="257"/>
      <c r="F1105" s="257"/>
      <c r="G1105" s="256"/>
      <c r="H1105" s="260"/>
      <c r="I1105" s="268">
        <f t="shared" si="204"/>
        <v>0</v>
      </c>
      <c r="J1105" s="260"/>
    </row>
    <row r="1106" s="218" customFormat="1" ht="14.25" spans="1:10">
      <c r="A1106" s="253" t="s">
        <v>2068</v>
      </c>
      <c r="B1106" s="254">
        <f t="shared" si="200"/>
        <v>7</v>
      </c>
      <c r="C1106" s="255" t="s">
        <v>121</v>
      </c>
      <c r="D1106" s="256"/>
      <c r="E1106" s="257"/>
      <c r="F1106" s="257"/>
      <c r="G1106" s="256"/>
      <c r="H1106" s="260"/>
      <c r="I1106" s="268">
        <f t="shared" si="204"/>
        <v>0</v>
      </c>
      <c r="J1106" s="260"/>
    </row>
    <row r="1107" s="218" customFormat="1" ht="14.25" spans="1:10">
      <c r="A1107" s="253" t="s">
        <v>2069</v>
      </c>
      <c r="B1107" s="254">
        <f t="shared" si="200"/>
        <v>7</v>
      </c>
      <c r="C1107" s="255" t="s">
        <v>123</v>
      </c>
      <c r="D1107" s="256"/>
      <c r="E1107" s="257"/>
      <c r="F1107" s="257"/>
      <c r="G1107" s="256"/>
      <c r="H1107" s="260"/>
      <c r="I1107" s="268"/>
      <c r="J1107" s="260"/>
    </row>
    <row r="1108" s="217" customFormat="1" ht="14.25" spans="1:10">
      <c r="A1108" s="253" t="s">
        <v>2070</v>
      </c>
      <c r="B1108" s="254">
        <f t="shared" si="200"/>
        <v>7</v>
      </c>
      <c r="C1108" s="255" t="s">
        <v>2071</v>
      </c>
      <c r="D1108" s="256"/>
      <c r="E1108" s="257"/>
      <c r="F1108" s="257"/>
      <c r="G1108" s="256"/>
      <c r="H1108" s="260"/>
      <c r="I1108" s="268"/>
      <c r="J1108" s="260"/>
    </row>
    <row r="1109" s="218" customFormat="1" ht="14.25" spans="1:10">
      <c r="A1109" s="253" t="s">
        <v>2072</v>
      </c>
      <c r="B1109" s="254">
        <f t="shared" si="200"/>
        <v>7</v>
      </c>
      <c r="C1109" s="255" t="s">
        <v>2073</v>
      </c>
      <c r="D1109" s="256"/>
      <c r="E1109" s="257"/>
      <c r="F1109" s="257"/>
      <c r="G1109" s="256"/>
      <c r="H1109" s="260"/>
      <c r="I1109" s="268">
        <f t="shared" ref="I1109:I1113" si="205">G1109-D1109</f>
        <v>0</v>
      </c>
      <c r="J1109" s="260"/>
    </row>
    <row r="1110" s="218" customFormat="1" ht="14.25" spans="1:10">
      <c r="A1110" s="253" t="s">
        <v>2074</v>
      </c>
      <c r="B1110" s="254">
        <f t="shared" si="200"/>
        <v>7</v>
      </c>
      <c r="C1110" s="255" t="s">
        <v>2075</v>
      </c>
      <c r="D1110" s="256"/>
      <c r="E1110" s="257"/>
      <c r="F1110" s="257"/>
      <c r="G1110" s="256"/>
      <c r="H1110" s="260"/>
      <c r="I1110" s="268">
        <f t="shared" si="205"/>
        <v>0</v>
      </c>
      <c r="J1110" s="260"/>
    </row>
    <row r="1111" s="218" customFormat="1" ht="14.25" spans="1:10">
      <c r="A1111" s="253" t="s">
        <v>2076</v>
      </c>
      <c r="B1111" s="254">
        <f t="shared" si="200"/>
        <v>7</v>
      </c>
      <c r="C1111" s="255" t="s">
        <v>2077</v>
      </c>
      <c r="D1111" s="256"/>
      <c r="E1111" s="257"/>
      <c r="F1111" s="257"/>
      <c r="G1111" s="256"/>
      <c r="H1111" s="260"/>
      <c r="I1111" s="268"/>
      <c r="J1111" s="260"/>
    </row>
    <row r="1112" s="218" customFormat="1" ht="14.25" spans="1:10">
      <c r="A1112" s="253" t="s">
        <v>2078</v>
      </c>
      <c r="B1112" s="254">
        <f t="shared" si="200"/>
        <v>7</v>
      </c>
      <c r="C1112" s="255" t="s">
        <v>2079</v>
      </c>
      <c r="D1112" s="256"/>
      <c r="E1112" s="257"/>
      <c r="F1112" s="257"/>
      <c r="G1112" s="256"/>
      <c r="H1112" s="260"/>
      <c r="I1112" s="268"/>
      <c r="J1112" s="260"/>
    </row>
    <row r="1113" s="218" customFormat="1" ht="14.25" spans="1:10">
      <c r="A1113" s="253" t="s">
        <v>2080</v>
      </c>
      <c r="B1113" s="254">
        <f t="shared" si="200"/>
        <v>5</v>
      </c>
      <c r="C1113" s="255" t="s">
        <v>2081</v>
      </c>
      <c r="D1113" s="256">
        <v>9</v>
      </c>
      <c r="E1113" s="257"/>
      <c r="F1113" s="257"/>
      <c r="G1113" s="256">
        <v>13</v>
      </c>
      <c r="H1113" s="260"/>
      <c r="I1113" s="268">
        <f t="shared" si="205"/>
        <v>4</v>
      </c>
      <c r="J1113" s="260">
        <f>I1113/D1113</f>
        <v>0.444444444444444</v>
      </c>
    </row>
    <row r="1114" s="218" customFormat="1" ht="14.25" spans="1:10">
      <c r="A1114" s="253" t="s">
        <v>2082</v>
      </c>
      <c r="B1114" s="254">
        <f t="shared" si="200"/>
        <v>7</v>
      </c>
      <c r="C1114" s="255" t="s">
        <v>119</v>
      </c>
      <c r="D1114" s="256"/>
      <c r="E1114" s="257"/>
      <c r="F1114" s="257"/>
      <c r="G1114" s="256"/>
      <c r="H1114" s="260"/>
      <c r="I1114" s="268"/>
      <c r="J1114" s="260"/>
    </row>
    <row r="1115" s="218" customFormat="1" ht="14.25" spans="1:10">
      <c r="A1115" s="253" t="s">
        <v>2083</v>
      </c>
      <c r="B1115" s="254">
        <f t="shared" si="200"/>
        <v>7</v>
      </c>
      <c r="C1115" s="255" t="s">
        <v>121</v>
      </c>
      <c r="D1115" s="256">
        <v>9</v>
      </c>
      <c r="E1115" s="257"/>
      <c r="F1115" s="257"/>
      <c r="G1115" s="256">
        <v>13</v>
      </c>
      <c r="H1115" s="260"/>
      <c r="I1115" s="268">
        <f>G1115-D1115</f>
        <v>4</v>
      </c>
      <c r="J1115" s="260">
        <f>I1115/D1115</f>
        <v>0.444444444444444</v>
      </c>
    </row>
    <row r="1116" s="218" customFormat="1" ht="14.25" spans="1:10">
      <c r="A1116" s="253" t="s">
        <v>2084</v>
      </c>
      <c r="B1116" s="254">
        <f t="shared" si="200"/>
        <v>7</v>
      </c>
      <c r="C1116" s="255" t="s">
        <v>123</v>
      </c>
      <c r="D1116" s="256"/>
      <c r="E1116" s="257"/>
      <c r="F1116" s="257"/>
      <c r="G1116" s="256"/>
      <c r="H1116" s="260"/>
      <c r="I1116" s="268"/>
      <c r="J1116" s="260"/>
    </row>
    <row r="1117" s="218" customFormat="1" ht="14.25" spans="1:10">
      <c r="A1117" s="253" t="s">
        <v>2085</v>
      </c>
      <c r="B1117" s="254">
        <f t="shared" si="200"/>
        <v>7</v>
      </c>
      <c r="C1117" s="255" t="s">
        <v>2086</v>
      </c>
      <c r="D1117" s="256"/>
      <c r="E1117" s="257"/>
      <c r="F1117" s="257"/>
      <c r="G1117" s="256"/>
      <c r="H1117" s="260"/>
      <c r="I1117" s="268"/>
      <c r="J1117" s="260"/>
    </row>
    <row r="1118" s="218" customFormat="1" ht="14.25" spans="1:10">
      <c r="A1118" s="253" t="s">
        <v>2087</v>
      </c>
      <c r="B1118" s="254">
        <f t="shared" si="200"/>
        <v>7</v>
      </c>
      <c r="C1118" s="255" t="s">
        <v>2088</v>
      </c>
      <c r="D1118" s="256"/>
      <c r="E1118" s="257"/>
      <c r="F1118" s="257"/>
      <c r="G1118" s="256"/>
      <c r="H1118" s="260"/>
      <c r="I1118" s="268"/>
      <c r="J1118" s="260"/>
    </row>
    <row r="1119" s="218" customFormat="1" ht="14.25" spans="1:10">
      <c r="A1119" s="253" t="s">
        <v>2089</v>
      </c>
      <c r="B1119" s="254">
        <f t="shared" si="200"/>
        <v>5</v>
      </c>
      <c r="C1119" s="255" t="s">
        <v>2090</v>
      </c>
      <c r="D1119" s="256">
        <v>1028</v>
      </c>
      <c r="E1119" s="257">
        <v>226</v>
      </c>
      <c r="F1119" s="257">
        <v>226</v>
      </c>
      <c r="G1119" s="259">
        <f>SUM(G1120:G1125)</f>
        <v>1059</v>
      </c>
      <c r="H1119" s="260">
        <f>G1119/F1119</f>
        <v>4.6858407079646</v>
      </c>
      <c r="I1119" s="268">
        <f>G1119-D1119</f>
        <v>31</v>
      </c>
      <c r="J1119" s="260">
        <f>I1119/D1119</f>
        <v>0.0301556420233463</v>
      </c>
    </row>
    <row r="1120" s="218" customFormat="1" ht="14.25" spans="1:10">
      <c r="A1120" s="253" t="s">
        <v>2091</v>
      </c>
      <c r="B1120" s="254">
        <f t="shared" si="200"/>
        <v>7</v>
      </c>
      <c r="C1120" s="255" t="s">
        <v>119</v>
      </c>
      <c r="D1120" s="256"/>
      <c r="E1120" s="257"/>
      <c r="F1120" s="257"/>
      <c r="G1120" s="259">
        <v>0</v>
      </c>
      <c r="H1120" s="260"/>
      <c r="I1120" s="268"/>
      <c r="J1120" s="260"/>
    </row>
    <row r="1121" s="218" customFormat="1" ht="14.25" spans="1:10">
      <c r="A1121" s="253" t="s">
        <v>2092</v>
      </c>
      <c r="B1121" s="254">
        <f t="shared" si="200"/>
        <v>7</v>
      </c>
      <c r="C1121" s="255" t="s">
        <v>121</v>
      </c>
      <c r="D1121" s="256"/>
      <c r="E1121" s="257"/>
      <c r="F1121" s="257"/>
      <c r="G1121" s="259">
        <v>0</v>
      </c>
      <c r="H1121" s="260"/>
      <c r="I1121" s="268"/>
      <c r="J1121" s="260"/>
    </row>
    <row r="1122" s="218" customFormat="1" ht="14.25" spans="1:10">
      <c r="A1122" s="253" t="s">
        <v>2093</v>
      </c>
      <c r="B1122" s="254">
        <f t="shared" si="200"/>
        <v>7</v>
      </c>
      <c r="C1122" s="255" t="s">
        <v>123</v>
      </c>
      <c r="D1122" s="256">
        <v>721</v>
      </c>
      <c r="E1122" s="257"/>
      <c r="F1122" s="257"/>
      <c r="G1122" s="259">
        <v>200</v>
      </c>
      <c r="H1122" s="260"/>
      <c r="I1122" s="268">
        <f>G1122-D1122</f>
        <v>-521</v>
      </c>
      <c r="J1122" s="260"/>
    </row>
    <row r="1123" s="218" customFormat="1" ht="14.25" spans="1:10">
      <c r="A1123" s="253" t="s">
        <v>2094</v>
      </c>
      <c r="B1123" s="254">
        <f t="shared" si="200"/>
        <v>7</v>
      </c>
      <c r="C1123" s="255" t="s">
        <v>2095</v>
      </c>
      <c r="D1123" s="256"/>
      <c r="E1123" s="257"/>
      <c r="F1123" s="257"/>
      <c r="G1123" s="259">
        <v>0</v>
      </c>
      <c r="H1123" s="260"/>
      <c r="I1123" s="268"/>
      <c r="J1123" s="260"/>
    </row>
    <row r="1124" s="218" customFormat="1" ht="14.25" spans="1:10">
      <c r="A1124" s="253" t="s">
        <v>2096</v>
      </c>
      <c r="B1124" s="254">
        <f t="shared" si="200"/>
        <v>7</v>
      </c>
      <c r="C1124" s="255" t="s">
        <v>2097</v>
      </c>
      <c r="D1124" s="256"/>
      <c r="E1124" s="257"/>
      <c r="F1124" s="257"/>
      <c r="G1124" s="259">
        <v>511</v>
      </c>
      <c r="H1124" s="260"/>
      <c r="I1124" s="268"/>
      <c r="J1124" s="260"/>
    </row>
    <row r="1125" s="218" customFormat="1" ht="14.25" spans="1:10">
      <c r="A1125" s="253" t="s">
        <v>2098</v>
      </c>
      <c r="B1125" s="254">
        <f t="shared" si="200"/>
        <v>7</v>
      </c>
      <c r="C1125" s="255" t="s">
        <v>2099</v>
      </c>
      <c r="D1125" s="256">
        <v>307</v>
      </c>
      <c r="E1125" s="257">
        <v>226</v>
      </c>
      <c r="F1125" s="257">
        <v>226</v>
      </c>
      <c r="G1125" s="259">
        <v>348</v>
      </c>
      <c r="H1125" s="260"/>
      <c r="I1125" s="268"/>
      <c r="J1125" s="260"/>
    </row>
    <row r="1126" s="218" customFormat="1" ht="14.25" spans="1:10">
      <c r="A1126" s="253" t="s">
        <v>2100</v>
      </c>
      <c r="B1126" s="254">
        <f t="shared" si="200"/>
        <v>5</v>
      </c>
      <c r="C1126" s="255" t="s">
        <v>2101</v>
      </c>
      <c r="D1126" s="256">
        <v>13</v>
      </c>
      <c r="E1126" s="257"/>
      <c r="F1126" s="257">
        <v>371</v>
      </c>
      <c r="G1126" s="218">
        <v>137</v>
      </c>
      <c r="H1126" s="260"/>
      <c r="I1126" s="268">
        <f>G1125-D1126</f>
        <v>335</v>
      </c>
      <c r="J1126" s="260">
        <f>I1126/D1126</f>
        <v>25.7692307692308</v>
      </c>
    </row>
    <row r="1127" s="218" customFormat="1" ht="14.25" spans="1:10">
      <c r="A1127" s="253" t="s">
        <v>2102</v>
      </c>
      <c r="B1127" s="254">
        <f t="shared" si="200"/>
        <v>7</v>
      </c>
      <c r="C1127" s="255" t="s">
        <v>2103</v>
      </c>
      <c r="D1127" s="256"/>
      <c r="E1127" s="257"/>
      <c r="F1127" s="257"/>
      <c r="G1127" s="256"/>
      <c r="H1127" s="260"/>
      <c r="I1127" s="268"/>
      <c r="J1127" s="260"/>
    </row>
    <row r="1128" s="218" customFormat="1" ht="14.25" spans="1:10">
      <c r="A1128" s="253" t="s">
        <v>2104</v>
      </c>
      <c r="B1128" s="254">
        <f t="shared" si="200"/>
        <v>7</v>
      </c>
      <c r="C1128" s="255" t="s">
        <v>2105</v>
      </c>
      <c r="D1128" s="256"/>
      <c r="E1128" s="257"/>
      <c r="F1128" s="257"/>
      <c r="G1128" s="256"/>
      <c r="H1128" s="260"/>
      <c r="I1128" s="268"/>
      <c r="J1128" s="260"/>
    </row>
    <row r="1129" s="218" customFormat="1" ht="14.25" spans="1:10">
      <c r="A1129" s="253" t="s">
        <v>2106</v>
      </c>
      <c r="B1129" s="254">
        <f t="shared" si="200"/>
        <v>7</v>
      </c>
      <c r="C1129" s="255" t="s">
        <v>2107</v>
      </c>
      <c r="D1129" s="256"/>
      <c r="E1129" s="257"/>
      <c r="F1129" s="257"/>
      <c r="G1129" s="256"/>
      <c r="H1129" s="260"/>
      <c r="I1129" s="268"/>
      <c r="J1129" s="260"/>
    </row>
    <row r="1130" s="218" customFormat="1" ht="14.25" spans="1:10">
      <c r="A1130" s="253" t="s">
        <v>2108</v>
      </c>
      <c r="B1130" s="254">
        <f t="shared" si="200"/>
        <v>7</v>
      </c>
      <c r="C1130" s="255" t="s">
        <v>2109</v>
      </c>
      <c r="D1130" s="256"/>
      <c r="E1130" s="257"/>
      <c r="F1130" s="257"/>
      <c r="G1130" s="256"/>
      <c r="H1130" s="260"/>
      <c r="I1130" s="268"/>
      <c r="J1130" s="260"/>
    </row>
    <row r="1131" s="218" customFormat="1" ht="14.25" spans="1:10">
      <c r="A1131" s="253" t="s">
        <v>2110</v>
      </c>
      <c r="B1131" s="254">
        <f t="shared" si="200"/>
        <v>7</v>
      </c>
      <c r="C1131" s="255" t="s">
        <v>2111</v>
      </c>
      <c r="D1131" s="256"/>
      <c r="E1131" s="257"/>
      <c r="F1131" s="257"/>
      <c r="G1131" s="256"/>
      <c r="H1131" s="260"/>
      <c r="I1131" s="268"/>
      <c r="J1131" s="260"/>
    </row>
    <row r="1132" s="218" customFormat="1" ht="14.25" spans="1:10">
      <c r="A1132" s="253" t="s">
        <v>2112</v>
      </c>
      <c r="B1132" s="254">
        <f t="shared" ref="B1132:B1195" si="206">LEN(A1132)</f>
        <v>7</v>
      </c>
      <c r="C1132" s="255" t="s">
        <v>2113</v>
      </c>
      <c r="D1132" s="256">
        <v>13</v>
      </c>
      <c r="E1132" s="257"/>
      <c r="F1132" s="257">
        <v>371</v>
      </c>
      <c r="G1132" s="256">
        <v>137</v>
      </c>
      <c r="H1132" s="260"/>
      <c r="I1132" s="268">
        <f t="shared" ref="I1132:I1134" si="207">G1132-D1132</f>
        <v>124</v>
      </c>
      <c r="J1132" s="260">
        <f t="shared" ref="J1132:J1134" si="208">I1132/D1132</f>
        <v>9.53846153846154</v>
      </c>
    </row>
    <row r="1133" s="218" customFormat="1" ht="14.25" spans="1:10">
      <c r="A1133" s="247" t="s">
        <v>2114</v>
      </c>
      <c r="B1133" s="273">
        <f t="shared" si="206"/>
        <v>3</v>
      </c>
      <c r="C1133" s="249" t="s">
        <v>2115</v>
      </c>
      <c r="D1133" s="250">
        <v>1228</v>
      </c>
      <c r="E1133" s="251"/>
      <c r="F1133" s="251">
        <v>1000</v>
      </c>
      <c r="G1133" s="250">
        <v>1435</v>
      </c>
      <c r="H1133" s="252">
        <f>G1133/F1133</f>
        <v>1.435</v>
      </c>
      <c r="I1133" s="267">
        <f t="shared" si="207"/>
        <v>207</v>
      </c>
      <c r="J1133" s="252">
        <f t="shared" si="208"/>
        <v>0.1685667752443</v>
      </c>
    </row>
    <row r="1134" s="217" customFormat="1" ht="14.25" spans="1:10">
      <c r="A1134" s="253" t="s">
        <v>2116</v>
      </c>
      <c r="B1134" s="254">
        <f t="shared" si="206"/>
        <v>5</v>
      </c>
      <c r="C1134" s="255" t="s">
        <v>2117</v>
      </c>
      <c r="D1134" s="256">
        <v>1228</v>
      </c>
      <c r="E1134" s="257"/>
      <c r="F1134" s="257">
        <v>1000</v>
      </c>
      <c r="G1134" s="259">
        <f>SUM(G1135:G1143)</f>
        <v>1435</v>
      </c>
      <c r="H1134" s="260">
        <f>G1134/F1134</f>
        <v>1.435</v>
      </c>
      <c r="I1134" s="268">
        <f t="shared" si="207"/>
        <v>207</v>
      </c>
      <c r="J1134" s="260">
        <f t="shared" si="208"/>
        <v>0.1685667752443</v>
      </c>
    </row>
    <row r="1135" s="218" customFormat="1" ht="14.25" spans="1:10">
      <c r="A1135" s="253" t="s">
        <v>2118</v>
      </c>
      <c r="B1135" s="254">
        <f t="shared" si="206"/>
        <v>7</v>
      </c>
      <c r="C1135" s="255" t="s">
        <v>119</v>
      </c>
      <c r="D1135" s="256"/>
      <c r="E1135" s="257"/>
      <c r="F1135" s="257"/>
      <c r="G1135" s="259">
        <v>0</v>
      </c>
      <c r="H1135" s="260"/>
      <c r="I1135" s="268"/>
      <c r="J1135" s="260"/>
    </row>
    <row r="1136" s="217" customFormat="1" ht="14.25" spans="1:10">
      <c r="A1136" s="253" t="s">
        <v>2119</v>
      </c>
      <c r="B1136" s="254">
        <f t="shared" si="206"/>
        <v>7</v>
      </c>
      <c r="C1136" s="255" t="s">
        <v>121</v>
      </c>
      <c r="D1136" s="256"/>
      <c r="E1136" s="257"/>
      <c r="F1136" s="257"/>
      <c r="G1136" s="259">
        <v>375</v>
      </c>
      <c r="H1136" s="260"/>
      <c r="I1136" s="268"/>
      <c r="J1136" s="260"/>
    </row>
    <row r="1137" s="218" customFormat="1" ht="14.25" spans="1:10">
      <c r="A1137" s="253" t="s">
        <v>2120</v>
      </c>
      <c r="B1137" s="254">
        <f t="shared" si="206"/>
        <v>7</v>
      </c>
      <c r="C1137" s="255" t="s">
        <v>123</v>
      </c>
      <c r="D1137" s="256"/>
      <c r="E1137" s="257"/>
      <c r="F1137" s="257"/>
      <c r="G1137" s="259">
        <v>0</v>
      </c>
      <c r="H1137" s="260"/>
      <c r="I1137" s="268"/>
      <c r="J1137" s="260"/>
    </row>
    <row r="1138" s="218" customFormat="1" ht="14.25" spans="1:10">
      <c r="A1138" s="253" t="s">
        <v>2121</v>
      </c>
      <c r="B1138" s="254">
        <f t="shared" si="206"/>
        <v>7</v>
      </c>
      <c r="C1138" s="255" t="s">
        <v>2122</v>
      </c>
      <c r="D1138" s="256"/>
      <c r="E1138" s="257"/>
      <c r="F1138" s="257"/>
      <c r="G1138" s="259">
        <v>0</v>
      </c>
      <c r="H1138" s="260"/>
      <c r="I1138" s="268"/>
      <c r="J1138" s="260"/>
    </row>
    <row r="1139" s="218" customFormat="1" ht="14.25" spans="1:10">
      <c r="A1139" s="253" t="s">
        <v>2123</v>
      </c>
      <c r="B1139" s="254">
        <f t="shared" si="206"/>
        <v>7</v>
      </c>
      <c r="C1139" s="255" t="s">
        <v>2124</v>
      </c>
      <c r="D1139" s="256"/>
      <c r="E1139" s="257"/>
      <c r="F1139" s="257"/>
      <c r="G1139" s="259">
        <v>0</v>
      </c>
      <c r="H1139" s="260"/>
      <c r="I1139" s="268"/>
      <c r="J1139" s="260"/>
    </row>
    <row r="1140" s="218" customFormat="1" ht="14.25" spans="1:10">
      <c r="A1140" s="253" t="s">
        <v>2125</v>
      </c>
      <c r="B1140" s="254">
        <f t="shared" si="206"/>
        <v>7</v>
      </c>
      <c r="C1140" s="255" t="s">
        <v>2126</v>
      </c>
      <c r="D1140" s="256"/>
      <c r="E1140" s="257"/>
      <c r="F1140" s="257"/>
      <c r="G1140" s="259">
        <v>0</v>
      </c>
      <c r="H1140" s="260"/>
      <c r="I1140" s="268"/>
      <c r="J1140" s="260"/>
    </row>
    <row r="1141" s="218" customFormat="1" ht="14.25" spans="1:10">
      <c r="A1141" s="253" t="s">
        <v>2127</v>
      </c>
      <c r="B1141" s="254">
        <f t="shared" si="206"/>
        <v>7</v>
      </c>
      <c r="C1141" s="255" t="s">
        <v>2128</v>
      </c>
      <c r="D1141" s="256"/>
      <c r="E1141" s="257"/>
      <c r="F1141" s="257"/>
      <c r="G1141" s="259">
        <v>0</v>
      </c>
      <c r="H1141" s="260"/>
      <c r="I1141" s="268"/>
      <c r="J1141" s="260"/>
    </row>
    <row r="1142" s="218" customFormat="1" ht="14.25" spans="1:10">
      <c r="A1142" s="253" t="s">
        <v>2129</v>
      </c>
      <c r="B1142" s="254">
        <f t="shared" si="206"/>
        <v>7</v>
      </c>
      <c r="C1142" s="255" t="s">
        <v>137</v>
      </c>
      <c r="D1142" s="256"/>
      <c r="E1142" s="257"/>
      <c r="F1142" s="257"/>
      <c r="G1142" s="259">
        <v>0</v>
      </c>
      <c r="H1142" s="260"/>
      <c r="I1142" s="268"/>
      <c r="J1142" s="260"/>
    </row>
    <row r="1143" s="218" customFormat="1" ht="14.25" spans="1:10">
      <c r="A1143" s="253" t="s">
        <v>2130</v>
      </c>
      <c r="B1143" s="254">
        <f t="shared" si="206"/>
        <v>7</v>
      </c>
      <c r="C1143" s="255" t="s">
        <v>2131</v>
      </c>
      <c r="D1143" s="256">
        <v>1228</v>
      </c>
      <c r="E1143" s="257"/>
      <c r="F1143" s="257">
        <v>1000</v>
      </c>
      <c r="G1143" s="259">
        <v>1060</v>
      </c>
      <c r="H1143" s="260">
        <f>G1143/F1143</f>
        <v>1.06</v>
      </c>
      <c r="I1143" s="268">
        <f>G1143-D1143</f>
        <v>-168</v>
      </c>
      <c r="J1143" s="260">
        <f>I1143/D1143</f>
        <v>-0.136807817589577</v>
      </c>
    </row>
    <row r="1144" s="218" customFormat="1" ht="14.25" spans="1:10">
      <c r="A1144" s="253" t="s">
        <v>2132</v>
      </c>
      <c r="B1144" s="254">
        <f t="shared" si="206"/>
        <v>5</v>
      </c>
      <c r="C1144" s="255" t="s">
        <v>2133</v>
      </c>
      <c r="D1144" s="256"/>
      <c r="E1144" s="257"/>
      <c r="F1144" s="257"/>
      <c r="G1144" s="256"/>
      <c r="H1144" s="260"/>
      <c r="I1144" s="268"/>
      <c r="J1144" s="260"/>
    </row>
    <row r="1145" s="218" customFormat="1" ht="14.25" spans="1:10">
      <c r="A1145" s="253" t="s">
        <v>2134</v>
      </c>
      <c r="B1145" s="254">
        <f t="shared" si="206"/>
        <v>7</v>
      </c>
      <c r="C1145" s="255" t="s">
        <v>119</v>
      </c>
      <c r="D1145" s="256"/>
      <c r="E1145" s="257"/>
      <c r="F1145" s="257"/>
      <c r="G1145" s="256"/>
      <c r="H1145" s="260"/>
      <c r="I1145" s="268"/>
      <c r="J1145" s="260"/>
    </row>
    <row r="1146" s="218" customFormat="1" ht="14.25" spans="1:10">
      <c r="A1146" s="253" t="s">
        <v>2135</v>
      </c>
      <c r="B1146" s="254">
        <f t="shared" si="206"/>
        <v>7</v>
      </c>
      <c r="C1146" s="255" t="s">
        <v>121</v>
      </c>
      <c r="D1146" s="256"/>
      <c r="E1146" s="257"/>
      <c r="F1146" s="257"/>
      <c r="G1146" s="256"/>
      <c r="H1146" s="260"/>
      <c r="I1146" s="268"/>
      <c r="J1146" s="260"/>
    </row>
    <row r="1147" s="218" customFormat="1" ht="14.25" spans="1:10">
      <c r="A1147" s="253" t="s">
        <v>2136</v>
      </c>
      <c r="B1147" s="254">
        <f t="shared" si="206"/>
        <v>7</v>
      </c>
      <c r="C1147" s="255" t="s">
        <v>123</v>
      </c>
      <c r="D1147" s="256"/>
      <c r="E1147" s="257"/>
      <c r="F1147" s="257"/>
      <c r="G1147" s="256"/>
      <c r="H1147" s="260"/>
      <c r="I1147" s="268"/>
      <c r="J1147" s="260"/>
    </row>
    <row r="1148" s="218" customFormat="1" ht="14.25" spans="1:10">
      <c r="A1148" s="253" t="s">
        <v>2137</v>
      </c>
      <c r="B1148" s="254">
        <f t="shared" si="206"/>
        <v>7</v>
      </c>
      <c r="C1148" s="255" t="s">
        <v>2138</v>
      </c>
      <c r="D1148" s="256"/>
      <c r="E1148" s="257"/>
      <c r="F1148" s="257"/>
      <c r="G1148" s="256"/>
      <c r="H1148" s="260"/>
      <c r="I1148" s="268"/>
      <c r="J1148" s="260"/>
    </row>
    <row r="1149" s="218" customFormat="1" ht="14.25" spans="1:10">
      <c r="A1149" s="253" t="s">
        <v>2139</v>
      </c>
      <c r="B1149" s="254">
        <f t="shared" si="206"/>
        <v>7</v>
      </c>
      <c r="C1149" s="255" t="s">
        <v>2140</v>
      </c>
      <c r="D1149" s="256"/>
      <c r="E1149" s="257"/>
      <c r="F1149" s="257"/>
      <c r="G1149" s="256"/>
      <c r="H1149" s="260"/>
      <c r="I1149" s="268"/>
      <c r="J1149" s="260"/>
    </row>
    <row r="1150" s="218" customFormat="1" ht="14.25" spans="1:10">
      <c r="A1150" s="253" t="s">
        <v>2141</v>
      </c>
      <c r="B1150" s="254">
        <f t="shared" si="206"/>
        <v>7</v>
      </c>
      <c r="C1150" s="255" t="s">
        <v>2142</v>
      </c>
      <c r="D1150" s="256"/>
      <c r="E1150" s="257"/>
      <c r="F1150" s="257"/>
      <c r="G1150" s="256"/>
      <c r="H1150" s="260"/>
      <c r="I1150" s="268"/>
      <c r="J1150" s="260"/>
    </row>
    <row r="1151" s="218" customFormat="1" ht="14.25" spans="1:10">
      <c r="A1151" s="253" t="s">
        <v>2143</v>
      </c>
      <c r="B1151" s="254">
        <f t="shared" si="206"/>
        <v>5</v>
      </c>
      <c r="C1151" s="255" t="s">
        <v>2144</v>
      </c>
      <c r="D1151" s="256"/>
      <c r="E1151" s="257"/>
      <c r="F1151" s="257"/>
      <c r="G1151" s="256"/>
      <c r="H1151" s="260"/>
      <c r="I1151" s="268"/>
      <c r="J1151" s="260"/>
    </row>
    <row r="1152" s="218" customFormat="1" ht="14.25" spans="1:10">
      <c r="A1152" s="253" t="s">
        <v>2145</v>
      </c>
      <c r="B1152" s="254">
        <f t="shared" si="206"/>
        <v>7</v>
      </c>
      <c r="C1152" s="255" t="s">
        <v>119</v>
      </c>
      <c r="D1152" s="256"/>
      <c r="E1152" s="257"/>
      <c r="F1152" s="257"/>
      <c r="G1152" s="256"/>
      <c r="H1152" s="260"/>
      <c r="I1152" s="268"/>
      <c r="J1152" s="260"/>
    </row>
    <row r="1153" s="218" customFormat="1" ht="14.25" spans="1:10">
      <c r="A1153" s="253" t="s">
        <v>2146</v>
      </c>
      <c r="B1153" s="254">
        <f t="shared" si="206"/>
        <v>7</v>
      </c>
      <c r="C1153" s="255" t="s">
        <v>121</v>
      </c>
      <c r="D1153" s="256"/>
      <c r="E1153" s="257"/>
      <c r="F1153" s="257"/>
      <c r="G1153" s="256"/>
      <c r="H1153" s="260"/>
      <c r="I1153" s="268"/>
      <c r="J1153" s="260"/>
    </row>
    <row r="1154" s="218" customFormat="1" ht="14.25" spans="1:10">
      <c r="A1154" s="253" t="s">
        <v>2147</v>
      </c>
      <c r="B1154" s="254">
        <f t="shared" si="206"/>
        <v>7</v>
      </c>
      <c r="C1154" s="255" t="s">
        <v>123</v>
      </c>
      <c r="D1154" s="256"/>
      <c r="E1154" s="257"/>
      <c r="F1154" s="257"/>
      <c r="G1154" s="256"/>
      <c r="H1154" s="260"/>
      <c r="I1154" s="268"/>
      <c r="J1154" s="260"/>
    </row>
    <row r="1155" s="218" customFormat="1" ht="14.25" spans="1:10">
      <c r="A1155" s="253" t="s">
        <v>2148</v>
      </c>
      <c r="B1155" s="254">
        <f t="shared" si="206"/>
        <v>7</v>
      </c>
      <c r="C1155" s="255" t="s">
        <v>2149</v>
      </c>
      <c r="D1155" s="256"/>
      <c r="E1155" s="257"/>
      <c r="F1155" s="257"/>
      <c r="G1155" s="256"/>
      <c r="H1155" s="260"/>
      <c r="I1155" s="268"/>
      <c r="J1155" s="260"/>
    </row>
    <row r="1156" s="218" customFormat="1" ht="14.25" spans="1:10">
      <c r="A1156" s="253" t="s">
        <v>2150</v>
      </c>
      <c r="B1156" s="254">
        <f t="shared" si="206"/>
        <v>7</v>
      </c>
      <c r="C1156" s="255" t="s">
        <v>2151</v>
      </c>
      <c r="D1156" s="256"/>
      <c r="E1156" s="257"/>
      <c r="F1156" s="257"/>
      <c r="G1156" s="256"/>
      <c r="H1156" s="260"/>
      <c r="I1156" s="268"/>
      <c r="J1156" s="260"/>
    </row>
    <row r="1157" s="218" customFormat="1" ht="14.25" spans="1:10">
      <c r="A1157" s="253" t="s">
        <v>2152</v>
      </c>
      <c r="B1157" s="254">
        <f t="shared" si="206"/>
        <v>5</v>
      </c>
      <c r="C1157" s="255" t="s">
        <v>2153</v>
      </c>
      <c r="D1157" s="256"/>
      <c r="E1157" s="257"/>
      <c r="F1157" s="257"/>
      <c r="G1157" s="256"/>
      <c r="H1157" s="260"/>
      <c r="I1157" s="268"/>
      <c r="J1157" s="260"/>
    </row>
    <row r="1158" s="218" customFormat="1" ht="14.25" spans="1:10">
      <c r="A1158" s="253" t="s">
        <v>2154</v>
      </c>
      <c r="B1158" s="254">
        <f t="shared" si="206"/>
        <v>7</v>
      </c>
      <c r="C1158" s="255" t="s">
        <v>2155</v>
      </c>
      <c r="D1158" s="256"/>
      <c r="E1158" s="257"/>
      <c r="F1158" s="257"/>
      <c r="G1158" s="256"/>
      <c r="H1158" s="260"/>
      <c r="I1158" s="268"/>
      <c r="J1158" s="260"/>
    </row>
    <row r="1159" s="218" customFormat="1" ht="14.25" spans="1:10">
      <c r="A1159" s="253" t="s">
        <v>2156</v>
      </c>
      <c r="B1159" s="254">
        <f t="shared" si="206"/>
        <v>7</v>
      </c>
      <c r="C1159" s="255" t="s">
        <v>2157</v>
      </c>
      <c r="D1159" s="256"/>
      <c r="E1159" s="257"/>
      <c r="F1159" s="257"/>
      <c r="G1159" s="256"/>
      <c r="H1159" s="260"/>
      <c r="I1159" s="268"/>
      <c r="J1159" s="260"/>
    </row>
    <row r="1160" s="218" customFormat="1" ht="14.25" spans="1:10">
      <c r="A1160" s="247" t="s">
        <v>2158</v>
      </c>
      <c r="B1160" s="273">
        <f t="shared" si="206"/>
        <v>3</v>
      </c>
      <c r="C1160" s="249" t="s">
        <v>2159</v>
      </c>
      <c r="D1160" s="250"/>
      <c r="E1160" s="251"/>
      <c r="F1160" s="251"/>
      <c r="G1160" s="250">
        <v>651</v>
      </c>
      <c r="H1160" s="252"/>
      <c r="I1160" s="267">
        <f>G1160-D1160</f>
        <v>651</v>
      </c>
      <c r="J1160" s="252"/>
    </row>
    <row r="1161" s="218" customFormat="1" ht="14.25" spans="1:10">
      <c r="A1161" s="253" t="s">
        <v>2160</v>
      </c>
      <c r="B1161" s="254">
        <f t="shared" si="206"/>
        <v>5</v>
      </c>
      <c r="C1161" s="255" t="s">
        <v>2161</v>
      </c>
      <c r="D1161" s="256"/>
      <c r="E1161" s="257"/>
      <c r="F1161" s="257"/>
      <c r="G1161" s="256"/>
      <c r="H1161" s="260"/>
      <c r="I1161" s="268"/>
      <c r="J1161" s="260"/>
    </row>
    <row r="1162" s="218" customFormat="1" ht="14.25" spans="1:10">
      <c r="A1162" s="253" t="s">
        <v>2162</v>
      </c>
      <c r="B1162" s="254">
        <f t="shared" si="206"/>
        <v>7</v>
      </c>
      <c r="C1162" s="255" t="s">
        <v>119</v>
      </c>
      <c r="D1162" s="256"/>
      <c r="E1162" s="257"/>
      <c r="F1162" s="257"/>
      <c r="G1162" s="256"/>
      <c r="H1162" s="260"/>
      <c r="I1162" s="268"/>
      <c r="J1162" s="260"/>
    </row>
    <row r="1163" s="218" customFormat="1" ht="14.25" spans="1:10">
      <c r="A1163" s="253" t="s">
        <v>2163</v>
      </c>
      <c r="B1163" s="254">
        <f t="shared" si="206"/>
        <v>7</v>
      </c>
      <c r="C1163" s="255" t="s">
        <v>121</v>
      </c>
      <c r="D1163" s="256"/>
      <c r="E1163" s="257"/>
      <c r="F1163" s="257"/>
      <c r="G1163" s="256"/>
      <c r="H1163" s="260"/>
      <c r="I1163" s="268"/>
      <c r="J1163" s="260"/>
    </row>
    <row r="1164" s="218" customFormat="1" ht="14.25" spans="1:10">
      <c r="A1164" s="253" t="s">
        <v>2164</v>
      </c>
      <c r="B1164" s="254">
        <f t="shared" si="206"/>
        <v>7</v>
      </c>
      <c r="C1164" s="255" t="s">
        <v>123</v>
      </c>
      <c r="D1164" s="256"/>
      <c r="E1164" s="257"/>
      <c r="F1164" s="257"/>
      <c r="G1164" s="256"/>
      <c r="H1164" s="260"/>
      <c r="I1164" s="268"/>
      <c r="J1164" s="260"/>
    </row>
    <row r="1165" s="218" customFormat="1" ht="14.25" spans="1:10">
      <c r="A1165" s="253" t="s">
        <v>2165</v>
      </c>
      <c r="B1165" s="254">
        <f t="shared" si="206"/>
        <v>7</v>
      </c>
      <c r="C1165" s="255" t="s">
        <v>2166</v>
      </c>
      <c r="D1165" s="256"/>
      <c r="E1165" s="257"/>
      <c r="F1165" s="257"/>
      <c r="G1165" s="256"/>
      <c r="H1165" s="260"/>
      <c r="I1165" s="268"/>
      <c r="J1165" s="260"/>
    </row>
    <row r="1166" s="218" customFormat="1" ht="14.25" spans="1:10">
      <c r="A1166" s="253" t="s">
        <v>2167</v>
      </c>
      <c r="B1166" s="254">
        <f t="shared" si="206"/>
        <v>7</v>
      </c>
      <c r="C1166" s="255" t="s">
        <v>137</v>
      </c>
      <c r="D1166" s="256"/>
      <c r="E1166" s="257"/>
      <c r="F1166" s="257"/>
      <c r="G1166" s="256"/>
      <c r="H1166" s="260"/>
      <c r="I1166" s="268"/>
      <c r="J1166" s="260"/>
    </row>
    <row r="1167" s="218" customFormat="1" ht="14.25" spans="1:10">
      <c r="A1167" s="253" t="s">
        <v>2168</v>
      </c>
      <c r="B1167" s="254">
        <f t="shared" si="206"/>
        <v>7</v>
      </c>
      <c r="C1167" s="255" t="s">
        <v>2169</v>
      </c>
      <c r="D1167" s="256"/>
      <c r="E1167" s="257"/>
      <c r="F1167" s="257"/>
      <c r="G1167" s="256"/>
      <c r="H1167" s="260"/>
      <c r="I1167" s="268"/>
      <c r="J1167" s="260"/>
    </row>
    <row r="1168" s="218" customFormat="1" ht="14.25" spans="1:10">
      <c r="A1168" s="253" t="s">
        <v>2170</v>
      </c>
      <c r="B1168" s="254">
        <f t="shared" si="206"/>
        <v>5</v>
      </c>
      <c r="C1168" s="255" t="s">
        <v>2171</v>
      </c>
      <c r="D1168" s="256"/>
      <c r="E1168" s="257"/>
      <c r="F1168" s="257"/>
      <c r="G1168" s="256"/>
      <c r="H1168" s="260"/>
      <c r="I1168" s="268"/>
      <c r="J1168" s="260"/>
    </row>
    <row r="1169" s="218" customFormat="1" ht="14.25" spans="1:10">
      <c r="A1169" s="253" t="s">
        <v>2172</v>
      </c>
      <c r="B1169" s="254">
        <f t="shared" si="206"/>
        <v>7</v>
      </c>
      <c r="C1169" s="255" t="s">
        <v>2173</v>
      </c>
      <c r="D1169" s="256"/>
      <c r="E1169" s="257"/>
      <c r="F1169" s="257"/>
      <c r="G1169" s="256"/>
      <c r="H1169" s="260"/>
      <c r="I1169" s="268"/>
      <c r="J1169" s="260"/>
    </row>
    <row r="1170" s="218" customFormat="1" ht="14.25" spans="1:10">
      <c r="A1170" s="253" t="s">
        <v>2174</v>
      </c>
      <c r="B1170" s="254">
        <f t="shared" si="206"/>
        <v>7</v>
      </c>
      <c r="C1170" s="255" t="s">
        <v>2175</v>
      </c>
      <c r="D1170" s="256"/>
      <c r="E1170" s="257"/>
      <c r="F1170" s="257"/>
      <c r="G1170" s="256"/>
      <c r="H1170" s="260"/>
      <c r="I1170" s="268"/>
      <c r="J1170" s="260"/>
    </row>
    <row r="1171" s="218" customFormat="1" ht="14.25" spans="1:10">
      <c r="A1171" s="253" t="s">
        <v>2176</v>
      </c>
      <c r="B1171" s="254">
        <f t="shared" si="206"/>
        <v>7</v>
      </c>
      <c r="C1171" s="255" t="s">
        <v>2177</v>
      </c>
      <c r="D1171" s="256"/>
      <c r="E1171" s="257"/>
      <c r="F1171" s="257"/>
      <c r="G1171" s="256"/>
      <c r="H1171" s="260"/>
      <c r="I1171" s="268"/>
      <c r="J1171" s="260"/>
    </row>
    <row r="1172" s="218" customFormat="1" ht="14.25" spans="1:10">
      <c r="A1172" s="253" t="s">
        <v>2178</v>
      </c>
      <c r="B1172" s="254">
        <f t="shared" si="206"/>
        <v>7</v>
      </c>
      <c r="C1172" s="255" t="s">
        <v>2179</v>
      </c>
      <c r="D1172" s="256"/>
      <c r="E1172" s="257"/>
      <c r="F1172" s="257"/>
      <c r="G1172" s="256"/>
      <c r="H1172" s="260"/>
      <c r="I1172" s="268"/>
      <c r="J1172" s="260"/>
    </row>
    <row r="1173" s="218" customFormat="1" ht="14.25" spans="1:10">
      <c r="A1173" s="253" t="s">
        <v>2180</v>
      </c>
      <c r="B1173" s="254">
        <f t="shared" si="206"/>
        <v>7</v>
      </c>
      <c r="C1173" s="255" t="s">
        <v>2181</v>
      </c>
      <c r="D1173" s="256"/>
      <c r="E1173" s="257"/>
      <c r="F1173" s="257"/>
      <c r="G1173" s="256"/>
      <c r="H1173" s="260"/>
      <c r="I1173" s="268"/>
      <c r="J1173" s="260"/>
    </row>
    <row r="1174" s="218" customFormat="1" ht="14.25" spans="1:10">
      <c r="A1174" s="253" t="s">
        <v>2182</v>
      </c>
      <c r="B1174" s="254">
        <f t="shared" si="206"/>
        <v>7</v>
      </c>
      <c r="C1174" s="255" t="s">
        <v>2183</v>
      </c>
      <c r="D1174" s="256"/>
      <c r="E1174" s="257"/>
      <c r="F1174" s="257"/>
      <c r="G1174" s="256"/>
      <c r="H1174" s="260"/>
      <c r="I1174" s="268"/>
      <c r="J1174" s="260"/>
    </row>
    <row r="1175" s="218" customFormat="1" ht="14.25" spans="1:10">
      <c r="A1175" s="253" t="s">
        <v>2184</v>
      </c>
      <c r="B1175" s="254">
        <f t="shared" si="206"/>
        <v>7</v>
      </c>
      <c r="C1175" s="255" t="s">
        <v>2185</v>
      </c>
      <c r="D1175" s="256"/>
      <c r="E1175" s="257"/>
      <c r="F1175" s="257"/>
      <c r="G1175" s="256"/>
      <c r="H1175" s="260"/>
      <c r="I1175" s="268"/>
      <c r="J1175" s="260"/>
    </row>
    <row r="1176" s="218" customFormat="1" ht="14.25" spans="1:10">
      <c r="A1176" s="253" t="s">
        <v>2186</v>
      </c>
      <c r="B1176" s="254">
        <f t="shared" si="206"/>
        <v>7</v>
      </c>
      <c r="C1176" s="255" t="s">
        <v>2187</v>
      </c>
      <c r="D1176" s="256"/>
      <c r="E1176" s="257"/>
      <c r="F1176" s="257"/>
      <c r="G1176" s="256"/>
      <c r="H1176" s="260"/>
      <c r="I1176" s="268"/>
      <c r="J1176" s="260"/>
    </row>
    <row r="1177" s="218" customFormat="1" ht="14.25" spans="1:10">
      <c r="A1177" s="253" t="s">
        <v>2188</v>
      </c>
      <c r="B1177" s="254">
        <f t="shared" si="206"/>
        <v>7</v>
      </c>
      <c r="C1177" s="255" t="s">
        <v>2189</v>
      </c>
      <c r="D1177" s="256"/>
      <c r="E1177" s="257"/>
      <c r="F1177" s="257"/>
      <c r="G1177" s="256"/>
      <c r="H1177" s="260"/>
      <c r="I1177" s="268"/>
      <c r="J1177" s="260"/>
    </row>
    <row r="1178" s="218" customFormat="1" ht="14.25" spans="1:10">
      <c r="A1178" s="253" t="s">
        <v>2190</v>
      </c>
      <c r="B1178" s="254">
        <f t="shared" si="206"/>
        <v>5</v>
      </c>
      <c r="C1178" s="255" t="s">
        <v>2191</v>
      </c>
      <c r="D1178" s="256"/>
      <c r="E1178" s="257"/>
      <c r="F1178" s="257"/>
      <c r="G1178" s="256"/>
      <c r="H1178" s="260"/>
      <c r="I1178" s="268">
        <v>-4</v>
      </c>
      <c r="J1178" s="260"/>
    </row>
    <row r="1179" s="218" customFormat="1" ht="14.25" spans="1:10">
      <c r="A1179" s="253" t="s">
        <v>2192</v>
      </c>
      <c r="B1179" s="254">
        <f t="shared" si="206"/>
        <v>7</v>
      </c>
      <c r="C1179" s="255" t="s">
        <v>2193</v>
      </c>
      <c r="D1179" s="256"/>
      <c r="E1179" s="257"/>
      <c r="F1179" s="257"/>
      <c r="G1179" s="256"/>
      <c r="H1179" s="260"/>
      <c r="I1179" s="268"/>
      <c r="J1179" s="260"/>
    </row>
    <row r="1180" s="218" customFormat="1" ht="14.25" spans="1:10">
      <c r="A1180" s="253" t="s">
        <v>2194</v>
      </c>
      <c r="B1180" s="254">
        <f t="shared" si="206"/>
        <v>7</v>
      </c>
      <c r="C1180" s="255" t="s">
        <v>2195</v>
      </c>
      <c r="D1180" s="256"/>
      <c r="E1180" s="257"/>
      <c r="F1180" s="257"/>
      <c r="G1180" s="256"/>
      <c r="H1180" s="260"/>
      <c r="I1180" s="268"/>
      <c r="J1180" s="260"/>
    </row>
    <row r="1181" s="218" customFormat="1" ht="14.25" spans="1:10">
      <c r="A1181" s="253" t="s">
        <v>2196</v>
      </c>
      <c r="B1181" s="254">
        <f t="shared" si="206"/>
        <v>7</v>
      </c>
      <c r="C1181" s="255" t="s">
        <v>2197</v>
      </c>
      <c r="D1181" s="256"/>
      <c r="E1181" s="257"/>
      <c r="F1181" s="257"/>
      <c r="G1181" s="256"/>
      <c r="H1181" s="260"/>
      <c r="I1181" s="268"/>
      <c r="J1181" s="260"/>
    </row>
    <row r="1182" s="218" customFormat="1" ht="14.25" spans="1:10">
      <c r="A1182" s="253" t="s">
        <v>2198</v>
      </c>
      <c r="B1182" s="254">
        <f t="shared" si="206"/>
        <v>7</v>
      </c>
      <c r="C1182" s="255" t="s">
        <v>2199</v>
      </c>
      <c r="D1182" s="256"/>
      <c r="E1182" s="257"/>
      <c r="F1182" s="257"/>
      <c r="G1182" s="256"/>
      <c r="H1182" s="260"/>
      <c r="I1182" s="268"/>
      <c r="J1182" s="260"/>
    </row>
    <row r="1183" s="218" customFormat="1" ht="14.25" spans="1:10">
      <c r="A1183" s="253" t="s">
        <v>2200</v>
      </c>
      <c r="B1183" s="254">
        <f t="shared" si="206"/>
        <v>7</v>
      </c>
      <c r="C1183" s="255" t="s">
        <v>2201</v>
      </c>
      <c r="D1183" s="256"/>
      <c r="E1183" s="257"/>
      <c r="F1183" s="257"/>
      <c r="G1183" s="256"/>
      <c r="H1183" s="260"/>
      <c r="I1183" s="268">
        <f>G1183-D1183</f>
        <v>0</v>
      </c>
      <c r="J1183" s="260"/>
    </row>
    <row r="1184" s="218" customFormat="1" ht="14.25" spans="1:10">
      <c r="A1184" s="253" t="s">
        <v>2202</v>
      </c>
      <c r="B1184" s="254">
        <f t="shared" si="206"/>
        <v>5</v>
      </c>
      <c r="C1184" s="255" t="s">
        <v>2203</v>
      </c>
      <c r="D1184" s="256"/>
      <c r="E1184" s="257"/>
      <c r="F1184" s="257"/>
      <c r="G1184" s="256"/>
      <c r="H1184" s="260"/>
      <c r="I1184" s="268"/>
      <c r="J1184" s="260"/>
    </row>
    <row r="1185" s="218" customFormat="1" ht="14.25" spans="1:10">
      <c r="A1185" s="253" t="s">
        <v>2204</v>
      </c>
      <c r="B1185" s="254">
        <f t="shared" si="206"/>
        <v>7</v>
      </c>
      <c r="C1185" s="255" t="s">
        <v>2205</v>
      </c>
      <c r="D1185" s="256"/>
      <c r="E1185" s="257"/>
      <c r="F1185" s="257"/>
      <c r="G1185" s="256"/>
      <c r="H1185" s="260"/>
      <c r="I1185" s="268"/>
      <c r="J1185" s="260"/>
    </row>
    <row r="1186" s="218" customFormat="1" ht="14.25" spans="1:10">
      <c r="A1186" s="253" t="s">
        <v>2206</v>
      </c>
      <c r="B1186" s="254">
        <f t="shared" si="206"/>
        <v>7</v>
      </c>
      <c r="C1186" s="255" t="s">
        <v>2207</v>
      </c>
      <c r="D1186" s="256"/>
      <c r="E1186" s="257"/>
      <c r="F1186" s="257"/>
      <c r="G1186" s="256"/>
      <c r="H1186" s="260"/>
      <c r="I1186" s="268"/>
      <c r="J1186" s="260"/>
    </row>
    <row r="1187" s="218" customFormat="1" ht="14.25" spans="1:10">
      <c r="A1187" s="253" t="s">
        <v>2208</v>
      </c>
      <c r="B1187" s="254">
        <f t="shared" si="206"/>
        <v>5</v>
      </c>
      <c r="C1187" s="255" t="s">
        <v>2209</v>
      </c>
      <c r="D1187" s="256"/>
      <c r="E1187" s="257"/>
      <c r="F1187" s="257"/>
      <c r="G1187" s="256">
        <v>651</v>
      </c>
      <c r="H1187" s="260"/>
      <c r="I1187" s="268"/>
      <c r="J1187" s="260"/>
    </row>
    <row r="1188" s="218" customFormat="1" ht="14.25" spans="1:10">
      <c r="A1188" s="253" t="s">
        <v>2210</v>
      </c>
      <c r="B1188" s="254">
        <f t="shared" si="206"/>
        <v>7</v>
      </c>
      <c r="C1188" s="255" t="s">
        <v>2211</v>
      </c>
      <c r="D1188" s="256"/>
      <c r="E1188" s="257"/>
      <c r="F1188" s="257"/>
      <c r="G1188" s="256">
        <v>651</v>
      </c>
      <c r="H1188" s="260"/>
      <c r="I1188" s="268"/>
      <c r="J1188" s="260"/>
    </row>
    <row r="1189" s="218" customFormat="1" ht="14.25" spans="1:10">
      <c r="A1189" s="247" t="s">
        <v>2212</v>
      </c>
      <c r="B1189" s="273">
        <f t="shared" si="206"/>
        <v>3</v>
      </c>
      <c r="C1189" s="249" t="s">
        <v>2213</v>
      </c>
      <c r="D1189" s="250"/>
      <c r="E1189" s="251"/>
      <c r="F1189" s="251"/>
      <c r="G1189" s="250"/>
      <c r="H1189" s="252"/>
      <c r="I1189" s="267"/>
      <c r="J1189" s="252"/>
    </row>
    <row r="1190" s="218" customFormat="1" ht="14.25" spans="1:10">
      <c r="A1190" s="253" t="s">
        <v>2214</v>
      </c>
      <c r="B1190" s="254">
        <f t="shared" si="206"/>
        <v>5</v>
      </c>
      <c r="C1190" s="255" t="s">
        <v>2215</v>
      </c>
      <c r="D1190" s="256"/>
      <c r="E1190" s="257"/>
      <c r="F1190" s="257"/>
      <c r="G1190" s="256"/>
      <c r="H1190" s="260"/>
      <c r="I1190" s="268"/>
      <c r="J1190" s="260"/>
    </row>
    <row r="1191" s="218" customFormat="1" ht="14.25" spans="1:10">
      <c r="A1191" s="253" t="s">
        <v>2216</v>
      </c>
      <c r="B1191" s="254">
        <f t="shared" si="206"/>
        <v>5</v>
      </c>
      <c r="C1191" s="255" t="s">
        <v>2217</v>
      </c>
      <c r="D1191" s="256"/>
      <c r="E1191" s="257"/>
      <c r="F1191" s="257"/>
      <c r="G1191" s="256"/>
      <c r="H1191" s="260"/>
      <c r="I1191" s="268"/>
      <c r="J1191" s="260"/>
    </row>
    <row r="1192" s="218" customFormat="1" ht="14.25" spans="1:10">
      <c r="A1192" s="253" t="s">
        <v>2218</v>
      </c>
      <c r="B1192" s="254">
        <f t="shared" si="206"/>
        <v>5</v>
      </c>
      <c r="C1192" s="255" t="s">
        <v>2219</v>
      </c>
      <c r="D1192" s="256"/>
      <c r="E1192" s="257"/>
      <c r="F1192" s="257"/>
      <c r="G1192" s="256"/>
      <c r="H1192" s="260"/>
      <c r="I1192" s="268"/>
      <c r="J1192" s="260"/>
    </row>
    <row r="1193" s="218" customFormat="1" ht="14.25" spans="1:10">
      <c r="A1193" s="253" t="s">
        <v>2220</v>
      </c>
      <c r="B1193" s="254">
        <f t="shared" si="206"/>
        <v>5</v>
      </c>
      <c r="C1193" s="255" t="s">
        <v>2221</v>
      </c>
      <c r="D1193" s="256"/>
      <c r="E1193" s="257"/>
      <c r="F1193" s="257"/>
      <c r="G1193" s="256"/>
      <c r="H1193" s="260"/>
      <c r="I1193" s="268"/>
      <c r="J1193" s="260"/>
    </row>
    <row r="1194" s="218" customFormat="1" ht="14.25" spans="1:10">
      <c r="A1194" s="253" t="s">
        <v>2222</v>
      </c>
      <c r="B1194" s="254">
        <f t="shared" si="206"/>
        <v>5</v>
      </c>
      <c r="C1194" s="255" t="s">
        <v>2223</v>
      </c>
      <c r="D1194" s="256"/>
      <c r="E1194" s="257"/>
      <c r="F1194" s="257"/>
      <c r="G1194" s="256"/>
      <c r="H1194" s="260"/>
      <c r="I1194" s="268"/>
      <c r="J1194" s="260"/>
    </row>
    <row r="1195" s="218" customFormat="1" ht="14.25" spans="1:10">
      <c r="A1195" s="253" t="s">
        <v>2224</v>
      </c>
      <c r="B1195" s="254">
        <f t="shared" si="206"/>
        <v>5</v>
      </c>
      <c r="C1195" s="255" t="s">
        <v>1640</v>
      </c>
      <c r="D1195" s="256"/>
      <c r="E1195" s="257"/>
      <c r="F1195" s="257"/>
      <c r="G1195" s="256"/>
      <c r="H1195" s="260"/>
      <c r="I1195" s="268"/>
      <c r="J1195" s="260"/>
    </row>
    <row r="1196" s="218" customFormat="1" ht="14.25" spans="1:10">
      <c r="A1196" s="253" t="s">
        <v>2225</v>
      </c>
      <c r="B1196" s="254">
        <f t="shared" ref="B1196:B1259" si="209">LEN(A1196)</f>
        <v>5</v>
      </c>
      <c r="C1196" s="255" t="s">
        <v>2226</v>
      </c>
      <c r="D1196" s="256"/>
      <c r="E1196" s="257"/>
      <c r="F1196" s="257"/>
      <c r="G1196" s="256"/>
      <c r="H1196" s="260"/>
      <c r="I1196" s="268"/>
      <c r="J1196" s="260"/>
    </row>
    <row r="1197" s="218" customFormat="1" ht="14.25" spans="1:10">
      <c r="A1197" s="253" t="s">
        <v>2227</v>
      </c>
      <c r="B1197" s="254">
        <f t="shared" si="209"/>
        <v>5</v>
      </c>
      <c r="C1197" s="255" t="s">
        <v>2228</v>
      </c>
      <c r="D1197" s="256"/>
      <c r="E1197" s="257"/>
      <c r="F1197" s="257"/>
      <c r="G1197" s="256"/>
      <c r="H1197" s="260"/>
      <c r="I1197" s="268"/>
      <c r="J1197" s="260"/>
    </row>
    <row r="1198" s="218" customFormat="1" ht="14.25" spans="1:10">
      <c r="A1198" s="253" t="s">
        <v>2229</v>
      </c>
      <c r="B1198" s="254">
        <f t="shared" si="209"/>
        <v>5</v>
      </c>
      <c r="C1198" s="255" t="s">
        <v>2230</v>
      </c>
      <c r="D1198" s="256"/>
      <c r="E1198" s="257"/>
      <c r="F1198" s="257"/>
      <c r="G1198" s="256"/>
      <c r="H1198" s="260"/>
      <c r="I1198" s="268"/>
      <c r="J1198" s="260"/>
    </row>
    <row r="1199" s="218" customFormat="1" ht="14.25" spans="1:10">
      <c r="A1199" s="247" t="s">
        <v>2231</v>
      </c>
      <c r="B1199" s="273">
        <f t="shared" si="209"/>
        <v>3</v>
      </c>
      <c r="C1199" s="249" t="s">
        <v>2232</v>
      </c>
      <c r="D1199" s="250">
        <v>450</v>
      </c>
      <c r="E1199" s="251">
        <v>416</v>
      </c>
      <c r="F1199" s="251">
        <v>1236</v>
      </c>
      <c r="G1199" s="250">
        <v>1470</v>
      </c>
      <c r="H1199" s="252">
        <f>G1199/F1199</f>
        <v>1.18932038834951</v>
      </c>
      <c r="I1199" s="267">
        <f t="shared" ref="I1199:I1202" si="210">G1199-D1199</f>
        <v>1020</v>
      </c>
      <c r="J1199" s="252">
        <f t="shared" ref="J1199:J1202" si="211">I1199/D1199</f>
        <v>2.26666666666667</v>
      </c>
    </row>
    <row r="1200" s="218" customFormat="1" ht="14.25" spans="1:10">
      <c r="A1200" s="253" t="s">
        <v>2233</v>
      </c>
      <c r="B1200" s="254">
        <f t="shared" si="209"/>
        <v>5</v>
      </c>
      <c r="C1200" s="255" t="s">
        <v>2234</v>
      </c>
      <c r="D1200" s="256">
        <v>450</v>
      </c>
      <c r="E1200" s="257">
        <v>416</v>
      </c>
      <c r="F1200" s="257">
        <v>1236</v>
      </c>
      <c r="G1200" s="259">
        <f>SUM(G1201:G1226)</f>
        <v>1470</v>
      </c>
      <c r="H1200" s="260">
        <f>G1200/F1200</f>
        <v>1.18932038834951</v>
      </c>
      <c r="I1200" s="268">
        <f t="shared" si="210"/>
        <v>1020</v>
      </c>
      <c r="J1200" s="260">
        <f t="shared" si="211"/>
        <v>2.26666666666667</v>
      </c>
    </row>
    <row r="1201" s="218" customFormat="1" ht="14.25" spans="1:10">
      <c r="A1201" s="253" t="s">
        <v>2235</v>
      </c>
      <c r="B1201" s="254">
        <f t="shared" si="209"/>
        <v>7</v>
      </c>
      <c r="C1201" s="255" t="s">
        <v>119</v>
      </c>
      <c r="D1201" s="256">
        <v>100</v>
      </c>
      <c r="E1201" s="257">
        <v>150</v>
      </c>
      <c r="F1201" s="257">
        <v>150</v>
      </c>
      <c r="G1201" s="259">
        <v>176</v>
      </c>
      <c r="H1201" s="260"/>
      <c r="I1201" s="268">
        <f t="shared" si="210"/>
        <v>76</v>
      </c>
      <c r="J1201" s="260"/>
    </row>
    <row r="1202" s="218" customFormat="1" ht="14.25" spans="1:10">
      <c r="A1202" s="253" t="s">
        <v>2236</v>
      </c>
      <c r="B1202" s="254">
        <f t="shared" si="209"/>
        <v>7</v>
      </c>
      <c r="C1202" s="255" t="s">
        <v>121</v>
      </c>
      <c r="D1202" s="256">
        <v>35</v>
      </c>
      <c r="E1202" s="257"/>
      <c r="F1202" s="257"/>
      <c r="G1202" s="259">
        <v>15</v>
      </c>
      <c r="H1202" s="260"/>
      <c r="I1202" s="268">
        <f t="shared" si="210"/>
        <v>-20</v>
      </c>
      <c r="J1202" s="260">
        <f t="shared" si="211"/>
        <v>-0.571428571428571</v>
      </c>
    </row>
    <row r="1203" s="218" customFormat="1" ht="14.25" spans="1:10">
      <c r="A1203" s="253" t="s">
        <v>2237</v>
      </c>
      <c r="B1203" s="254">
        <f t="shared" si="209"/>
        <v>7</v>
      </c>
      <c r="C1203" s="255" t="s">
        <v>123</v>
      </c>
      <c r="D1203" s="256"/>
      <c r="E1203" s="257"/>
      <c r="F1203" s="257"/>
      <c r="G1203" s="259">
        <v>0</v>
      </c>
      <c r="H1203" s="260"/>
      <c r="I1203" s="268"/>
      <c r="J1203" s="260"/>
    </row>
    <row r="1204" s="218" customFormat="1" ht="14.25" spans="1:10">
      <c r="A1204" s="253" t="s">
        <v>2238</v>
      </c>
      <c r="B1204" s="254">
        <f t="shared" si="209"/>
        <v>7</v>
      </c>
      <c r="C1204" s="255" t="s">
        <v>2239</v>
      </c>
      <c r="D1204" s="256"/>
      <c r="E1204" s="257"/>
      <c r="F1204" s="257">
        <v>20</v>
      </c>
      <c r="G1204" s="259">
        <v>60</v>
      </c>
      <c r="H1204" s="260"/>
      <c r="I1204" s="268"/>
      <c r="J1204" s="260"/>
    </row>
    <row r="1205" s="218" customFormat="1" ht="14.25" spans="1:10">
      <c r="A1205" s="253" t="s">
        <v>2240</v>
      </c>
      <c r="B1205" s="254">
        <f t="shared" si="209"/>
        <v>7</v>
      </c>
      <c r="C1205" s="255" t="s">
        <v>2241</v>
      </c>
      <c r="D1205" s="256"/>
      <c r="E1205" s="257"/>
      <c r="F1205" s="257"/>
      <c r="H1205" s="260"/>
      <c r="I1205" s="268"/>
      <c r="J1205" s="260"/>
    </row>
    <row r="1206" s="218" customFormat="1" ht="14.25" spans="1:10">
      <c r="A1206" s="253" t="s">
        <v>2242</v>
      </c>
      <c r="B1206" s="254">
        <f t="shared" si="209"/>
        <v>7</v>
      </c>
      <c r="C1206" s="255" t="s">
        <v>2243</v>
      </c>
      <c r="D1206" s="256"/>
      <c r="E1206" s="257"/>
      <c r="F1206" s="257">
        <v>800</v>
      </c>
      <c r="G1206" s="259">
        <v>813</v>
      </c>
      <c r="H1206" s="260"/>
      <c r="I1206" s="268"/>
      <c r="J1206" s="260"/>
    </row>
    <row r="1207" s="218" customFormat="1" ht="14.25" spans="1:10">
      <c r="A1207" s="253" t="s">
        <v>2244</v>
      </c>
      <c r="B1207" s="254">
        <f t="shared" si="209"/>
        <v>7</v>
      </c>
      <c r="C1207" s="255" t="s">
        <v>2245</v>
      </c>
      <c r="D1207" s="256"/>
      <c r="E1207" s="257"/>
      <c r="F1207" s="257"/>
      <c r="G1207" s="256"/>
      <c r="H1207" s="260"/>
      <c r="I1207" s="268"/>
      <c r="J1207" s="260"/>
    </row>
    <row r="1208" s="218" customFormat="1" ht="14.25" spans="1:10">
      <c r="A1208" s="253" t="s">
        <v>2246</v>
      </c>
      <c r="B1208" s="254">
        <f t="shared" si="209"/>
        <v>7</v>
      </c>
      <c r="C1208" s="255" t="s">
        <v>2247</v>
      </c>
      <c r="D1208" s="256"/>
      <c r="E1208" s="257"/>
      <c r="F1208" s="257"/>
      <c r="G1208" s="256"/>
      <c r="H1208" s="260"/>
      <c r="I1208" s="268"/>
      <c r="J1208" s="260"/>
    </row>
    <row r="1209" s="218" customFormat="1" ht="14.25" spans="1:10">
      <c r="A1209" s="253" t="s">
        <v>2248</v>
      </c>
      <c r="B1209" s="254">
        <f t="shared" si="209"/>
        <v>7</v>
      </c>
      <c r="C1209" s="255" t="s">
        <v>2249</v>
      </c>
      <c r="D1209" s="256">
        <v>14</v>
      </c>
      <c r="E1209" s="257"/>
      <c r="F1209" s="257"/>
      <c r="G1209" s="256"/>
      <c r="H1209" s="260"/>
      <c r="I1209" s="268">
        <f>G1209-D1209</f>
        <v>-14</v>
      </c>
      <c r="J1209" s="260"/>
    </row>
    <row r="1210" s="218" customFormat="1" ht="14.25" spans="1:10">
      <c r="A1210" s="253" t="s">
        <v>2250</v>
      </c>
      <c r="B1210" s="254">
        <f t="shared" si="209"/>
        <v>7</v>
      </c>
      <c r="C1210" s="255" t="s">
        <v>2251</v>
      </c>
      <c r="D1210" s="256"/>
      <c r="E1210" s="257"/>
      <c r="F1210" s="257"/>
      <c r="G1210" s="256"/>
      <c r="H1210" s="260"/>
      <c r="I1210" s="268"/>
      <c r="J1210" s="260"/>
    </row>
    <row r="1211" s="218" customFormat="1" ht="14.25" spans="1:10">
      <c r="A1211" s="253" t="s">
        <v>2252</v>
      </c>
      <c r="B1211" s="254">
        <f t="shared" si="209"/>
        <v>7</v>
      </c>
      <c r="C1211" s="255" t="s">
        <v>2253</v>
      </c>
      <c r="D1211" s="256"/>
      <c r="E1211" s="257"/>
      <c r="F1211" s="257"/>
      <c r="G1211" s="256"/>
      <c r="H1211" s="260"/>
      <c r="I1211" s="268">
        <f>G1211-D1211</f>
        <v>0</v>
      </c>
      <c r="J1211" s="260"/>
    </row>
    <row r="1212" s="218" customFormat="1" ht="14.25" spans="1:10">
      <c r="A1212" s="253" t="s">
        <v>2254</v>
      </c>
      <c r="B1212" s="254">
        <f t="shared" si="209"/>
        <v>7</v>
      </c>
      <c r="C1212" s="255" t="s">
        <v>2255</v>
      </c>
      <c r="D1212" s="256"/>
      <c r="E1212" s="257"/>
      <c r="F1212" s="257"/>
      <c r="G1212" s="256"/>
      <c r="H1212" s="260"/>
      <c r="I1212" s="268"/>
      <c r="J1212" s="260"/>
    </row>
    <row r="1213" s="218" customFormat="1" ht="14.25" spans="1:10">
      <c r="A1213" s="253" t="s">
        <v>2256</v>
      </c>
      <c r="B1213" s="254">
        <f t="shared" si="209"/>
        <v>7</v>
      </c>
      <c r="C1213" s="255" t="s">
        <v>2257</v>
      </c>
      <c r="D1213" s="256"/>
      <c r="E1213" s="257"/>
      <c r="F1213" s="257"/>
      <c r="G1213" s="256"/>
      <c r="H1213" s="260"/>
      <c r="I1213" s="268"/>
      <c r="J1213" s="260"/>
    </row>
    <row r="1214" s="218" customFormat="1" ht="14.25" spans="1:10">
      <c r="A1214" s="253" t="s">
        <v>2258</v>
      </c>
      <c r="B1214" s="254">
        <f t="shared" si="209"/>
        <v>7</v>
      </c>
      <c r="C1214" s="255" t="s">
        <v>2259</v>
      </c>
      <c r="D1214" s="256"/>
      <c r="E1214" s="257"/>
      <c r="F1214" s="257"/>
      <c r="G1214" s="256"/>
      <c r="H1214" s="260"/>
      <c r="I1214" s="268"/>
      <c r="J1214" s="260"/>
    </row>
    <row r="1215" s="218" customFormat="1" ht="14.25" spans="1:10">
      <c r="A1215" s="253" t="s">
        <v>2260</v>
      </c>
      <c r="B1215" s="254">
        <f t="shared" si="209"/>
        <v>7</v>
      </c>
      <c r="C1215" s="255" t="s">
        <v>2261</v>
      </c>
      <c r="D1215" s="256"/>
      <c r="E1215" s="257"/>
      <c r="F1215" s="257"/>
      <c r="G1215" s="256"/>
      <c r="H1215" s="260"/>
      <c r="I1215" s="268"/>
      <c r="J1215" s="260"/>
    </row>
    <row r="1216" s="217" customFormat="1" ht="14.25" spans="1:10">
      <c r="A1216" s="253" t="s">
        <v>2262</v>
      </c>
      <c r="B1216" s="254">
        <f t="shared" si="209"/>
        <v>7</v>
      </c>
      <c r="C1216" s="255" t="s">
        <v>2263</v>
      </c>
      <c r="D1216" s="256"/>
      <c r="E1216" s="257"/>
      <c r="F1216" s="257"/>
      <c r="G1216" s="256"/>
      <c r="H1216" s="260"/>
      <c r="I1216" s="268"/>
      <c r="J1216" s="260"/>
    </row>
    <row r="1217" s="218" customFormat="1" ht="14.25" spans="1:10">
      <c r="A1217" s="253" t="s">
        <v>2264</v>
      </c>
      <c r="B1217" s="254">
        <f t="shared" si="209"/>
        <v>7</v>
      </c>
      <c r="C1217" s="255" t="s">
        <v>2265</v>
      </c>
      <c r="D1217" s="256"/>
      <c r="E1217" s="257"/>
      <c r="F1217" s="257"/>
      <c r="G1217" s="256"/>
      <c r="H1217" s="260"/>
      <c r="I1217" s="268"/>
      <c r="J1217" s="260"/>
    </row>
    <row r="1218" s="218" customFormat="1" ht="14.25" spans="1:10">
      <c r="A1218" s="253" t="s">
        <v>2266</v>
      </c>
      <c r="B1218" s="254">
        <f t="shared" si="209"/>
        <v>7</v>
      </c>
      <c r="C1218" s="255" t="s">
        <v>137</v>
      </c>
      <c r="D1218" s="256"/>
      <c r="E1218" s="257"/>
      <c r="F1218" s="257"/>
      <c r="G1218" s="256"/>
      <c r="H1218" s="260"/>
      <c r="I1218" s="268"/>
      <c r="J1218" s="260"/>
    </row>
    <row r="1219" s="218" customFormat="1" ht="14.25" spans="1:10">
      <c r="A1219" s="253" t="s">
        <v>2267</v>
      </c>
      <c r="B1219" s="254">
        <f t="shared" si="209"/>
        <v>7</v>
      </c>
      <c r="C1219" s="255" t="s">
        <v>2268</v>
      </c>
      <c r="D1219" s="256">
        <v>301</v>
      </c>
      <c r="E1219" s="257">
        <v>266</v>
      </c>
      <c r="F1219" s="257">
        <v>266</v>
      </c>
      <c r="G1219" s="256">
        <v>406</v>
      </c>
      <c r="H1219" s="260">
        <f>G1219/F1219</f>
        <v>1.52631578947368</v>
      </c>
      <c r="I1219" s="268">
        <f>G1219-D1219</f>
        <v>105</v>
      </c>
      <c r="J1219" s="260">
        <f>I1219/D1219</f>
        <v>0.348837209302326</v>
      </c>
    </row>
    <row r="1220" s="218" customFormat="1" ht="14.25" spans="1:10">
      <c r="A1220" s="253" t="s">
        <v>2269</v>
      </c>
      <c r="B1220" s="254">
        <f t="shared" si="209"/>
        <v>5</v>
      </c>
      <c r="C1220" s="255" t="s">
        <v>2270</v>
      </c>
      <c r="D1220" s="256"/>
      <c r="E1220" s="257"/>
      <c r="F1220" s="257"/>
      <c r="G1220" s="256"/>
      <c r="H1220" s="260"/>
      <c r="I1220" s="268"/>
      <c r="J1220" s="260"/>
    </row>
    <row r="1221" s="218" customFormat="1" ht="14.25" spans="1:10">
      <c r="A1221" s="253" t="s">
        <v>2271</v>
      </c>
      <c r="B1221" s="254">
        <f t="shared" si="209"/>
        <v>7</v>
      </c>
      <c r="C1221" s="255" t="s">
        <v>119</v>
      </c>
      <c r="D1221" s="256"/>
      <c r="E1221" s="257"/>
      <c r="F1221" s="257"/>
      <c r="G1221" s="256"/>
      <c r="H1221" s="260"/>
      <c r="I1221" s="268"/>
      <c r="J1221" s="260"/>
    </row>
    <row r="1222" s="218" customFormat="1" ht="14.25" spans="1:10">
      <c r="A1222" s="253" t="s">
        <v>2272</v>
      </c>
      <c r="B1222" s="254">
        <f t="shared" si="209"/>
        <v>7</v>
      </c>
      <c r="C1222" s="255" t="s">
        <v>121</v>
      </c>
      <c r="D1222" s="256"/>
      <c r="E1222" s="257"/>
      <c r="F1222" s="257"/>
      <c r="G1222" s="256"/>
      <c r="H1222" s="260"/>
      <c r="I1222" s="268"/>
      <c r="J1222" s="260"/>
    </row>
    <row r="1223" s="218" customFormat="1" ht="14.25" spans="1:10">
      <c r="A1223" s="253" t="s">
        <v>2273</v>
      </c>
      <c r="B1223" s="254">
        <f t="shared" si="209"/>
        <v>7</v>
      </c>
      <c r="C1223" s="255" t="s">
        <v>123</v>
      </c>
      <c r="D1223" s="256"/>
      <c r="E1223" s="257"/>
      <c r="F1223" s="257"/>
      <c r="G1223" s="256"/>
      <c r="H1223" s="260"/>
      <c r="I1223" s="268"/>
      <c r="J1223" s="260"/>
    </row>
    <row r="1224" s="218" customFormat="1" ht="14.25" spans="1:10">
      <c r="A1224" s="253" t="s">
        <v>2274</v>
      </c>
      <c r="B1224" s="254">
        <f t="shared" si="209"/>
        <v>7</v>
      </c>
      <c r="C1224" s="255" t="s">
        <v>2275</v>
      </c>
      <c r="D1224" s="256"/>
      <c r="E1224" s="257"/>
      <c r="F1224" s="257"/>
      <c r="G1224" s="256"/>
      <c r="H1224" s="260"/>
      <c r="I1224" s="268"/>
      <c r="J1224" s="260"/>
    </row>
    <row r="1225" s="218" customFormat="1" ht="14.25" spans="1:10">
      <c r="A1225" s="253" t="s">
        <v>2276</v>
      </c>
      <c r="B1225" s="254">
        <f t="shared" si="209"/>
        <v>7</v>
      </c>
      <c r="C1225" s="255" t="s">
        <v>2277</v>
      </c>
      <c r="D1225" s="256"/>
      <c r="E1225" s="257"/>
      <c r="F1225" s="257"/>
      <c r="G1225" s="256"/>
      <c r="H1225" s="260"/>
      <c r="I1225" s="268"/>
      <c r="J1225" s="260"/>
    </row>
    <row r="1226" s="218" customFormat="1" ht="14.25" spans="1:10">
      <c r="A1226" s="253" t="s">
        <v>2278</v>
      </c>
      <c r="B1226" s="254">
        <f t="shared" si="209"/>
        <v>7</v>
      </c>
      <c r="C1226" s="255" t="s">
        <v>2279</v>
      </c>
      <c r="D1226" s="256"/>
      <c r="E1226" s="257"/>
      <c r="F1226" s="257"/>
      <c r="G1226" s="256"/>
      <c r="H1226" s="260"/>
      <c r="I1226" s="268"/>
      <c r="J1226" s="260"/>
    </row>
    <row r="1227" s="218" customFormat="1" ht="14.25" spans="1:10">
      <c r="A1227" s="253" t="s">
        <v>2280</v>
      </c>
      <c r="B1227" s="254">
        <f t="shared" si="209"/>
        <v>7</v>
      </c>
      <c r="C1227" s="255" t="s">
        <v>2281</v>
      </c>
      <c r="D1227" s="256"/>
      <c r="E1227" s="257"/>
      <c r="F1227" s="257"/>
      <c r="G1227" s="256"/>
      <c r="H1227" s="260"/>
      <c r="I1227" s="268"/>
      <c r="J1227" s="260"/>
    </row>
    <row r="1228" s="218" customFormat="1" ht="14.25" spans="1:10">
      <c r="A1228" s="253" t="s">
        <v>2282</v>
      </c>
      <c r="B1228" s="254">
        <f t="shared" si="209"/>
        <v>7</v>
      </c>
      <c r="C1228" s="255" t="s">
        <v>2283</v>
      </c>
      <c r="D1228" s="256"/>
      <c r="E1228" s="257"/>
      <c r="F1228" s="257"/>
      <c r="G1228" s="256"/>
      <c r="H1228" s="260"/>
      <c r="I1228" s="268"/>
      <c r="J1228" s="260"/>
    </row>
    <row r="1229" s="218" customFormat="1" ht="14.25" spans="1:10">
      <c r="A1229" s="253" t="s">
        <v>2284</v>
      </c>
      <c r="B1229" s="254">
        <f t="shared" si="209"/>
        <v>7</v>
      </c>
      <c r="C1229" s="255" t="s">
        <v>2285</v>
      </c>
      <c r="D1229" s="256"/>
      <c r="E1229" s="257"/>
      <c r="F1229" s="257"/>
      <c r="G1229" s="256"/>
      <c r="H1229" s="260"/>
      <c r="I1229" s="268"/>
      <c r="J1229" s="260"/>
    </row>
    <row r="1230" s="218" customFormat="1" ht="14.25" spans="1:10">
      <c r="A1230" s="253" t="s">
        <v>2286</v>
      </c>
      <c r="B1230" s="254">
        <f t="shared" si="209"/>
        <v>7</v>
      </c>
      <c r="C1230" s="255" t="s">
        <v>2287</v>
      </c>
      <c r="D1230" s="256"/>
      <c r="E1230" s="257"/>
      <c r="F1230" s="257"/>
      <c r="G1230" s="256"/>
      <c r="H1230" s="260"/>
      <c r="I1230" s="268"/>
      <c r="J1230" s="260"/>
    </row>
    <row r="1231" s="218" customFormat="1" ht="14.25" spans="1:10">
      <c r="A1231" s="253" t="s">
        <v>2288</v>
      </c>
      <c r="B1231" s="254">
        <f t="shared" si="209"/>
        <v>7</v>
      </c>
      <c r="C1231" s="255" t="s">
        <v>2289</v>
      </c>
      <c r="D1231" s="256"/>
      <c r="E1231" s="257"/>
      <c r="F1231" s="257"/>
      <c r="G1231" s="256"/>
      <c r="H1231" s="260"/>
      <c r="I1231" s="268"/>
      <c r="J1231" s="260"/>
    </row>
    <row r="1232" s="217" customFormat="1" ht="14.25" spans="1:10">
      <c r="A1232" s="253" t="s">
        <v>2290</v>
      </c>
      <c r="B1232" s="254">
        <f t="shared" si="209"/>
        <v>7</v>
      </c>
      <c r="C1232" s="255" t="s">
        <v>2291</v>
      </c>
      <c r="D1232" s="256"/>
      <c r="E1232" s="257"/>
      <c r="F1232" s="257"/>
      <c r="G1232" s="256"/>
      <c r="H1232" s="260"/>
      <c r="I1232" s="268"/>
      <c r="J1232" s="260"/>
    </row>
    <row r="1233" s="218" customFormat="1" ht="14.25" spans="1:10">
      <c r="A1233" s="253" t="s">
        <v>2292</v>
      </c>
      <c r="B1233" s="254">
        <f t="shared" si="209"/>
        <v>7</v>
      </c>
      <c r="C1233" s="255" t="s">
        <v>2293</v>
      </c>
      <c r="D1233" s="256"/>
      <c r="E1233" s="257"/>
      <c r="F1233" s="257"/>
      <c r="G1233" s="256"/>
      <c r="H1233" s="260"/>
      <c r="I1233" s="268"/>
      <c r="J1233" s="260"/>
    </row>
    <row r="1234" s="218" customFormat="1" ht="14.25" spans="1:10">
      <c r="A1234" s="253" t="s">
        <v>2294</v>
      </c>
      <c r="B1234" s="254">
        <f t="shared" si="209"/>
        <v>7</v>
      </c>
      <c r="C1234" s="255" t="s">
        <v>2295</v>
      </c>
      <c r="D1234" s="256"/>
      <c r="E1234" s="257"/>
      <c r="F1234" s="257"/>
      <c r="G1234" s="256"/>
      <c r="H1234" s="260"/>
      <c r="I1234" s="268"/>
      <c r="J1234" s="260"/>
    </row>
    <row r="1235" s="218" customFormat="1" ht="14.25" spans="1:10">
      <c r="A1235" s="253" t="s">
        <v>2296</v>
      </c>
      <c r="B1235" s="254">
        <f t="shared" si="209"/>
        <v>7</v>
      </c>
      <c r="C1235" s="255" t="s">
        <v>2297</v>
      </c>
      <c r="D1235" s="256"/>
      <c r="E1235" s="257"/>
      <c r="F1235" s="257"/>
      <c r="G1235" s="256"/>
      <c r="H1235" s="260"/>
      <c r="I1235" s="268"/>
      <c r="J1235" s="260"/>
    </row>
    <row r="1236" s="218" customFormat="1" ht="14.25" spans="1:10">
      <c r="A1236" s="253" t="s">
        <v>2298</v>
      </c>
      <c r="B1236" s="254">
        <f t="shared" si="209"/>
        <v>7</v>
      </c>
      <c r="C1236" s="255" t="s">
        <v>2299</v>
      </c>
      <c r="D1236" s="256"/>
      <c r="E1236" s="257"/>
      <c r="F1236" s="257"/>
      <c r="G1236" s="256"/>
      <c r="H1236" s="260"/>
      <c r="I1236" s="268"/>
      <c r="J1236" s="260"/>
    </row>
    <row r="1237" s="218" customFormat="1" ht="14.25" spans="1:10">
      <c r="A1237" s="253" t="s">
        <v>2300</v>
      </c>
      <c r="B1237" s="254">
        <f t="shared" si="209"/>
        <v>7</v>
      </c>
      <c r="C1237" s="255" t="s">
        <v>137</v>
      </c>
      <c r="D1237" s="256"/>
      <c r="E1237" s="257"/>
      <c r="F1237" s="257"/>
      <c r="G1237" s="256"/>
      <c r="H1237" s="260"/>
      <c r="I1237" s="268"/>
      <c r="J1237" s="260"/>
    </row>
    <row r="1238" s="218" customFormat="1" ht="14.25" spans="1:10">
      <c r="A1238" s="253" t="s">
        <v>2301</v>
      </c>
      <c r="B1238" s="254">
        <f t="shared" si="209"/>
        <v>7</v>
      </c>
      <c r="C1238" s="255" t="s">
        <v>2302</v>
      </c>
      <c r="D1238" s="256"/>
      <c r="E1238" s="257"/>
      <c r="F1238" s="257"/>
      <c r="G1238" s="256"/>
      <c r="H1238" s="260"/>
      <c r="I1238" s="268"/>
      <c r="J1238" s="260"/>
    </row>
    <row r="1239" s="218" customFormat="1" ht="14.25" spans="1:10">
      <c r="A1239" s="253" t="s">
        <v>2303</v>
      </c>
      <c r="B1239" s="254">
        <f t="shared" si="209"/>
        <v>5</v>
      </c>
      <c r="C1239" s="255" t="s">
        <v>2304</v>
      </c>
      <c r="D1239" s="256"/>
      <c r="E1239" s="257"/>
      <c r="F1239" s="257"/>
      <c r="G1239" s="256"/>
      <c r="H1239" s="260"/>
      <c r="I1239" s="268"/>
      <c r="J1239" s="260"/>
    </row>
    <row r="1240" s="218" customFormat="1" ht="14.25" spans="1:10">
      <c r="A1240" s="253" t="s">
        <v>2305</v>
      </c>
      <c r="B1240" s="254">
        <f t="shared" si="209"/>
        <v>7</v>
      </c>
      <c r="C1240" s="255" t="s">
        <v>119</v>
      </c>
      <c r="D1240" s="256"/>
      <c r="E1240" s="257"/>
      <c r="F1240" s="257"/>
      <c r="G1240" s="256"/>
      <c r="H1240" s="260"/>
      <c r="I1240" s="268"/>
      <c r="J1240" s="260"/>
    </row>
    <row r="1241" s="218" customFormat="1" ht="14.25" spans="1:10">
      <c r="A1241" s="253" t="s">
        <v>2306</v>
      </c>
      <c r="B1241" s="254">
        <f t="shared" si="209"/>
        <v>7</v>
      </c>
      <c r="C1241" s="255" t="s">
        <v>121</v>
      </c>
      <c r="D1241" s="256"/>
      <c r="E1241" s="257"/>
      <c r="F1241" s="257"/>
      <c r="G1241" s="256"/>
      <c r="H1241" s="260"/>
      <c r="I1241" s="268"/>
      <c r="J1241" s="260"/>
    </row>
    <row r="1242" s="218" customFormat="1" ht="14.25" spans="1:10">
      <c r="A1242" s="253" t="s">
        <v>2307</v>
      </c>
      <c r="B1242" s="254">
        <f t="shared" si="209"/>
        <v>7</v>
      </c>
      <c r="C1242" s="255" t="s">
        <v>123</v>
      </c>
      <c r="D1242" s="256"/>
      <c r="E1242" s="257"/>
      <c r="F1242" s="257"/>
      <c r="G1242" s="256"/>
      <c r="H1242" s="260"/>
      <c r="I1242" s="268"/>
      <c r="J1242" s="260"/>
    </row>
    <row r="1243" s="218" customFormat="1" ht="14.25" spans="1:10">
      <c r="A1243" s="253" t="s">
        <v>2308</v>
      </c>
      <c r="B1243" s="254">
        <f t="shared" si="209"/>
        <v>7</v>
      </c>
      <c r="C1243" s="255" t="s">
        <v>2309</v>
      </c>
      <c r="D1243" s="256"/>
      <c r="E1243" s="257"/>
      <c r="F1243" s="257"/>
      <c r="G1243" s="256"/>
      <c r="H1243" s="260"/>
      <c r="I1243" s="268"/>
      <c r="J1243" s="260"/>
    </row>
    <row r="1244" s="218" customFormat="1" ht="14.25" spans="1:10">
      <c r="A1244" s="253" t="s">
        <v>2310</v>
      </c>
      <c r="B1244" s="254">
        <f t="shared" si="209"/>
        <v>7</v>
      </c>
      <c r="C1244" s="255" t="s">
        <v>2311</v>
      </c>
      <c r="D1244" s="256"/>
      <c r="E1244" s="257"/>
      <c r="F1244" s="257"/>
      <c r="G1244" s="256"/>
      <c r="H1244" s="260"/>
      <c r="I1244" s="268"/>
      <c r="J1244" s="260"/>
    </row>
    <row r="1245" s="218" customFormat="1" ht="14.25" spans="1:10">
      <c r="A1245" s="253" t="s">
        <v>2312</v>
      </c>
      <c r="B1245" s="254">
        <f t="shared" si="209"/>
        <v>7</v>
      </c>
      <c r="C1245" s="255" t="s">
        <v>2313</v>
      </c>
      <c r="D1245" s="256"/>
      <c r="E1245" s="257"/>
      <c r="F1245" s="257"/>
      <c r="G1245" s="256"/>
      <c r="H1245" s="260"/>
      <c r="I1245" s="268"/>
      <c r="J1245" s="260"/>
    </row>
    <row r="1246" s="218" customFormat="1" ht="14.25" spans="1:10">
      <c r="A1246" s="253" t="s">
        <v>2314</v>
      </c>
      <c r="B1246" s="254">
        <f t="shared" si="209"/>
        <v>7</v>
      </c>
      <c r="C1246" s="255" t="s">
        <v>137</v>
      </c>
      <c r="D1246" s="256"/>
      <c r="E1246" s="257"/>
      <c r="F1246" s="257"/>
      <c r="G1246" s="256"/>
      <c r="H1246" s="260"/>
      <c r="I1246" s="268"/>
      <c r="J1246" s="260"/>
    </row>
    <row r="1247" s="218" customFormat="1" ht="14.25" spans="1:10">
      <c r="A1247" s="253" t="s">
        <v>2315</v>
      </c>
      <c r="B1247" s="254">
        <f t="shared" si="209"/>
        <v>7</v>
      </c>
      <c r="C1247" s="255" t="s">
        <v>2316</v>
      </c>
      <c r="D1247" s="256"/>
      <c r="E1247" s="257"/>
      <c r="F1247" s="257"/>
      <c r="G1247" s="256"/>
      <c r="H1247" s="260"/>
      <c r="I1247" s="268"/>
      <c r="J1247" s="260"/>
    </row>
    <row r="1248" s="218" customFormat="1" ht="14.25" spans="1:10">
      <c r="A1248" s="253" t="s">
        <v>2317</v>
      </c>
      <c r="B1248" s="254">
        <f t="shared" si="209"/>
        <v>5</v>
      </c>
      <c r="C1248" s="255" t="s">
        <v>2318</v>
      </c>
      <c r="D1248" s="256"/>
      <c r="E1248" s="257"/>
      <c r="F1248" s="257"/>
      <c r="G1248" s="256"/>
      <c r="H1248" s="260"/>
      <c r="I1248" s="268"/>
      <c r="J1248" s="260"/>
    </row>
    <row r="1249" s="218" customFormat="1" ht="14.25" spans="1:10">
      <c r="A1249" s="253" t="s">
        <v>2319</v>
      </c>
      <c r="B1249" s="254">
        <f t="shared" si="209"/>
        <v>7</v>
      </c>
      <c r="C1249" s="255" t="s">
        <v>119</v>
      </c>
      <c r="D1249" s="256"/>
      <c r="E1249" s="257"/>
      <c r="F1249" s="257"/>
      <c r="G1249" s="256"/>
      <c r="H1249" s="260"/>
      <c r="I1249" s="268"/>
      <c r="J1249" s="260"/>
    </row>
    <row r="1250" s="218" customFormat="1" ht="14.25" spans="1:10">
      <c r="A1250" s="253" t="s">
        <v>2320</v>
      </c>
      <c r="B1250" s="254">
        <f t="shared" si="209"/>
        <v>7</v>
      </c>
      <c r="C1250" s="255" t="s">
        <v>121</v>
      </c>
      <c r="D1250" s="256"/>
      <c r="E1250" s="257"/>
      <c r="F1250" s="257"/>
      <c r="G1250" s="256"/>
      <c r="H1250" s="260"/>
      <c r="I1250" s="268"/>
      <c r="J1250" s="260"/>
    </row>
    <row r="1251" s="218" customFormat="1" ht="14.25" spans="1:10">
      <c r="A1251" s="253" t="s">
        <v>2321</v>
      </c>
      <c r="B1251" s="254">
        <f t="shared" si="209"/>
        <v>7</v>
      </c>
      <c r="C1251" s="255" t="s">
        <v>123</v>
      </c>
      <c r="D1251" s="256"/>
      <c r="E1251" s="257"/>
      <c r="F1251" s="257"/>
      <c r="G1251" s="256"/>
      <c r="H1251" s="260"/>
      <c r="I1251" s="268"/>
      <c r="J1251" s="260"/>
    </row>
    <row r="1252" s="218" customFormat="1" ht="14.25" spans="1:10">
      <c r="A1252" s="253" t="s">
        <v>2322</v>
      </c>
      <c r="B1252" s="254">
        <f t="shared" si="209"/>
        <v>7</v>
      </c>
      <c r="C1252" s="255" t="s">
        <v>2323</v>
      </c>
      <c r="D1252" s="256"/>
      <c r="E1252" s="257"/>
      <c r="F1252" s="257"/>
      <c r="G1252" s="256"/>
      <c r="H1252" s="260"/>
      <c r="I1252" s="268"/>
      <c r="J1252" s="260"/>
    </row>
    <row r="1253" s="218" customFormat="1" ht="14.25" spans="1:10">
      <c r="A1253" s="253" t="s">
        <v>2324</v>
      </c>
      <c r="B1253" s="254">
        <f t="shared" si="209"/>
        <v>7</v>
      </c>
      <c r="C1253" s="255" t="s">
        <v>2325</v>
      </c>
      <c r="D1253" s="256"/>
      <c r="E1253" s="257"/>
      <c r="F1253" s="257"/>
      <c r="G1253" s="256"/>
      <c r="H1253" s="260"/>
      <c r="I1253" s="268"/>
      <c r="J1253" s="260"/>
    </row>
    <row r="1254" s="218" customFormat="1" ht="14.25" spans="1:10">
      <c r="A1254" s="253" t="s">
        <v>2326</v>
      </c>
      <c r="B1254" s="254">
        <f t="shared" si="209"/>
        <v>7</v>
      </c>
      <c r="C1254" s="255" t="s">
        <v>2327</v>
      </c>
      <c r="D1254" s="256"/>
      <c r="E1254" s="257"/>
      <c r="F1254" s="257"/>
      <c r="G1254" s="256"/>
      <c r="H1254" s="260"/>
      <c r="I1254" s="268"/>
      <c r="J1254" s="260"/>
    </row>
    <row r="1255" s="218" customFormat="1" ht="14.25" spans="1:10">
      <c r="A1255" s="253" t="s">
        <v>2328</v>
      </c>
      <c r="B1255" s="254">
        <f t="shared" si="209"/>
        <v>7</v>
      </c>
      <c r="C1255" s="255" t="s">
        <v>2329</v>
      </c>
      <c r="D1255" s="256"/>
      <c r="E1255" s="257"/>
      <c r="F1255" s="257"/>
      <c r="G1255" s="256"/>
      <c r="H1255" s="260"/>
      <c r="I1255" s="268"/>
      <c r="J1255" s="260"/>
    </row>
    <row r="1256" s="218" customFormat="1" ht="14.25" spans="1:10">
      <c r="A1256" s="253" t="s">
        <v>2330</v>
      </c>
      <c r="B1256" s="254">
        <f t="shared" si="209"/>
        <v>7</v>
      </c>
      <c r="C1256" s="255" t="s">
        <v>2331</v>
      </c>
      <c r="D1256" s="256"/>
      <c r="E1256" s="257"/>
      <c r="F1256" s="257"/>
      <c r="G1256" s="256"/>
      <c r="H1256" s="260"/>
      <c r="I1256" s="268"/>
      <c r="J1256" s="260"/>
    </row>
    <row r="1257" s="218" customFormat="1" ht="14.25" spans="1:10">
      <c r="A1257" s="253" t="s">
        <v>2332</v>
      </c>
      <c r="B1257" s="254">
        <f t="shared" si="209"/>
        <v>7</v>
      </c>
      <c r="C1257" s="255" t="s">
        <v>2333</v>
      </c>
      <c r="D1257" s="256"/>
      <c r="E1257" s="257"/>
      <c r="F1257" s="257"/>
      <c r="G1257" s="256"/>
      <c r="H1257" s="260"/>
      <c r="I1257" s="268"/>
      <c r="J1257" s="260"/>
    </row>
    <row r="1258" s="218" customFormat="1" ht="14.25" spans="1:10">
      <c r="A1258" s="253" t="s">
        <v>2334</v>
      </c>
      <c r="B1258" s="254">
        <f t="shared" si="209"/>
        <v>7</v>
      </c>
      <c r="C1258" s="255" t="s">
        <v>2335</v>
      </c>
      <c r="D1258" s="256"/>
      <c r="E1258" s="257"/>
      <c r="F1258" s="257"/>
      <c r="G1258" s="256"/>
      <c r="H1258" s="260"/>
      <c r="I1258" s="268"/>
      <c r="J1258" s="260"/>
    </row>
    <row r="1259" s="218" customFormat="1" ht="14.25" spans="1:10">
      <c r="A1259" s="253" t="s">
        <v>2336</v>
      </c>
      <c r="B1259" s="254">
        <f t="shared" si="209"/>
        <v>7</v>
      </c>
      <c r="C1259" s="255" t="s">
        <v>2337</v>
      </c>
      <c r="D1259" s="256"/>
      <c r="E1259" s="257"/>
      <c r="F1259" s="257"/>
      <c r="G1259" s="256"/>
      <c r="H1259" s="260"/>
      <c r="I1259" s="268"/>
      <c r="J1259" s="260"/>
    </row>
    <row r="1260" s="218" customFormat="1" ht="14.25" spans="1:10">
      <c r="A1260" s="253" t="s">
        <v>2338</v>
      </c>
      <c r="B1260" s="254">
        <f t="shared" ref="B1260:B1294" si="212">LEN(A1260)</f>
        <v>7</v>
      </c>
      <c r="C1260" s="255" t="s">
        <v>2339</v>
      </c>
      <c r="D1260" s="256"/>
      <c r="E1260" s="257"/>
      <c r="F1260" s="257"/>
      <c r="G1260" s="256"/>
      <c r="H1260" s="260"/>
      <c r="I1260" s="268"/>
      <c r="J1260" s="260"/>
    </row>
    <row r="1261" s="218" customFormat="1" ht="14.25" spans="1:10">
      <c r="A1261" s="253" t="s">
        <v>2340</v>
      </c>
      <c r="B1261" s="254">
        <f t="shared" si="212"/>
        <v>5</v>
      </c>
      <c r="C1261" s="255" t="s">
        <v>2341</v>
      </c>
      <c r="D1261" s="256"/>
      <c r="E1261" s="257"/>
      <c r="F1261" s="257"/>
      <c r="G1261" s="256"/>
      <c r="H1261" s="260"/>
      <c r="I1261" s="268"/>
      <c r="J1261" s="260"/>
    </row>
    <row r="1262" s="218" customFormat="1" ht="14.25" spans="1:10">
      <c r="A1262" s="253" t="s">
        <v>2342</v>
      </c>
      <c r="B1262" s="254">
        <f t="shared" si="212"/>
        <v>7</v>
      </c>
      <c r="C1262" s="255" t="s">
        <v>119</v>
      </c>
      <c r="D1262" s="256"/>
      <c r="E1262" s="257"/>
      <c r="F1262" s="257"/>
      <c r="G1262" s="256"/>
      <c r="H1262" s="260"/>
      <c r="I1262" s="268"/>
      <c r="J1262" s="260"/>
    </row>
    <row r="1263" s="218" customFormat="1" ht="14.25" spans="1:10">
      <c r="A1263" s="253" t="s">
        <v>2343</v>
      </c>
      <c r="B1263" s="254">
        <f t="shared" si="212"/>
        <v>7</v>
      </c>
      <c r="C1263" s="255" t="s">
        <v>121</v>
      </c>
      <c r="D1263" s="256"/>
      <c r="E1263" s="257"/>
      <c r="F1263" s="257"/>
      <c r="G1263" s="256"/>
      <c r="H1263" s="260"/>
      <c r="I1263" s="268"/>
      <c r="J1263" s="260"/>
    </row>
    <row r="1264" s="218" customFormat="1" ht="14.25" spans="1:10">
      <c r="A1264" s="253" t="s">
        <v>2344</v>
      </c>
      <c r="B1264" s="254">
        <f t="shared" si="212"/>
        <v>7</v>
      </c>
      <c r="C1264" s="255" t="s">
        <v>123</v>
      </c>
      <c r="D1264" s="256"/>
      <c r="E1264" s="257"/>
      <c r="F1264" s="257"/>
      <c r="G1264" s="256"/>
      <c r="H1264" s="260"/>
      <c r="I1264" s="268"/>
      <c r="J1264" s="260"/>
    </row>
    <row r="1265" s="218" customFormat="1" ht="14.25" spans="1:10">
      <c r="A1265" s="253" t="s">
        <v>2345</v>
      </c>
      <c r="B1265" s="254">
        <f t="shared" si="212"/>
        <v>7</v>
      </c>
      <c r="C1265" s="255" t="s">
        <v>2346</v>
      </c>
      <c r="D1265" s="256"/>
      <c r="E1265" s="257"/>
      <c r="F1265" s="257"/>
      <c r="G1265" s="256"/>
      <c r="H1265" s="260"/>
      <c r="I1265" s="268"/>
      <c r="J1265" s="260"/>
    </row>
    <row r="1266" s="218" customFormat="1" ht="14.25" spans="1:10">
      <c r="A1266" s="253" t="s">
        <v>2347</v>
      </c>
      <c r="B1266" s="254">
        <f t="shared" si="212"/>
        <v>7</v>
      </c>
      <c r="C1266" s="255" t="s">
        <v>2348</v>
      </c>
      <c r="D1266" s="256"/>
      <c r="E1266" s="257"/>
      <c r="F1266" s="257"/>
      <c r="G1266" s="256"/>
      <c r="H1266" s="260"/>
      <c r="I1266" s="268"/>
      <c r="J1266" s="260"/>
    </row>
    <row r="1267" s="218" customFormat="1" ht="14.25" spans="1:10">
      <c r="A1267" s="253" t="s">
        <v>2349</v>
      </c>
      <c r="B1267" s="254">
        <f t="shared" si="212"/>
        <v>7</v>
      </c>
      <c r="C1267" s="255" t="s">
        <v>2350</v>
      </c>
      <c r="D1267" s="256"/>
      <c r="E1267" s="257"/>
      <c r="F1267" s="257"/>
      <c r="G1267" s="256"/>
      <c r="H1267" s="260"/>
      <c r="I1267" s="268"/>
      <c r="J1267" s="260"/>
    </row>
    <row r="1268" s="218" customFormat="1" ht="14.25" spans="1:10">
      <c r="A1268" s="253" t="s">
        <v>2351</v>
      </c>
      <c r="B1268" s="254">
        <f t="shared" si="212"/>
        <v>7</v>
      </c>
      <c r="C1268" s="255" t="s">
        <v>2352</v>
      </c>
      <c r="D1268" s="256"/>
      <c r="E1268" s="257"/>
      <c r="F1268" s="257"/>
      <c r="G1268" s="256"/>
      <c r="H1268" s="260"/>
      <c r="I1268" s="268"/>
      <c r="J1268" s="260"/>
    </row>
    <row r="1269" s="218" customFormat="1" ht="14.25" spans="1:10">
      <c r="A1269" s="253" t="s">
        <v>2353</v>
      </c>
      <c r="B1269" s="254">
        <f t="shared" si="212"/>
        <v>7</v>
      </c>
      <c r="C1269" s="255" t="s">
        <v>2354</v>
      </c>
      <c r="D1269" s="256"/>
      <c r="E1269" s="257"/>
      <c r="F1269" s="257"/>
      <c r="G1269" s="256"/>
      <c r="H1269" s="260"/>
      <c r="I1269" s="268"/>
      <c r="J1269" s="260"/>
    </row>
    <row r="1270" s="218" customFormat="1" ht="14.25" spans="1:10">
      <c r="A1270" s="253" t="s">
        <v>2355</v>
      </c>
      <c r="B1270" s="254">
        <f t="shared" si="212"/>
        <v>7</v>
      </c>
      <c r="C1270" s="255" t="s">
        <v>2356</v>
      </c>
      <c r="D1270" s="256"/>
      <c r="E1270" s="257"/>
      <c r="F1270" s="257"/>
      <c r="G1270" s="256"/>
      <c r="H1270" s="260"/>
      <c r="I1270" s="268"/>
      <c r="J1270" s="260"/>
    </row>
    <row r="1271" s="218" customFormat="1" ht="14.25" spans="1:10">
      <c r="A1271" s="253" t="s">
        <v>2357</v>
      </c>
      <c r="B1271" s="254">
        <f t="shared" si="212"/>
        <v>7</v>
      </c>
      <c r="C1271" s="255" t="s">
        <v>2358</v>
      </c>
      <c r="D1271" s="256"/>
      <c r="E1271" s="257"/>
      <c r="F1271" s="257"/>
      <c r="G1271" s="256"/>
      <c r="H1271" s="260"/>
      <c r="I1271" s="268"/>
      <c r="J1271" s="260"/>
    </row>
    <row r="1272" s="218" customFormat="1" ht="14.25" spans="1:10">
      <c r="A1272" s="253" t="s">
        <v>2359</v>
      </c>
      <c r="B1272" s="254">
        <f t="shared" si="212"/>
        <v>7</v>
      </c>
      <c r="C1272" s="255" t="s">
        <v>2360</v>
      </c>
      <c r="D1272" s="256"/>
      <c r="E1272" s="257"/>
      <c r="F1272" s="257"/>
      <c r="G1272" s="256"/>
      <c r="H1272" s="260"/>
      <c r="I1272" s="268"/>
      <c r="J1272" s="260"/>
    </row>
    <row r="1273" s="218" customFormat="1" ht="14.25" spans="1:10">
      <c r="A1273" s="253" t="s">
        <v>2361</v>
      </c>
      <c r="B1273" s="254">
        <f t="shared" si="212"/>
        <v>7</v>
      </c>
      <c r="C1273" s="255" t="s">
        <v>2362</v>
      </c>
      <c r="D1273" s="256"/>
      <c r="E1273" s="257"/>
      <c r="F1273" s="257"/>
      <c r="G1273" s="256"/>
      <c r="H1273" s="260"/>
      <c r="I1273" s="268"/>
      <c r="J1273" s="260"/>
    </row>
    <row r="1274" s="218" customFormat="1" ht="14.25" spans="1:10">
      <c r="A1274" s="253" t="s">
        <v>2363</v>
      </c>
      <c r="B1274" s="254">
        <f t="shared" si="212"/>
        <v>7</v>
      </c>
      <c r="C1274" s="255" t="s">
        <v>2364</v>
      </c>
      <c r="D1274" s="256"/>
      <c r="E1274" s="257"/>
      <c r="F1274" s="257"/>
      <c r="G1274" s="256"/>
      <c r="H1274" s="260"/>
      <c r="I1274" s="268"/>
      <c r="J1274" s="260"/>
    </row>
    <row r="1275" s="218" customFormat="1" ht="14.25" spans="1:10">
      <c r="A1275" s="253" t="s">
        <v>2365</v>
      </c>
      <c r="B1275" s="254">
        <f t="shared" si="212"/>
        <v>7</v>
      </c>
      <c r="C1275" s="255" t="s">
        <v>2366</v>
      </c>
      <c r="D1275" s="256"/>
      <c r="E1275" s="257"/>
      <c r="F1275" s="257"/>
      <c r="G1275" s="256"/>
      <c r="H1275" s="260"/>
      <c r="I1275" s="268"/>
      <c r="J1275" s="260"/>
    </row>
    <row r="1276" s="218" customFormat="1" ht="14.25" spans="1:10">
      <c r="A1276" s="253" t="s">
        <v>2367</v>
      </c>
      <c r="B1276" s="254">
        <f t="shared" si="212"/>
        <v>5</v>
      </c>
      <c r="C1276" s="255" t="s">
        <v>2368</v>
      </c>
      <c r="D1276" s="256"/>
      <c r="E1276" s="257"/>
      <c r="F1276" s="257"/>
      <c r="G1276" s="256"/>
      <c r="H1276" s="260"/>
      <c r="I1276" s="268"/>
      <c r="J1276" s="260"/>
    </row>
    <row r="1277" s="218" customFormat="1" ht="14.25" spans="1:10">
      <c r="A1277" s="247" t="s">
        <v>2369</v>
      </c>
      <c r="B1277" s="273">
        <f t="shared" si="212"/>
        <v>3</v>
      </c>
      <c r="C1277" s="249" t="s">
        <v>2370</v>
      </c>
      <c r="D1277" s="250">
        <v>6401</v>
      </c>
      <c r="E1277" s="251">
        <v>5795</v>
      </c>
      <c r="F1277" s="251">
        <v>7015</v>
      </c>
      <c r="G1277" s="250">
        <v>6767</v>
      </c>
      <c r="H1277" s="252">
        <f>G1277/F1277</f>
        <v>0.964647184604419</v>
      </c>
      <c r="I1277" s="267">
        <f t="shared" ref="I1277:I1281" si="213">G1277-D1277</f>
        <v>366</v>
      </c>
      <c r="J1277" s="252">
        <f>I1277/D1277</f>
        <v>0.0571785658490861</v>
      </c>
    </row>
    <row r="1278" s="218" customFormat="1" ht="14.25" spans="1:10">
      <c r="A1278" s="253" t="s">
        <v>2371</v>
      </c>
      <c r="B1278" s="254">
        <f t="shared" si="212"/>
        <v>5</v>
      </c>
      <c r="C1278" s="255" t="s">
        <v>2372</v>
      </c>
      <c r="D1278" s="256">
        <v>1360</v>
      </c>
      <c r="E1278" s="257"/>
      <c r="F1278" s="258">
        <v>1220</v>
      </c>
      <c r="G1278" s="259">
        <f>SUM(G1279:G1288)</f>
        <v>12225</v>
      </c>
      <c r="H1278" s="260">
        <f>G1278/F1278</f>
        <v>10.0204918032787</v>
      </c>
      <c r="I1278" s="268">
        <f t="shared" si="213"/>
        <v>10865</v>
      </c>
      <c r="J1278" s="260">
        <f>I1278/D1278</f>
        <v>7.98897058823529</v>
      </c>
    </row>
    <row r="1279" s="218" customFormat="1" ht="14.25" spans="1:10">
      <c r="A1279" s="253" t="s">
        <v>2373</v>
      </c>
      <c r="B1279" s="254">
        <f t="shared" si="212"/>
        <v>7</v>
      </c>
      <c r="C1279" s="255" t="s">
        <v>2374</v>
      </c>
      <c r="D1279" s="256"/>
      <c r="E1279" s="257"/>
      <c r="F1279" s="258">
        <v>0</v>
      </c>
      <c r="G1279" s="259">
        <v>0</v>
      </c>
      <c r="H1279" s="260"/>
      <c r="I1279" s="268"/>
      <c r="J1279" s="260"/>
    </row>
    <row r="1280" s="218" customFormat="1" ht="14.25" spans="1:10">
      <c r="A1280" s="253" t="s">
        <v>2375</v>
      </c>
      <c r="B1280" s="254">
        <f t="shared" si="212"/>
        <v>7</v>
      </c>
      <c r="C1280" s="255" t="s">
        <v>2376</v>
      </c>
      <c r="D1280" s="256"/>
      <c r="E1280" s="257"/>
      <c r="F1280" s="258">
        <v>0</v>
      </c>
      <c r="G1280" s="259">
        <v>0</v>
      </c>
      <c r="H1280" s="260"/>
      <c r="I1280" s="268"/>
      <c r="J1280" s="260"/>
    </row>
    <row r="1281" s="218" customFormat="1" ht="14.25" spans="1:10">
      <c r="A1281" s="253" t="s">
        <v>2377</v>
      </c>
      <c r="B1281" s="254">
        <f t="shared" si="212"/>
        <v>7</v>
      </c>
      <c r="C1281" s="255" t="s">
        <v>2378</v>
      </c>
      <c r="D1281" s="256"/>
      <c r="E1281" s="257"/>
      <c r="F1281" s="258">
        <v>0</v>
      </c>
      <c r="G1281" s="259">
        <v>0</v>
      </c>
      <c r="H1281" s="260"/>
      <c r="I1281" s="268">
        <f t="shared" si="213"/>
        <v>0</v>
      </c>
      <c r="J1281" s="260"/>
    </row>
    <row r="1282" s="218" customFormat="1" ht="14.25" spans="1:10">
      <c r="A1282" s="253" t="s">
        <v>2379</v>
      </c>
      <c r="B1282" s="254">
        <f t="shared" si="212"/>
        <v>7</v>
      </c>
      <c r="C1282" s="255" t="s">
        <v>2380</v>
      </c>
      <c r="D1282" s="256"/>
      <c r="E1282" s="257"/>
      <c r="F1282" s="258">
        <v>0</v>
      </c>
      <c r="G1282" s="259">
        <v>0</v>
      </c>
      <c r="H1282" s="260"/>
      <c r="I1282" s="268"/>
      <c r="J1282" s="260"/>
    </row>
    <row r="1283" s="218" customFormat="1" ht="14.25" spans="1:10">
      <c r="A1283" s="253" t="s">
        <v>2381</v>
      </c>
      <c r="B1283" s="254">
        <f t="shared" si="212"/>
        <v>7</v>
      </c>
      <c r="C1283" s="255" t="s">
        <v>2382</v>
      </c>
      <c r="D1283" s="256">
        <v>440</v>
      </c>
      <c r="E1283" s="257"/>
      <c r="F1283" s="258">
        <v>278</v>
      </c>
      <c r="G1283" s="259">
        <v>367</v>
      </c>
      <c r="H1283" s="260">
        <f t="shared" ref="H1283:H1288" si="214">G1283/F1283</f>
        <v>1.32014388489209</v>
      </c>
      <c r="I1283" s="268">
        <f t="shared" ref="I1283:I1288" si="215">G1283-D1283</f>
        <v>-73</v>
      </c>
      <c r="J1283" s="260">
        <f t="shared" ref="J1283:J1288" si="216">I1283/D1283</f>
        <v>-0.165909090909091</v>
      </c>
    </row>
    <row r="1284" s="218" customFormat="1" ht="14.25" spans="1:10">
      <c r="A1284" s="253" t="s">
        <v>2383</v>
      </c>
      <c r="B1284" s="254">
        <f t="shared" si="212"/>
        <v>7</v>
      </c>
      <c r="C1284" s="255" t="s">
        <v>2384</v>
      </c>
      <c r="D1284" s="256"/>
      <c r="E1284" s="257"/>
      <c r="F1284" s="258">
        <v>0</v>
      </c>
      <c r="G1284" s="259">
        <v>0</v>
      </c>
      <c r="H1284" s="260"/>
      <c r="I1284" s="268"/>
      <c r="J1284" s="260"/>
    </row>
    <row r="1285" s="217" customFormat="1" ht="14.25" spans="1:10">
      <c r="A1285" s="253" t="s">
        <v>2385</v>
      </c>
      <c r="B1285" s="254">
        <f t="shared" si="212"/>
        <v>7</v>
      </c>
      <c r="C1285" s="255" t="s">
        <v>2386</v>
      </c>
      <c r="D1285" s="256"/>
      <c r="E1285" s="257"/>
      <c r="F1285" s="258">
        <v>0</v>
      </c>
      <c r="G1285" s="259">
        <v>0</v>
      </c>
      <c r="H1285" s="260"/>
      <c r="I1285" s="268"/>
      <c r="J1285" s="260"/>
    </row>
    <row r="1286" s="217" customFormat="1" ht="14.25" spans="1:10">
      <c r="A1286" s="253" t="s">
        <v>2387</v>
      </c>
      <c r="B1286" s="254">
        <f t="shared" si="212"/>
        <v>7</v>
      </c>
      <c r="C1286" s="255" t="s">
        <v>2388</v>
      </c>
      <c r="D1286" s="256">
        <v>920</v>
      </c>
      <c r="E1286" s="257"/>
      <c r="F1286" s="258">
        <v>942</v>
      </c>
      <c r="G1286" s="259">
        <v>942</v>
      </c>
      <c r="H1286" s="260">
        <f t="shared" si="214"/>
        <v>1</v>
      </c>
      <c r="I1286" s="268">
        <f t="shared" si="215"/>
        <v>22</v>
      </c>
      <c r="J1286" s="260"/>
    </row>
    <row r="1287" s="218" customFormat="1" ht="14.25" spans="1:10">
      <c r="A1287" s="253" t="s">
        <v>2389</v>
      </c>
      <c r="B1287" s="254">
        <f t="shared" si="212"/>
        <v>5</v>
      </c>
      <c r="C1287" s="255" t="s">
        <v>2390</v>
      </c>
      <c r="D1287" s="256">
        <v>5041</v>
      </c>
      <c r="E1287" s="257">
        <v>5795</v>
      </c>
      <c r="F1287" s="257">
        <v>5795</v>
      </c>
      <c r="G1287" s="256">
        <v>5458</v>
      </c>
      <c r="H1287" s="260">
        <f t="shared" si="214"/>
        <v>0.941846419327006</v>
      </c>
      <c r="I1287" s="268">
        <f t="shared" si="215"/>
        <v>417</v>
      </c>
      <c r="J1287" s="260">
        <f t="shared" si="216"/>
        <v>0.0827216822059115</v>
      </c>
    </row>
    <row r="1288" s="218" customFormat="1" ht="14.25" spans="1:10">
      <c r="A1288" s="253" t="s">
        <v>2391</v>
      </c>
      <c r="B1288" s="254">
        <f t="shared" si="212"/>
        <v>7</v>
      </c>
      <c r="C1288" s="255" t="s">
        <v>2392</v>
      </c>
      <c r="D1288" s="256">
        <v>5041</v>
      </c>
      <c r="E1288" s="257">
        <v>5795</v>
      </c>
      <c r="F1288" s="257">
        <v>5795</v>
      </c>
      <c r="G1288" s="256">
        <v>5458</v>
      </c>
      <c r="H1288" s="260">
        <f t="shared" si="214"/>
        <v>0.941846419327006</v>
      </c>
      <c r="I1288" s="268">
        <f t="shared" si="215"/>
        <v>417</v>
      </c>
      <c r="J1288" s="260">
        <f t="shared" si="216"/>
        <v>0.0827216822059115</v>
      </c>
    </row>
    <row r="1289" s="218" customFormat="1" ht="14.25" spans="1:10">
      <c r="A1289" s="253" t="s">
        <v>2393</v>
      </c>
      <c r="B1289" s="254">
        <f t="shared" si="212"/>
        <v>7</v>
      </c>
      <c r="C1289" s="255" t="s">
        <v>2394</v>
      </c>
      <c r="D1289" s="256"/>
      <c r="E1289" s="257"/>
      <c r="F1289" s="257"/>
      <c r="G1289" s="256"/>
      <c r="H1289" s="260"/>
      <c r="I1289" s="268"/>
      <c r="J1289" s="260"/>
    </row>
    <row r="1290" s="218" customFormat="1" ht="14.25" spans="1:10">
      <c r="A1290" s="253" t="s">
        <v>2395</v>
      </c>
      <c r="B1290" s="254">
        <f t="shared" si="212"/>
        <v>7</v>
      </c>
      <c r="C1290" s="255" t="s">
        <v>2396</v>
      </c>
      <c r="D1290" s="256"/>
      <c r="E1290" s="257"/>
      <c r="F1290" s="257"/>
      <c r="G1290" s="256"/>
      <c r="H1290" s="260"/>
      <c r="I1290" s="268"/>
      <c r="J1290" s="260"/>
    </row>
    <row r="1291" s="218" customFormat="1" ht="14.25" spans="1:10">
      <c r="A1291" s="253" t="s">
        <v>2397</v>
      </c>
      <c r="B1291" s="254">
        <f t="shared" si="212"/>
        <v>5</v>
      </c>
      <c r="C1291" s="255" t="s">
        <v>2398</v>
      </c>
      <c r="D1291" s="256"/>
      <c r="E1291" s="257"/>
      <c r="F1291" s="257"/>
      <c r="G1291" s="256"/>
      <c r="H1291" s="260"/>
      <c r="I1291" s="268"/>
      <c r="J1291" s="260"/>
    </row>
    <row r="1292" s="218" customFormat="1" ht="14.25" spans="1:10">
      <c r="A1292" s="253" t="s">
        <v>2399</v>
      </c>
      <c r="B1292" s="254">
        <f t="shared" si="212"/>
        <v>7</v>
      </c>
      <c r="C1292" s="255" t="s">
        <v>2400</v>
      </c>
      <c r="D1292" s="256"/>
      <c r="E1292" s="257"/>
      <c r="F1292" s="257"/>
      <c r="G1292" s="256"/>
      <c r="H1292" s="260"/>
      <c r="I1292" s="268"/>
      <c r="J1292" s="260"/>
    </row>
    <row r="1293" s="218" customFormat="1" ht="14.25" spans="1:10">
      <c r="A1293" s="253" t="s">
        <v>2401</v>
      </c>
      <c r="B1293" s="254">
        <f t="shared" si="212"/>
        <v>7</v>
      </c>
      <c r="C1293" s="255" t="s">
        <v>2402</v>
      </c>
      <c r="D1293" s="256"/>
      <c r="E1293" s="257"/>
      <c r="F1293" s="257"/>
      <c r="G1293" s="256"/>
      <c r="H1293" s="260"/>
      <c r="I1293" s="268"/>
      <c r="J1293" s="260"/>
    </row>
    <row r="1294" s="218" customFormat="1" ht="14.25" spans="1:10">
      <c r="A1294" s="253" t="s">
        <v>2403</v>
      </c>
      <c r="B1294" s="254">
        <f t="shared" si="212"/>
        <v>7</v>
      </c>
      <c r="C1294" s="255" t="s">
        <v>2404</v>
      </c>
      <c r="D1294" s="256"/>
      <c r="E1294" s="257"/>
      <c r="F1294" s="257"/>
      <c r="G1294" s="256"/>
      <c r="H1294" s="260"/>
      <c r="I1294" s="268"/>
      <c r="J1294" s="260"/>
    </row>
    <row r="1295" s="218" customFormat="1" ht="14.25" spans="1:10">
      <c r="A1295" s="281">
        <v>222</v>
      </c>
      <c r="B1295" s="282" t="s">
        <v>2405</v>
      </c>
      <c r="C1295" s="282" t="s">
        <v>2405</v>
      </c>
      <c r="D1295" s="256"/>
      <c r="E1295" s="257"/>
      <c r="F1295" s="257"/>
      <c r="G1295" s="259">
        <f>SUM(G1296,G1312,G1326,G1331,G1337)</f>
        <v>750</v>
      </c>
      <c r="H1295" s="260"/>
      <c r="I1295" s="268"/>
      <c r="J1295" s="260"/>
    </row>
    <row r="1296" s="218" customFormat="1" ht="14.25" spans="1:10">
      <c r="A1296" s="281">
        <v>22201</v>
      </c>
      <c r="B1296" s="282" t="s">
        <v>2406</v>
      </c>
      <c r="C1296" s="282" t="s">
        <v>2406</v>
      </c>
      <c r="D1296" s="256"/>
      <c r="E1296" s="257"/>
      <c r="F1296" s="257"/>
      <c r="G1296" s="259">
        <f>SUM(G1297:G1310)</f>
        <v>40</v>
      </c>
      <c r="H1296" s="260"/>
      <c r="I1296" s="268"/>
      <c r="J1296" s="260"/>
    </row>
    <row r="1297" s="218" customFormat="1" ht="14.25" spans="1:10">
      <c r="A1297" s="281">
        <v>2220101</v>
      </c>
      <c r="B1297" s="281" t="s">
        <v>510</v>
      </c>
      <c r="C1297" s="281" t="s">
        <v>510</v>
      </c>
      <c r="D1297" s="256"/>
      <c r="E1297" s="257"/>
      <c r="F1297" s="257"/>
      <c r="G1297" s="259">
        <v>0</v>
      </c>
      <c r="H1297" s="260"/>
      <c r="I1297" s="268"/>
      <c r="J1297" s="260"/>
    </row>
    <row r="1298" s="218" customFormat="1" ht="14.25" spans="1:10">
      <c r="A1298" s="281">
        <v>2220102</v>
      </c>
      <c r="B1298" s="281" t="s">
        <v>512</v>
      </c>
      <c r="C1298" s="281" t="s">
        <v>512</v>
      </c>
      <c r="D1298" s="256"/>
      <c r="E1298" s="257"/>
      <c r="F1298" s="257"/>
      <c r="G1298" s="259">
        <v>40</v>
      </c>
      <c r="H1298" s="260"/>
      <c r="I1298" s="268"/>
      <c r="J1298" s="260"/>
    </row>
    <row r="1299" s="218" customFormat="1" ht="14.25" spans="1:10">
      <c r="A1299" s="281">
        <v>2220103</v>
      </c>
      <c r="B1299" s="281" t="s">
        <v>514</v>
      </c>
      <c r="C1299" s="281" t="s">
        <v>514</v>
      </c>
      <c r="D1299" s="256"/>
      <c r="E1299" s="257"/>
      <c r="F1299" s="257"/>
      <c r="G1299" s="259">
        <v>0</v>
      </c>
      <c r="H1299" s="260"/>
      <c r="I1299" s="268"/>
      <c r="J1299" s="260"/>
    </row>
    <row r="1300" s="218" customFormat="1" ht="14.25" spans="1:10">
      <c r="A1300" s="281">
        <v>2220104</v>
      </c>
      <c r="B1300" s="281" t="s">
        <v>2407</v>
      </c>
      <c r="C1300" s="281" t="s">
        <v>2407</v>
      </c>
      <c r="D1300" s="256"/>
      <c r="E1300" s="257"/>
      <c r="F1300" s="257"/>
      <c r="G1300" s="259">
        <v>0</v>
      </c>
      <c r="H1300" s="260"/>
      <c r="I1300" s="268"/>
      <c r="J1300" s="260"/>
    </row>
    <row r="1301" s="218" customFormat="1" ht="14.25" spans="1:10">
      <c r="A1301" s="281">
        <v>2220105</v>
      </c>
      <c r="B1301" s="281" t="s">
        <v>2408</v>
      </c>
      <c r="C1301" s="281" t="s">
        <v>2408</v>
      </c>
      <c r="D1301" s="256"/>
      <c r="E1301" s="257"/>
      <c r="F1301" s="257"/>
      <c r="G1301" s="259">
        <v>0</v>
      </c>
      <c r="H1301" s="260"/>
      <c r="I1301" s="268"/>
      <c r="J1301" s="260"/>
    </row>
    <row r="1302" s="218" customFormat="1" ht="14.25" spans="1:10">
      <c r="A1302" s="281">
        <v>2220106</v>
      </c>
      <c r="B1302" s="281" t="s">
        <v>2409</v>
      </c>
      <c r="C1302" s="281" t="s">
        <v>2409</v>
      </c>
      <c r="D1302" s="256"/>
      <c r="E1302" s="257"/>
      <c r="F1302" s="257"/>
      <c r="G1302" s="259">
        <v>0</v>
      </c>
      <c r="H1302" s="260"/>
      <c r="I1302" s="268"/>
      <c r="J1302" s="260"/>
    </row>
    <row r="1303" s="218" customFormat="1" ht="14.25" spans="1:10">
      <c r="A1303" s="281">
        <v>2220107</v>
      </c>
      <c r="B1303" s="281" t="s">
        <v>2410</v>
      </c>
      <c r="C1303" s="281" t="s">
        <v>2410</v>
      </c>
      <c r="D1303" s="256"/>
      <c r="E1303" s="257"/>
      <c r="F1303" s="257"/>
      <c r="G1303" s="259">
        <v>0</v>
      </c>
      <c r="H1303" s="260"/>
      <c r="I1303" s="268"/>
      <c r="J1303" s="260"/>
    </row>
    <row r="1304" s="218" customFormat="1" ht="14.25" spans="1:10">
      <c r="A1304" s="281">
        <v>2220112</v>
      </c>
      <c r="B1304" s="281" t="s">
        <v>2411</v>
      </c>
      <c r="C1304" s="281" t="s">
        <v>2411</v>
      </c>
      <c r="D1304" s="256"/>
      <c r="E1304" s="257"/>
      <c r="F1304" s="257"/>
      <c r="G1304" s="259">
        <v>0</v>
      </c>
      <c r="H1304" s="260"/>
      <c r="I1304" s="268"/>
      <c r="J1304" s="260"/>
    </row>
    <row r="1305" s="218" customFormat="1" ht="14.25" spans="1:10">
      <c r="A1305" s="281">
        <v>2220113</v>
      </c>
      <c r="B1305" s="281" t="s">
        <v>2412</v>
      </c>
      <c r="C1305" s="281" t="s">
        <v>2412</v>
      </c>
      <c r="D1305" s="256"/>
      <c r="E1305" s="257"/>
      <c r="F1305" s="257"/>
      <c r="G1305" s="259">
        <v>0</v>
      </c>
      <c r="H1305" s="260"/>
      <c r="I1305" s="268"/>
      <c r="J1305" s="260"/>
    </row>
    <row r="1306" s="218" customFormat="1" ht="14.25" spans="1:10">
      <c r="A1306" s="281">
        <v>2220114</v>
      </c>
      <c r="B1306" s="281" t="s">
        <v>2413</v>
      </c>
      <c r="C1306" s="281" t="s">
        <v>2413</v>
      </c>
      <c r="D1306" s="256"/>
      <c r="E1306" s="257"/>
      <c r="F1306" s="257"/>
      <c r="G1306" s="259">
        <v>0</v>
      </c>
      <c r="H1306" s="260"/>
      <c r="I1306" s="268"/>
      <c r="J1306" s="260"/>
    </row>
    <row r="1307" s="218" customFormat="1" ht="14.25" spans="1:10">
      <c r="A1307" s="281">
        <v>2220115</v>
      </c>
      <c r="B1307" s="281" t="s">
        <v>2414</v>
      </c>
      <c r="C1307" s="281" t="s">
        <v>2414</v>
      </c>
      <c r="D1307" s="256"/>
      <c r="E1307" s="257"/>
      <c r="F1307" s="257"/>
      <c r="G1307" s="259">
        <v>0</v>
      </c>
      <c r="H1307" s="260"/>
      <c r="I1307" s="268"/>
      <c r="J1307" s="260"/>
    </row>
    <row r="1308" s="218" customFormat="1" ht="14.25" spans="1:10">
      <c r="A1308" s="281">
        <v>2220118</v>
      </c>
      <c r="B1308" s="281" t="s">
        <v>2415</v>
      </c>
      <c r="C1308" s="281" t="s">
        <v>2415</v>
      </c>
      <c r="D1308" s="256"/>
      <c r="E1308" s="257"/>
      <c r="F1308" s="257"/>
      <c r="G1308" s="259">
        <v>0</v>
      </c>
      <c r="H1308" s="260"/>
      <c r="I1308" s="268"/>
      <c r="J1308" s="260"/>
    </row>
    <row r="1309" s="218" customFormat="1" ht="14.25" spans="1:10">
      <c r="A1309" s="281">
        <v>2220150</v>
      </c>
      <c r="B1309" s="281" t="s">
        <v>538</v>
      </c>
      <c r="C1309" s="281" t="s">
        <v>538</v>
      </c>
      <c r="D1309" s="256"/>
      <c r="E1309" s="257"/>
      <c r="F1309" s="257"/>
      <c r="G1309" s="259">
        <v>0</v>
      </c>
      <c r="H1309" s="260"/>
      <c r="I1309" s="268"/>
      <c r="J1309" s="260"/>
    </row>
    <row r="1310" s="218" customFormat="1" ht="14.25" spans="1:10">
      <c r="A1310" s="281">
        <v>2220199</v>
      </c>
      <c r="B1310" s="281" t="s">
        <v>2416</v>
      </c>
      <c r="C1310" s="281" t="s">
        <v>2416</v>
      </c>
      <c r="D1310" s="256"/>
      <c r="E1310" s="257"/>
      <c r="F1310" s="257"/>
      <c r="G1310" s="259">
        <v>0</v>
      </c>
      <c r="H1310" s="260"/>
      <c r="I1310" s="268"/>
      <c r="J1310" s="260"/>
    </row>
    <row r="1311" s="218" customFormat="1" ht="14.25" spans="1:10">
      <c r="A1311" s="281">
        <v>22205</v>
      </c>
      <c r="B1311" s="281"/>
      <c r="C1311" s="282" t="s">
        <v>2417</v>
      </c>
      <c r="D1311" s="256"/>
      <c r="E1311" s="257"/>
      <c r="F1311" s="257"/>
      <c r="G1311" s="259">
        <f>SUM(G1312:G1323)</f>
        <v>180</v>
      </c>
      <c r="H1311" s="260"/>
      <c r="I1311" s="268"/>
      <c r="J1311" s="260"/>
    </row>
    <row r="1312" s="218" customFormat="1" ht="14.25" spans="1:10">
      <c r="A1312" s="281">
        <v>2220501</v>
      </c>
      <c r="B1312" s="254"/>
      <c r="C1312" s="281" t="s">
        <v>2418</v>
      </c>
      <c r="D1312" s="256"/>
      <c r="E1312" s="257"/>
      <c r="F1312" s="257"/>
      <c r="G1312" s="259">
        <v>0</v>
      </c>
      <c r="H1312" s="260"/>
      <c r="I1312" s="268"/>
      <c r="J1312" s="260"/>
    </row>
    <row r="1313" s="218" customFormat="1" ht="14.25" spans="1:10">
      <c r="A1313" s="281">
        <v>2220502</v>
      </c>
      <c r="B1313" s="254"/>
      <c r="C1313" s="281" t="s">
        <v>2419</v>
      </c>
      <c r="D1313" s="256"/>
      <c r="E1313" s="257"/>
      <c r="F1313" s="257"/>
      <c r="G1313" s="259">
        <v>0</v>
      </c>
      <c r="H1313" s="260"/>
      <c r="I1313" s="268"/>
      <c r="J1313" s="260"/>
    </row>
    <row r="1314" s="218" customFormat="1" ht="14.25" spans="1:10">
      <c r="A1314" s="281">
        <v>2220503</v>
      </c>
      <c r="B1314" s="254"/>
      <c r="C1314" s="281" t="s">
        <v>2420</v>
      </c>
      <c r="D1314" s="256"/>
      <c r="E1314" s="257"/>
      <c r="F1314" s="257"/>
      <c r="G1314" s="259">
        <v>0</v>
      </c>
      <c r="H1314" s="260"/>
      <c r="I1314" s="268"/>
      <c r="J1314" s="260"/>
    </row>
    <row r="1315" s="218" customFormat="1" ht="14.25" spans="1:10">
      <c r="A1315" s="281">
        <v>2220504</v>
      </c>
      <c r="B1315" s="254"/>
      <c r="C1315" s="281" t="s">
        <v>2421</v>
      </c>
      <c r="D1315" s="256"/>
      <c r="E1315" s="257"/>
      <c r="F1315" s="257"/>
      <c r="G1315" s="259">
        <v>0</v>
      </c>
      <c r="H1315" s="260"/>
      <c r="I1315" s="268"/>
      <c r="J1315" s="260"/>
    </row>
    <row r="1316" s="218" customFormat="1" ht="14.25" spans="1:10">
      <c r="A1316" s="281">
        <v>2220505</v>
      </c>
      <c r="B1316" s="254"/>
      <c r="C1316" s="281" t="s">
        <v>2422</v>
      </c>
      <c r="D1316" s="256"/>
      <c r="E1316" s="257"/>
      <c r="F1316" s="257"/>
      <c r="G1316" s="259">
        <v>0</v>
      </c>
      <c r="H1316" s="260"/>
      <c r="I1316" s="268"/>
      <c r="J1316" s="260"/>
    </row>
    <row r="1317" s="218" customFormat="1" ht="14.25" spans="1:10">
      <c r="A1317" s="281">
        <v>2220506</v>
      </c>
      <c r="B1317" s="254"/>
      <c r="C1317" s="281" t="s">
        <v>2423</v>
      </c>
      <c r="D1317" s="256"/>
      <c r="E1317" s="257"/>
      <c r="F1317" s="257"/>
      <c r="G1317" s="259">
        <v>0</v>
      </c>
      <c r="H1317" s="260"/>
      <c r="I1317" s="268"/>
      <c r="J1317" s="260"/>
    </row>
    <row r="1318" s="218" customFormat="1" ht="14.25" spans="1:10">
      <c r="A1318" s="281">
        <v>2220507</v>
      </c>
      <c r="B1318" s="254"/>
      <c r="C1318" s="281" t="s">
        <v>2424</v>
      </c>
      <c r="D1318" s="256"/>
      <c r="E1318" s="257"/>
      <c r="F1318" s="257"/>
      <c r="G1318" s="259">
        <v>0</v>
      </c>
      <c r="H1318" s="260"/>
      <c r="I1318" s="268"/>
      <c r="J1318" s="260"/>
    </row>
    <row r="1319" s="218" customFormat="1" ht="14.25" spans="1:10">
      <c r="A1319" s="281">
        <v>2220508</v>
      </c>
      <c r="B1319" s="254"/>
      <c r="C1319" s="281" t="s">
        <v>2425</v>
      </c>
      <c r="D1319" s="256"/>
      <c r="E1319" s="257"/>
      <c r="F1319" s="257"/>
      <c r="G1319" s="259">
        <v>0</v>
      </c>
      <c r="H1319" s="260"/>
      <c r="I1319" s="268"/>
      <c r="J1319" s="260"/>
    </row>
    <row r="1320" s="218" customFormat="1" ht="14.25" spans="1:10">
      <c r="A1320" s="281">
        <v>2220509</v>
      </c>
      <c r="B1320" s="254"/>
      <c r="C1320" s="281" t="s">
        <v>2426</v>
      </c>
      <c r="D1320" s="256"/>
      <c r="E1320" s="257"/>
      <c r="F1320" s="257"/>
      <c r="G1320" s="259">
        <v>0</v>
      </c>
      <c r="H1320" s="260"/>
      <c r="I1320" s="268"/>
      <c r="J1320" s="260"/>
    </row>
    <row r="1321" s="218" customFormat="1" ht="14.25" spans="1:10">
      <c r="A1321" s="281">
        <v>2220510</v>
      </c>
      <c r="B1321" s="254"/>
      <c r="C1321" s="281" t="s">
        <v>2427</v>
      </c>
      <c r="D1321" s="256"/>
      <c r="E1321" s="257"/>
      <c r="F1321" s="257"/>
      <c r="G1321" s="259">
        <v>0</v>
      </c>
      <c r="H1321" s="260"/>
      <c r="I1321" s="268"/>
      <c r="J1321" s="260"/>
    </row>
    <row r="1322" s="218" customFormat="1" ht="14.25" spans="1:10">
      <c r="A1322" s="281">
        <v>2220511</v>
      </c>
      <c r="B1322" s="254"/>
      <c r="C1322" s="281" t="s">
        <v>2428</v>
      </c>
      <c r="D1322" s="256"/>
      <c r="E1322" s="257"/>
      <c r="F1322" s="257"/>
      <c r="G1322" s="259">
        <v>180</v>
      </c>
      <c r="H1322" s="260"/>
      <c r="I1322" s="268"/>
      <c r="J1322" s="260"/>
    </row>
    <row r="1323" s="218" customFormat="1" ht="14.25" spans="1:10">
      <c r="A1323" s="281">
        <v>2220599</v>
      </c>
      <c r="B1323" s="254"/>
      <c r="C1323" s="281" t="s">
        <v>2429</v>
      </c>
      <c r="D1323" s="256"/>
      <c r="E1323" s="257"/>
      <c r="F1323" s="257"/>
      <c r="G1323" s="259">
        <v>0</v>
      </c>
      <c r="H1323" s="260"/>
      <c r="I1323" s="268"/>
      <c r="J1323" s="260"/>
    </row>
    <row r="1324" s="218" customFormat="1" ht="14.25" spans="1:10">
      <c r="A1324" s="283" t="s">
        <v>2430</v>
      </c>
      <c r="B1324" s="283">
        <f t="shared" ref="B1324:B1385" si="217">LEN(A1324)</f>
        <v>3</v>
      </c>
      <c r="C1324" s="284" t="s">
        <v>2431</v>
      </c>
      <c r="D1324" s="250">
        <v>748</v>
      </c>
      <c r="E1324" s="285">
        <v>169</v>
      </c>
      <c r="F1324" s="286">
        <v>179</v>
      </c>
      <c r="G1324" s="250">
        <v>733</v>
      </c>
      <c r="H1324" s="252">
        <f>G1324/F1324</f>
        <v>4.09497206703911</v>
      </c>
      <c r="I1324" s="267">
        <f t="shared" ref="I1324:I1327" si="218">G1324-D1324</f>
        <v>-15</v>
      </c>
      <c r="J1324" s="252"/>
    </row>
    <row r="1325" s="218" customFormat="1" ht="14.25" spans="1:10">
      <c r="A1325" s="276" t="s">
        <v>2432</v>
      </c>
      <c r="B1325" s="276">
        <f t="shared" si="217"/>
        <v>5</v>
      </c>
      <c r="C1325" s="277" t="s">
        <v>2433</v>
      </c>
      <c r="D1325" s="256">
        <v>252</v>
      </c>
      <c r="E1325" s="278">
        <v>169</v>
      </c>
      <c r="F1325" s="279">
        <v>179</v>
      </c>
      <c r="G1325" s="259">
        <f>SUM(G1326:G1336)</f>
        <v>237</v>
      </c>
      <c r="H1325" s="260">
        <f>G1325/F1325</f>
        <v>1.32402234636872</v>
      </c>
      <c r="I1325" s="268">
        <f t="shared" si="218"/>
        <v>-15</v>
      </c>
      <c r="J1325" s="260"/>
    </row>
    <row r="1326" s="218" customFormat="1" ht="14.25" spans="1:10">
      <c r="A1326" s="276" t="s">
        <v>2434</v>
      </c>
      <c r="B1326" s="276">
        <f t="shared" si="217"/>
        <v>7</v>
      </c>
      <c r="C1326" s="277" t="s">
        <v>2435</v>
      </c>
      <c r="D1326" s="256"/>
      <c r="E1326" s="278"/>
      <c r="F1326" s="278"/>
      <c r="G1326" s="259">
        <v>0</v>
      </c>
      <c r="H1326" s="287"/>
      <c r="I1326" s="288"/>
      <c r="J1326" s="287"/>
    </row>
    <row r="1327" s="218" customFormat="1" ht="14.25" spans="1:10">
      <c r="A1327" s="276" t="s">
        <v>2436</v>
      </c>
      <c r="B1327" s="276">
        <f t="shared" si="217"/>
        <v>7</v>
      </c>
      <c r="C1327" s="277" t="s">
        <v>2437</v>
      </c>
      <c r="D1327" s="256">
        <v>52</v>
      </c>
      <c r="E1327" s="278"/>
      <c r="F1327" s="278"/>
      <c r="G1327" s="259">
        <v>0</v>
      </c>
      <c r="H1327" s="260"/>
      <c r="I1327" s="268">
        <f t="shared" si="218"/>
        <v>-52</v>
      </c>
      <c r="J1327" s="260"/>
    </row>
    <row r="1328" s="218" customFormat="1" ht="14.25" spans="1:10">
      <c r="A1328" s="276" t="s">
        <v>2438</v>
      </c>
      <c r="B1328" s="276">
        <f t="shared" si="217"/>
        <v>7</v>
      </c>
      <c r="C1328" s="277" t="s">
        <v>2439</v>
      </c>
      <c r="D1328" s="256"/>
      <c r="E1328" s="278"/>
      <c r="F1328" s="278"/>
      <c r="G1328" s="259">
        <v>0</v>
      </c>
      <c r="H1328" s="287"/>
      <c r="I1328" s="288"/>
      <c r="J1328" s="287"/>
    </row>
    <row r="1329" s="218" customFormat="1" ht="14.25" spans="1:10">
      <c r="A1329" s="276" t="s">
        <v>2440</v>
      </c>
      <c r="B1329" s="276">
        <f t="shared" si="217"/>
        <v>7</v>
      </c>
      <c r="C1329" s="277" t="s">
        <v>2441</v>
      </c>
      <c r="D1329" s="256"/>
      <c r="E1329" s="278"/>
      <c r="F1329" s="278">
        <v>10</v>
      </c>
      <c r="G1329" s="259">
        <v>10</v>
      </c>
      <c r="H1329" s="287"/>
      <c r="I1329" s="288"/>
      <c r="J1329" s="287"/>
    </row>
    <row r="1330" s="218" customFormat="1" ht="14.25" spans="1:10">
      <c r="A1330" s="276" t="s">
        <v>2442</v>
      </c>
      <c r="B1330" s="276">
        <f t="shared" si="217"/>
        <v>7</v>
      </c>
      <c r="C1330" s="277" t="s">
        <v>2443</v>
      </c>
      <c r="D1330" s="256"/>
      <c r="E1330" s="278"/>
      <c r="F1330" s="278"/>
      <c r="G1330" s="259">
        <v>0</v>
      </c>
      <c r="H1330" s="260"/>
      <c r="I1330" s="268"/>
      <c r="J1330" s="260"/>
    </row>
    <row r="1331" s="218" customFormat="1" ht="14.25" spans="1:10">
      <c r="A1331" s="276" t="s">
        <v>2444</v>
      </c>
      <c r="B1331" s="276">
        <f t="shared" si="217"/>
        <v>7</v>
      </c>
      <c r="C1331" s="277" t="s">
        <v>2445</v>
      </c>
      <c r="D1331" s="256">
        <v>186</v>
      </c>
      <c r="E1331" s="278">
        <v>169</v>
      </c>
      <c r="F1331" s="278">
        <v>169</v>
      </c>
      <c r="G1331" s="259">
        <v>216</v>
      </c>
      <c r="H1331" s="260">
        <f>G1331/F1331</f>
        <v>1.27810650887574</v>
      </c>
      <c r="I1331" s="268">
        <f t="shared" ref="I1331:I1333" si="219">G1331-D1331</f>
        <v>30</v>
      </c>
      <c r="J1331" s="260"/>
    </row>
    <row r="1332" s="217" customFormat="1" ht="14.25" spans="1:10">
      <c r="A1332" s="276" t="s">
        <v>2446</v>
      </c>
      <c r="B1332" s="276">
        <f t="shared" si="217"/>
        <v>7</v>
      </c>
      <c r="C1332" s="277" t="s">
        <v>2447</v>
      </c>
      <c r="D1332" s="256">
        <v>12</v>
      </c>
      <c r="E1332" s="278"/>
      <c r="F1332" s="278"/>
      <c r="G1332" s="259">
        <v>0</v>
      </c>
      <c r="H1332" s="260"/>
      <c r="I1332" s="268">
        <f t="shared" si="219"/>
        <v>-12</v>
      </c>
      <c r="J1332" s="260"/>
    </row>
    <row r="1333" s="217" customFormat="1" ht="14.25" spans="1:10">
      <c r="A1333" s="276" t="s">
        <v>2448</v>
      </c>
      <c r="B1333" s="276">
        <f t="shared" si="217"/>
        <v>7</v>
      </c>
      <c r="C1333" s="277" t="s">
        <v>2449</v>
      </c>
      <c r="D1333" s="256">
        <v>2</v>
      </c>
      <c r="E1333" s="278"/>
      <c r="F1333" s="278"/>
      <c r="G1333" s="259">
        <v>0</v>
      </c>
      <c r="H1333" s="260"/>
      <c r="I1333" s="268">
        <f t="shared" si="219"/>
        <v>-2</v>
      </c>
      <c r="J1333" s="260"/>
    </row>
    <row r="1334" s="217" customFormat="1" ht="14.25" spans="1:10">
      <c r="A1334" s="276" t="s">
        <v>2450</v>
      </c>
      <c r="B1334" s="276">
        <f t="shared" si="217"/>
        <v>7</v>
      </c>
      <c r="C1334" s="277" t="s">
        <v>2451</v>
      </c>
      <c r="D1334" s="256"/>
      <c r="E1334" s="278"/>
      <c r="F1334" s="278"/>
      <c r="G1334" s="259">
        <v>3</v>
      </c>
      <c r="H1334" s="260"/>
      <c r="I1334" s="268"/>
      <c r="J1334" s="260"/>
    </row>
    <row r="1335" s="218" customFormat="1" ht="14.25" spans="1:10">
      <c r="A1335" s="276" t="s">
        <v>2452</v>
      </c>
      <c r="B1335" s="276">
        <f t="shared" si="217"/>
        <v>7</v>
      </c>
      <c r="C1335" s="277" t="s">
        <v>2453</v>
      </c>
      <c r="D1335" s="256"/>
      <c r="E1335" s="278"/>
      <c r="F1335" s="278"/>
      <c r="G1335" s="259">
        <v>0</v>
      </c>
      <c r="H1335" s="260"/>
      <c r="I1335" s="268"/>
      <c r="J1335" s="260"/>
    </row>
    <row r="1336" s="218" customFormat="1" ht="14.25" spans="1:10">
      <c r="A1336" s="276" t="s">
        <v>2454</v>
      </c>
      <c r="B1336" s="276">
        <f t="shared" si="217"/>
        <v>7</v>
      </c>
      <c r="C1336" s="277" t="s">
        <v>2455</v>
      </c>
      <c r="D1336" s="256"/>
      <c r="E1336" s="278"/>
      <c r="F1336" s="278"/>
      <c r="G1336" s="259">
        <v>8</v>
      </c>
      <c r="H1336" s="260"/>
      <c r="I1336" s="268"/>
      <c r="J1336" s="260"/>
    </row>
    <row r="1337" s="218" customFormat="1" ht="14.25" spans="1:10">
      <c r="A1337" s="276" t="s">
        <v>2456</v>
      </c>
      <c r="B1337" s="276">
        <f t="shared" si="217"/>
        <v>5</v>
      </c>
      <c r="C1337" s="277" t="s">
        <v>2457</v>
      </c>
      <c r="D1337" s="256">
        <v>470</v>
      </c>
      <c r="E1337" s="278"/>
      <c r="F1337" s="279"/>
      <c r="G1337" s="256">
        <v>494</v>
      </c>
      <c r="H1337" s="260"/>
      <c r="I1337" s="268">
        <f t="shared" ref="I1337:I1341" si="220">G1337-D1337</f>
        <v>24</v>
      </c>
      <c r="J1337" s="260"/>
    </row>
    <row r="1338" s="218" customFormat="1" ht="14.25" spans="1:10">
      <c r="A1338" s="276" t="s">
        <v>2458</v>
      </c>
      <c r="B1338" s="276">
        <f t="shared" si="217"/>
        <v>7</v>
      </c>
      <c r="C1338" s="277" t="s">
        <v>2435</v>
      </c>
      <c r="D1338" s="256"/>
      <c r="E1338" s="278"/>
      <c r="F1338" s="279"/>
      <c r="G1338" s="256"/>
      <c r="H1338" s="260"/>
      <c r="I1338" s="268"/>
      <c r="J1338" s="260"/>
    </row>
    <row r="1339" s="218" customFormat="1" ht="14.25" spans="1:10">
      <c r="A1339" s="276" t="s">
        <v>2459</v>
      </c>
      <c r="B1339" s="276">
        <f t="shared" si="217"/>
        <v>7</v>
      </c>
      <c r="C1339" s="277" t="s">
        <v>2460</v>
      </c>
      <c r="D1339" s="256">
        <v>425</v>
      </c>
      <c r="E1339" s="278"/>
      <c r="F1339" s="279"/>
      <c r="G1339" s="256">
        <v>494</v>
      </c>
      <c r="H1339" s="260"/>
      <c r="I1339" s="268">
        <f t="shared" si="220"/>
        <v>69</v>
      </c>
      <c r="J1339" s="260"/>
    </row>
    <row r="1340" s="218" customFormat="1" ht="14.25" spans="1:10">
      <c r="A1340" s="276" t="s">
        <v>2461</v>
      </c>
      <c r="B1340" s="276">
        <f t="shared" si="217"/>
        <v>7</v>
      </c>
      <c r="C1340" s="277" t="s">
        <v>2439</v>
      </c>
      <c r="D1340" s="256"/>
      <c r="E1340" s="278"/>
      <c r="F1340" s="279"/>
      <c r="G1340" s="256"/>
      <c r="H1340" s="260"/>
      <c r="I1340" s="268"/>
      <c r="J1340" s="260"/>
    </row>
    <row r="1341" s="218" customFormat="1" ht="14.25" spans="1:10">
      <c r="A1341" s="276" t="s">
        <v>2462</v>
      </c>
      <c r="B1341" s="276">
        <f t="shared" si="217"/>
        <v>7</v>
      </c>
      <c r="C1341" s="277" t="s">
        <v>2463</v>
      </c>
      <c r="D1341" s="256">
        <v>45</v>
      </c>
      <c r="E1341" s="278"/>
      <c r="F1341" s="279"/>
      <c r="G1341" s="256"/>
      <c r="H1341" s="260"/>
      <c r="I1341" s="268">
        <f t="shared" si="220"/>
        <v>-45</v>
      </c>
      <c r="J1341" s="260"/>
    </row>
    <row r="1342" s="218" customFormat="1" ht="14.25" spans="1:10">
      <c r="A1342" s="276" t="s">
        <v>2464</v>
      </c>
      <c r="B1342" s="276">
        <f t="shared" si="217"/>
        <v>7</v>
      </c>
      <c r="C1342" s="277" t="s">
        <v>2465</v>
      </c>
      <c r="D1342" s="256"/>
      <c r="E1342" s="278"/>
      <c r="F1342" s="279"/>
      <c r="G1342" s="256"/>
      <c r="H1342" s="260"/>
      <c r="I1342" s="268"/>
      <c r="J1342" s="260"/>
    </row>
    <row r="1343" s="218" customFormat="1" ht="14.25" spans="1:10">
      <c r="A1343" s="276" t="s">
        <v>2466</v>
      </c>
      <c r="B1343" s="276">
        <f t="shared" si="217"/>
        <v>5</v>
      </c>
      <c r="C1343" s="277" t="s">
        <v>2467</v>
      </c>
      <c r="D1343" s="256">
        <v>21</v>
      </c>
      <c r="E1343" s="278"/>
      <c r="F1343" s="279"/>
      <c r="G1343" s="256">
        <v>1</v>
      </c>
      <c r="H1343" s="260"/>
      <c r="I1343" s="268">
        <f>G1343-D1343</f>
        <v>-20</v>
      </c>
      <c r="J1343" s="260"/>
    </row>
    <row r="1344" s="218" customFormat="1" ht="14.25" spans="1:10">
      <c r="A1344" s="276" t="s">
        <v>2468</v>
      </c>
      <c r="B1344" s="276">
        <f t="shared" si="217"/>
        <v>7</v>
      </c>
      <c r="C1344" s="277" t="s">
        <v>2435</v>
      </c>
      <c r="D1344" s="256"/>
      <c r="E1344" s="278"/>
      <c r="F1344" s="279"/>
      <c r="G1344" s="256"/>
      <c r="H1344" s="260"/>
      <c r="I1344" s="268"/>
      <c r="J1344" s="260"/>
    </row>
    <row r="1345" s="218" customFormat="1" ht="14.25" spans="1:10">
      <c r="A1345" s="276" t="s">
        <v>2469</v>
      </c>
      <c r="B1345" s="276">
        <f t="shared" si="217"/>
        <v>7</v>
      </c>
      <c r="C1345" s="277" t="s">
        <v>2437</v>
      </c>
      <c r="D1345" s="256">
        <v>21</v>
      </c>
      <c r="E1345" s="278"/>
      <c r="F1345" s="279"/>
      <c r="G1345" s="256">
        <v>1</v>
      </c>
      <c r="H1345" s="260"/>
      <c r="I1345" s="268">
        <f>G1345-D1345</f>
        <v>-20</v>
      </c>
      <c r="J1345" s="260"/>
    </row>
    <row r="1346" s="218" customFormat="1" ht="14.25" spans="1:10">
      <c r="A1346" s="276" t="s">
        <v>2470</v>
      </c>
      <c r="B1346" s="276">
        <f t="shared" si="217"/>
        <v>7</v>
      </c>
      <c r="C1346" s="277" t="s">
        <v>2439</v>
      </c>
      <c r="D1346" s="256"/>
      <c r="E1346" s="278"/>
      <c r="F1346" s="279"/>
      <c r="G1346" s="256"/>
      <c r="H1346" s="260"/>
      <c r="I1346" s="268"/>
      <c r="J1346" s="260"/>
    </row>
    <row r="1347" s="218" customFormat="1" ht="14.25" spans="1:10">
      <c r="A1347" s="276" t="s">
        <v>2471</v>
      </c>
      <c r="B1347" s="276">
        <f t="shared" si="217"/>
        <v>7</v>
      </c>
      <c r="C1347" s="277" t="s">
        <v>2472</v>
      </c>
      <c r="D1347" s="256"/>
      <c r="E1347" s="278"/>
      <c r="F1347" s="279"/>
      <c r="G1347" s="256"/>
      <c r="H1347" s="260"/>
      <c r="I1347" s="268"/>
      <c r="J1347" s="260"/>
    </row>
    <row r="1348" s="218" customFormat="1" ht="14.25" spans="1:10">
      <c r="A1348" s="276" t="s">
        <v>2473</v>
      </c>
      <c r="B1348" s="276">
        <f t="shared" si="217"/>
        <v>7</v>
      </c>
      <c r="C1348" s="277" t="s">
        <v>2474</v>
      </c>
      <c r="D1348" s="256"/>
      <c r="E1348" s="278"/>
      <c r="F1348" s="279"/>
      <c r="G1348" s="256"/>
      <c r="H1348" s="260"/>
      <c r="I1348" s="268"/>
      <c r="J1348" s="260"/>
    </row>
    <row r="1349" s="218" customFormat="1" ht="14.25" spans="1:10">
      <c r="A1349" s="276" t="s">
        <v>2475</v>
      </c>
      <c r="B1349" s="276">
        <f t="shared" si="217"/>
        <v>5</v>
      </c>
      <c r="C1349" s="277" t="s">
        <v>2476</v>
      </c>
      <c r="D1349" s="256"/>
      <c r="E1349" s="278"/>
      <c r="F1349" s="279"/>
      <c r="G1349" s="256"/>
      <c r="H1349" s="260"/>
      <c r="I1349" s="268"/>
      <c r="J1349" s="260"/>
    </row>
    <row r="1350" s="218" customFormat="1" ht="14.25" spans="1:10">
      <c r="A1350" s="276" t="s">
        <v>2477</v>
      </c>
      <c r="B1350" s="276">
        <f t="shared" si="217"/>
        <v>7</v>
      </c>
      <c r="C1350" s="277" t="s">
        <v>2435</v>
      </c>
      <c r="D1350" s="256"/>
      <c r="E1350" s="278"/>
      <c r="F1350" s="279"/>
      <c r="G1350" s="256"/>
      <c r="H1350" s="260"/>
      <c r="I1350" s="268"/>
      <c r="J1350" s="260"/>
    </row>
    <row r="1351" s="218" customFormat="1" ht="14.25" spans="1:10">
      <c r="A1351" s="276" t="s">
        <v>2478</v>
      </c>
      <c r="B1351" s="276">
        <f t="shared" si="217"/>
        <v>7</v>
      </c>
      <c r="C1351" s="277" t="s">
        <v>2437</v>
      </c>
      <c r="D1351" s="256"/>
      <c r="E1351" s="278"/>
      <c r="F1351" s="279"/>
      <c r="G1351" s="256"/>
      <c r="H1351" s="260"/>
      <c r="I1351" s="268"/>
      <c r="J1351" s="260"/>
    </row>
    <row r="1352" s="218" customFormat="1" ht="14.25" spans="1:10">
      <c r="A1352" s="276" t="s">
        <v>2479</v>
      </c>
      <c r="B1352" s="276">
        <f t="shared" si="217"/>
        <v>7</v>
      </c>
      <c r="C1352" s="277" t="s">
        <v>2439</v>
      </c>
      <c r="D1352" s="256"/>
      <c r="E1352" s="278"/>
      <c r="F1352" s="279"/>
      <c r="G1352" s="256"/>
      <c r="H1352" s="260"/>
      <c r="I1352" s="268"/>
      <c r="J1352" s="260"/>
    </row>
    <row r="1353" s="218" customFormat="1" ht="14.25" spans="1:10">
      <c r="A1353" s="276" t="s">
        <v>2480</v>
      </c>
      <c r="B1353" s="276">
        <f t="shared" si="217"/>
        <v>7</v>
      </c>
      <c r="C1353" s="277" t="s">
        <v>2481</v>
      </c>
      <c r="D1353" s="256"/>
      <c r="E1353" s="278"/>
      <c r="F1353" s="279"/>
      <c r="G1353" s="256"/>
      <c r="H1353" s="260"/>
      <c r="I1353" s="268"/>
      <c r="J1353" s="260"/>
    </row>
    <row r="1354" s="218" customFormat="1" ht="14.25" spans="1:10">
      <c r="A1354" s="276" t="s">
        <v>2482</v>
      </c>
      <c r="B1354" s="276">
        <f t="shared" si="217"/>
        <v>7</v>
      </c>
      <c r="C1354" s="277" t="s">
        <v>2483</v>
      </c>
      <c r="D1354" s="256"/>
      <c r="E1354" s="278"/>
      <c r="F1354" s="279"/>
      <c r="G1354" s="256"/>
      <c r="H1354" s="260"/>
      <c r="I1354" s="268"/>
      <c r="J1354" s="260"/>
    </row>
    <row r="1355" s="218" customFormat="1" ht="14.25" spans="1:10">
      <c r="A1355" s="276" t="s">
        <v>2484</v>
      </c>
      <c r="B1355" s="276">
        <f t="shared" si="217"/>
        <v>7</v>
      </c>
      <c r="C1355" s="277" t="s">
        <v>2453</v>
      </c>
      <c r="D1355" s="256"/>
      <c r="E1355" s="278"/>
      <c r="F1355" s="279"/>
      <c r="G1355" s="256"/>
      <c r="H1355" s="260"/>
      <c r="I1355" s="268"/>
      <c r="J1355" s="260"/>
    </row>
    <row r="1356" s="218" customFormat="1" ht="14.25" spans="1:10">
      <c r="A1356" s="276" t="s">
        <v>2485</v>
      </c>
      <c r="B1356" s="276">
        <f t="shared" si="217"/>
        <v>7</v>
      </c>
      <c r="C1356" s="277" t="s">
        <v>2486</v>
      </c>
      <c r="D1356" s="256"/>
      <c r="E1356" s="278"/>
      <c r="F1356" s="279"/>
      <c r="G1356" s="256"/>
      <c r="H1356" s="260"/>
      <c r="I1356" s="268"/>
      <c r="J1356" s="260"/>
    </row>
    <row r="1357" s="218" customFormat="1" ht="14.25" spans="1:10">
      <c r="A1357" s="276" t="s">
        <v>2487</v>
      </c>
      <c r="B1357" s="276">
        <f t="shared" si="217"/>
        <v>5</v>
      </c>
      <c r="C1357" s="277" t="s">
        <v>2488</v>
      </c>
      <c r="D1357" s="256"/>
      <c r="E1357" s="278"/>
      <c r="F1357" s="279"/>
      <c r="G1357" s="256"/>
      <c r="H1357" s="260"/>
      <c r="I1357" s="268"/>
      <c r="J1357" s="260"/>
    </row>
    <row r="1358" s="218" customFormat="1" ht="14.25" spans="1:10">
      <c r="A1358" s="276" t="s">
        <v>2489</v>
      </c>
      <c r="B1358" s="276">
        <f t="shared" si="217"/>
        <v>7</v>
      </c>
      <c r="C1358" s="277" t="s">
        <v>2435</v>
      </c>
      <c r="D1358" s="256"/>
      <c r="E1358" s="278"/>
      <c r="F1358" s="279"/>
      <c r="G1358" s="256"/>
      <c r="H1358" s="260"/>
      <c r="I1358" s="268"/>
      <c r="J1358" s="260"/>
    </row>
    <row r="1359" s="218" customFormat="1" ht="14.25" spans="1:10">
      <c r="A1359" s="276" t="s">
        <v>2490</v>
      </c>
      <c r="B1359" s="276">
        <f t="shared" si="217"/>
        <v>7</v>
      </c>
      <c r="C1359" s="277" t="s">
        <v>2437</v>
      </c>
      <c r="D1359" s="256"/>
      <c r="E1359" s="278"/>
      <c r="F1359" s="279"/>
      <c r="G1359" s="256"/>
      <c r="H1359" s="260"/>
      <c r="I1359" s="268"/>
      <c r="J1359" s="260"/>
    </row>
    <row r="1360" s="218" customFormat="1" ht="14.25" spans="1:10">
      <c r="A1360" s="276" t="s">
        <v>2491</v>
      </c>
      <c r="B1360" s="276">
        <f t="shared" si="217"/>
        <v>7</v>
      </c>
      <c r="C1360" s="277" t="s">
        <v>2439</v>
      </c>
      <c r="D1360" s="256"/>
      <c r="E1360" s="278"/>
      <c r="F1360" s="279"/>
      <c r="G1360" s="256"/>
      <c r="H1360" s="260"/>
      <c r="I1360" s="268"/>
      <c r="J1360" s="260"/>
    </row>
    <row r="1361" s="218" customFormat="1" ht="14.25" spans="1:10">
      <c r="A1361" s="276" t="s">
        <v>2492</v>
      </c>
      <c r="B1361" s="276">
        <f t="shared" si="217"/>
        <v>7</v>
      </c>
      <c r="C1361" s="277" t="s">
        <v>2493</v>
      </c>
      <c r="D1361" s="256"/>
      <c r="E1361" s="278"/>
      <c r="F1361" s="279"/>
      <c r="G1361" s="256"/>
      <c r="H1361" s="260"/>
      <c r="I1361" s="268"/>
      <c r="J1361" s="260"/>
    </row>
    <row r="1362" s="218" customFormat="1" ht="14.25" spans="1:10">
      <c r="A1362" s="276" t="s">
        <v>2494</v>
      </c>
      <c r="B1362" s="276">
        <f t="shared" si="217"/>
        <v>7</v>
      </c>
      <c r="C1362" s="277" t="s">
        <v>2495</v>
      </c>
      <c r="D1362" s="256"/>
      <c r="E1362" s="278"/>
      <c r="F1362" s="279"/>
      <c r="G1362" s="256"/>
      <c r="H1362" s="260"/>
      <c r="I1362" s="268"/>
      <c r="J1362" s="260"/>
    </row>
    <row r="1363" s="218" customFormat="1" ht="14.25" spans="1:10">
      <c r="A1363" s="276" t="s">
        <v>2496</v>
      </c>
      <c r="B1363" s="276">
        <f t="shared" si="217"/>
        <v>7</v>
      </c>
      <c r="C1363" s="277" t="s">
        <v>2497</v>
      </c>
      <c r="D1363" s="256"/>
      <c r="E1363" s="278"/>
      <c r="F1363" s="279"/>
      <c r="G1363" s="256"/>
      <c r="H1363" s="260"/>
      <c r="I1363" s="268"/>
      <c r="J1363" s="260"/>
    </row>
    <row r="1364" s="218" customFormat="1" ht="14.25" spans="1:10">
      <c r="A1364" s="276" t="s">
        <v>2498</v>
      </c>
      <c r="B1364" s="276">
        <f t="shared" si="217"/>
        <v>7</v>
      </c>
      <c r="C1364" s="277" t="s">
        <v>2499</v>
      </c>
      <c r="D1364" s="256"/>
      <c r="E1364" s="278"/>
      <c r="F1364" s="279"/>
      <c r="G1364" s="256"/>
      <c r="H1364" s="260"/>
      <c r="I1364" s="268"/>
      <c r="J1364" s="260"/>
    </row>
    <row r="1365" s="218" customFormat="1" ht="14.25" spans="1:10">
      <c r="A1365" s="276" t="s">
        <v>2500</v>
      </c>
      <c r="B1365" s="276">
        <f t="shared" si="217"/>
        <v>7</v>
      </c>
      <c r="C1365" s="277" t="s">
        <v>2501</v>
      </c>
      <c r="D1365" s="256"/>
      <c r="E1365" s="278"/>
      <c r="F1365" s="279"/>
      <c r="G1365" s="256"/>
      <c r="H1365" s="260"/>
      <c r="I1365" s="268"/>
      <c r="J1365" s="260"/>
    </row>
    <row r="1366" s="218" customFormat="1" ht="14.25" spans="1:10">
      <c r="A1366" s="276" t="s">
        <v>2502</v>
      </c>
      <c r="B1366" s="276">
        <f t="shared" si="217"/>
        <v>7</v>
      </c>
      <c r="C1366" s="277" t="s">
        <v>2503</v>
      </c>
      <c r="D1366" s="256"/>
      <c r="E1366" s="278"/>
      <c r="F1366" s="279"/>
      <c r="G1366" s="256"/>
      <c r="H1366" s="260"/>
      <c r="I1366" s="268"/>
      <c r="J1366" s="260"/>
    </row>
    <row r="1367" s="218" customFormat="1" ht="14.25" spans="1:10">
      <c r="A1367" s="276" t="s">
        <v>2504</v>
      </c>
      <c r="B1367" s="276">
        <f t="shared" si="217"/>
        <v>7</v>
      </c>
      <c r="C1367" s="277" t="s">
        <v>2505</v>
      </c>
      <c r="D1367" s="256"/>
      <c r="E1367" s="278"/>
      <c r="F1367" s="279"/>
      <c r="G1367" s="256"/>
      <c r="H1367" s="260"/>
      <c r="I1367" s="268"/>
      <c r="J1367" s="260"/>
    </row>
    <row r="1368" s="218" customFormat="1" ht="14.25" spans="1:10">
      <c r="A1368" s="276" t="s">
        <v>2506</v>
      </c>
      <c r="B1368" s="276">
        <f t="shared" si="217"/>
        <v>7</v>
      </c>
      <c r="C1368" s="277" t="s">
        <v>2507</v>
      </c>
      <c r="D1368" s="256"/>
      <c r="E1368" s="278"/>
      <c r="F1368" s="279"/>
      <c r="G1368" s="256"/>
      <c r="H1368" s="260"/>
      <c r="I1368" s="268"/>
      <c r="J1368" s="260"/>
    </row>
    <row r="1369" s="218" customFormat="1" ht="14.25" spans="1:10">
      <c r="A1369" s="276" t="s">
        <v>2508</v>
      </c>
      <c r="B1369" s="276">
        <f t="shared" si="217"/>
        <v>7</v>
      </c>
      <c r="C1369" s="277" t="s">
        <v>2509</v>
      </c>
      <c r="D1369" s="256"/>
      <c r="E1369" s="278"/>
      <c r="F1369" s="279"/>
      <c r="G1369" s="256"/>
      <c r="H1369" s="260"/>
      <c r="I1369" s="268"/>
      <c r="J1369" s="260"/>
    </row>
    <row r="1370" s="218" customFormat="1" ht="14.25" spans="1:10">
      <c r="A1370" s="276" t="s">
        <v>2510</v>
      </c>
      <c r="B1370" s="276">
        <f t="shared" si="217"/>
        <v>5</v>
      </c>
      <c r="C1370" s="277" t="s">
        <v>2511</v>
      </c>
      <c r="D1370" s="256">
        <v>1</v>
      </c>
      <c r="E1370" s="278"/>
      <c r="F1370" s="279"/>
      <c r="G1370" s="256">
        <v>1</v>
      </c>
      <c r="H1370" s="260"/>
      <c r="I1370" s="268">
        <f t="shared" ref="I1370:I1374" si="221">G1370-D1370</f>
        <v>0</v>
      </c>
      <c r="J1370" s="260"/>
    </row>
    <row r="1371" s="218" customFormat="1" ht="14.25" spans="1:10">
      <c r="A1371" s="276" t="s">
        <v>2512</v>
      </c>
      <c r="B1371" s="276">
        <f t="shared" si="217"/>
        <v>7</v>
      </c>
      <c r="C1371" s="277" t="s">
        <v>2513</v>
      </c>
      <c r="D1371" s="256"/>
      <c r="E1371" s="278"/>
      <c r="F1371" s="279"/>
      <c r="G1371" s="256"/>
      <c r="H1371" s="260"/>
      <c r="I1371" s="268"/>
      <c r="J1371" s="260"/>
    </row>
    <row r="1372" s="218" customFormat="1" ht="14.25" spans="1:10">
      <c r="A1372" s="276" t="s">
        <v>2514</v>
      </c>
      <c r="B1372" s="276">
        <f t="shared" si="217"/>
        <v>7</v>
      </c>
      <c r="C1372" s="277" t="s">
        <v>2515</v>
      </c>
      <c r="D1372" s="256">
        <v>1</v>
      </c>
      <c r="E1372" s="278"/>
      <c r="F1372" s="279"/>
      <c r="G1372" s="256">
        <v>1</v>
      </c>
      <c r="H1372" s="260"/>
      <c r="I1372" s="268">
        <f t="shared" si="221"/>
        <v>0</v>
      </c>
      <c r="J1372" s="260"/>
    </row>
    <row r="1373" s="218" customFormat="1" ht="14.25" spans="1:10">
      <c r="A1373" s="276" t="s">
        <v>2516</v>
      </c>
      <c r="B1373" s="276">
        <f t="shared" si="217"/>
        <v>7</v>
      </c>
      <c r="C1373" s="277" t="s">
        <v>2517</v>
      </c>
      <c r="D1373" s="256"/>
      <c r="E1373" s="278"/>
      <c r="F1373" s="279"/>
      <c r="G1373" s="256"/>
      <c r="H1373" s="260"/>
      <c r="I1373" s="268"/>
      <c r="J1373" s="260"/>
    </row>
    <row r="1374" s="218" customFormat="1" ht="14.25" spans="1:10">
      <c r="A1374" s="276" t="s">
        <v>2518</v>
      </c>
      <c r="B1374" s="276">
        <f t="shared" si="217"/>
        <v>5</v>
      </c>
      <c r="C1374" s="277" t="s">
        <v>2519</v>
      </c>
      <c r="D1374" s="256">
        <v>4</v>
      </c>
      <c r="E1374" s="278"/>
      <c r="F1374" s="279"/>
      <c r="G1374" s="256"/>
      <c r="H1374" s="260"/>
      <c r="I1374" s="268">
        <f t="shared" si="221"/>
        <v>-4</v>
      </c>
      <c r="J1374" s="260"/>
    </row>
    <row r="1375" s="218" customFormat="1" ht="14.25" spans="1:10">
      <c r="A1375" s="276" t="s">
        <v>2520</v>
      </c>
      <c r="B1375" s="276">
        <f t="shared" si="217"/>
        <v>7</v>
      </c>
      <c r="C1375" s="277" t="s">
        <v>2521</v>
      </c>
      <c r="D1375" s="256"/>
      <c r="E1375" s="278"/>
      <c r="F1375" s="279"/>
      <c r="G1375" s="256"/>
      <c r="H1375" s="260"/>
      <c r="I1375" s="268"/>
      <c r="J1375" s="260"/>
    </row>
    <row r="1376" s="218" customFormat="1" ht="14.25" spans="1:10">
      <c r="A1376" s="276" t="s">
        <v>2522</v>
      </c>
      <c r="B1376" s="276">
        <f t="shared" si="217"/>
        <v>7</v>
      </c>
      <c r="C1376" s="277" t="s">
        <v>2523</v>
      </c>
      <c r="D1376" s="256"/>
      <c r="E1376" s="278"/>
      <c r="F1376" s="279"/>
      <c r="G1376" s="256"/>
      <c r="H1376" s="260"/>
      <c r="I1376" s="268"/>
      <c r="J1376" s="260"/>
    </row>
    <row r="1377" s="218" customFormat="1" ht="14.25" spans="1:10">
      <c r="A1377" s="276" t="s">
        <v>2524</v>
      </c>
      <c r="B1377" s="276">
        <f t="shared" si="217"/>
        <v>7</v>
      </c>
      <c r="C1377" s="277" t="s">
        <v>2525</v>
      </c>
      <c r="D1377" s="256">
        <v>4</v>
      </c>
      <c r="E1377" s="278"/>
      <c r="F1377" s="279"/>
      <c r="G1377" s="256"/>
      <c r="H1377" s="260"/>
      <c r="I1377" s="268">
        <f>G1377-D1377</f>
        <v>-4</v>
      </c>
      <c r="J1377" s="260"/>
    </row>
    <row r="1378" s="218" customFormat="1" ht="14.25" spans="1:10">
      <c r="A1378" s="276" t="s">
        <v>2526</v>
      </c>
      <c r="B1378" s="276">
        <f t="shared" si="217"/>
        <v>7</v>
      </c>
      <c r="C1378" s="277" t="s">
        <v>2527</v>
      </c>
      <c r="D1378" s="256"/>
      <c r="E1378" s="278"/>
      <c r="F1378" s="279"/>
      <c r="G1378" s="256"/>
      <c r="H1378" s="260"/>
      <c r="I1378" s="268"/>
      <c r="J1378" s="260"/>
    </row>
    <row r="1379" s="218" customFormat="1" ht="14.25" spans="1:10">
      <c r="A1379" s="276" t="s">
        <v>2528</v>
      </c>
      <c r="B1379" s="276">
        <f t="shared" si="217"/>
        <v>7</v>
      </c>
      <c r="C1379" s="277" t="s">
        <v>2529</v>
      </c>
      <c r="D1379" s="256"/>
      <c r="E1379" s="278"/>
      <c r="F1379" s="279"/>
      <c r="G1379" s="256"/>
      <c r="H1379" s="260"/>
      <c r="I1379" s="268"/>
      <c r="J1379" s="260"/>
    </row>
    <row r="1380" s="218" customFormat="1" ht="14.25" spans="1:10">
      <c r="A1380" s="276" t="s">
        <v>2530</v>
      </c>
      <c r="B1380" s="276">
        <f t="shared" si="217"/>
        <v>5</v>
      </c>
      <c r="C1380" s="277" t="s">
        <v>2531</v>
      </c>
      <c r="D1380" s="256"/>
      <c r="E1380" s="278"/>
      <c r="F1380" s="279"/>
      <c r="G1380" s="256"/>
      <c r="H1380" s="260"/>
      <c r="I1380" s="268"/>
      <c r="J1380" s="260"/>
    </row>
    <row r="1381" s="218" customFormat="1" ht="14.25" spans="1:10">
      <c r="A1381" s="247" t="s">
        <v>2532</v>
      </c>
      <c r="B1381" s="273">
        <f t="shared" si="217"/>
        <v>3</v>
      </c>
      <c r="C1381" s="249" t="s">
        <v>2533</v>
      </c>
      <c r="D1381" s="250"/>
      <c r="E1381" s="251">
        <v>2000</v>
      </c>
      <c r="F1381" s="251"/>
      <c r="G1381" s="250"/>
      <c r="H1381" s="252"/>
      <c r="I1381" s="267"/>
      <c r="J1381" s="252"/>
    </row>
    <row r="1382" s="218" customFormat="1" ht="14.25" spans="1:10">
      <c r="A1382" s="247" t="s">
        <v>2534</v>
      </c>
      <c r="B1382" s="273">
        <f t="shared" si="217"/>
        <v>3</v>
      </c>
      <c r="C1382" s="249" t="s">
        <v>2535</v>
      </c>
      <c r="D1382" s="250">
        <v>287</v>
      </c>
      <c r="E1382" s="251"/>
      <c r="F1382" s="251">
        <v>107</v>
      </c>
      <c r="G1382" s="250">
        <v>67</v>
      </c>
      <c r="H1382" s="252">
        <f t="shared" ref="H1382:H1388" si="222">G1382/F1382</f>
        <v>0.626168224299065</v>
      </c>
      <c r="I1382" s="267">
        <f t="shared" ref="I1382:I1390" si="223">G1382-D1382</f>
        <v>-220</v>
      </c>
      <c r="J1382" s="252">
        <f t="shared" ref="J1382:J1388" si="224">I1382/D1382</f>
        <v>-0.766550522648084</v>
      </c>
    </row>
    <row r="1383" s="218" customFormat="1" ht="14.25" spans="1:10">
      <c r="A1383" s="253" t="s">
        <v>2536</v>
      </c>
      <c r="B1383" s="254">
        <f t="shared" si="217"/>
        <v>5</v>
      </c>
      <c r="C1383" s="255" t="s">
        <v>2537</v>
      </c>
      <c r="D1383" s="256"/>
      <c r="E1383" s="257"/>
      <c r="F1383" s="257"/>
      <c r="G1383" s="256"/>
      <c r="H1383" s="260"/>
      <c r="I1383" s="268"/>
      <c r="J1383" s="260"/>
    </row>
    <row r="1384" s="218" customFormat="1" ht="14.25" spans="1:10">
      <c r="A1384" s="253" t="s">
        <v>2538</v>
      </c>
      <c r="B1384" s="254">
        <f t="shared" si="217"/>
        <v>5</v>
      </c>
      <c r="C1384" s="255" t="s">
        <v>2230</v>
      </c>
      <c r="D1384" s="256">
        <v>287</v>
      </c>
      <c r="E1384" s="257"/>
      <c r="F1384" s="257">
        <v>107</v>
      </c>
      <c r="G1384" s="256">
        <v>67</v>
      </c>
      <c r="H1384" s="260"/>
      <c r="I1384" s="268">
        <f t="shared" si="223"/>
        <v>-220</v>
      </c>
      <c r="J1384" s="260">
        <f t="shared" si="224"/>
        <v>-0.766550522648084</v>
      </c>
    </row>
    <row r="1385" s="218" customFormat="1" ht="14.25" spans="1:10">
      <c r="A1385" s="253" t="s">
        <v>2539</v>
      </c>
      <c r="B1385" s="254">
        <f t="shared" si="217"/>
        <v>7</v>
      </c>
      <c r="C1385" s="255" t="s">
        <v>2540</v>
      </c>
      <c r="D1385" s="256">
        <v>287</v>
      </c>
      <c r="E1385" s="257"/>
      <c r="F1385" s="257">
        <v>107</v>
      </c>
      <c r="G1385" s="256">
        <v>67</v>
      </c>
      <c r="H1385" s="260"/>
      <c r="I1385" s="268">
        <f t="shared" si="223"/>
        <v>-220</v>
      </c>
      <c r="J1385" s="260">
        <f t="shared" si="224"/>
        <v>-0.766550522648084</v>
      </c>
    </row>
    <row r="1386" s="219" customFormat="1" ht="14.25" spans="1:10">
      <c r="A1386" s="289"/>
      <c r="B1386" s="289">
        <v>3</v>
      </c>
      <c r="C1386" s="290" t="s">
        <v>2541</v>
      </c>
      <c r="D1386" s="291">
        <v>171496</v>
      </c>
      <c r="E1386" s="292">
        <v>119252</v>
      </c>
      <c r="F1386" s="292">
        <v>173440</v>
      </c>
      <c r="G1386" s="291">
        <v>178619</v>
      </c>
      <c r="H1386" s="293">
        <f t="shared" si="222"/>
        <v>1.0298604704797</v>
      </c>
      <c r="I1386" s="302">
        <f t="shared" si="223"/>
        <v>7123</v>
      </c>
      <c r="J1386" s="293">
        <f t="shared" si="224"/>
        <v>0.0415344964314036</v>
      </c>
    </row>
    <row r="1387" s="219" customFormat="1" ht="14.25" spans="1:10">
      <c r="A1387" s="294"/>
      <c r="B1387" s="289"/>
      <c r="C1387" s="294" t="s">
        <v>2542</v>
      </c>
      <c r="D1387" s="291">
        <f t="shared" ref="D1387:G1387" si="225">D1388+D1391+D1392+D1394</f>
        <v>5414</v>
      </c>
      <c r="E1387" s="291">
        <f t="shared" si="225"/>
        <v>4732</v>
      </c>
      <c r="F1387" s="291">
        <f t="shared" si="225"/>
        <v>4732</v>
      </c>
      <c r="G1387" s="291">
        <f t="shared" si="225"/>
        <v>7611</v>
      </c>
      <c r="H1387" s="293">
        <f t="shared" si="222"/>
        <v>1.60841081994928</v>
      </c>
      <c r="I1387" s="302">
        <f t="shared" si="223"/>
        <v>2197</v>
      </c>
      <c r="J1387" s="293">
        <f t="shared" si="224"/>
        <v>0.40579977835242</v>
      </c>
    </row>
    <row r="1388" s="219" customFormat="1" ht="14.25" spans="1:10">
      <c r="A1388" s="295"/>
      <c r="B1388" s="289"/>
      <c r="C1388" s="295" t="s">
        <v>2543</v>
      </c>
      <c r="D1388" s="291">
        <v>1716</v>
      </c>
      <c r="E1388" s="292">
        <v>4732</v>
      </c>
      <c r="F1388" s="292">
        <v>4732</v>
      </c>
      <c r="G1388" s="291">
        <v>4269</v>
      </c>
      <c r="H1388" s="293">
        <f t="shared" si="222"/>
        <v>0.902155536770921</v>
      </c>
      <c r="I1388" s="302">
        <f t="shared" si="223"/>
        <v>2553</v>
      </c>
      <c r="J1388" s="293">
        <f t="shared" si="224"/>
        <v>1.48776223776224</v>
      </c>
    </row>
    <row r="1389" s="218" customFormat="1" ht="14.25" spans="1:10">
      <c r="A1389" s="296"/>
      <c r="B1389" s="254"/>
      <c r="C1389" s="296" t="s">
        <v>2544</v>
      </c>
      <c r="D1389" s="256">
        <v>46</v>
      </c>
      <c r="E1389" s="257">
        <v>4732</v>
      </c>
      <c r="F1389" s="257">
        <v>4732</v>
      </c>
      <c r="G1389" s="256">
        <v>46</v>
      </c>
      <c r="H1389" s="260"/>
      <c r="I1389" s="268">
        <f t="shared" si="223"/>
        <v>0</v>
      </c>
      <c r="J1389" s="260"/>
    </row>
    <row r="1390" s="218" customFormat="1" ht="14.25" spans="1:10">
      <c r="A1390" s="297"/>
      <c r="B1390" s="254"/>
      <c r="C1390" s="297" t="s">
        <v>2545</v>
      </c>
      <c r="D1390" s="256">
        <v>1670</v>
      </c>
      <c r="E1390" s="257"/>
      <c r="F1390" s="257"/>
      <c r="G1390" s="256">
        <v>4223</v>
      </c>
      <c r="H1390" s="260"/>
      <c r="I1390" s="268">
        <f t="shared" si="223"/>
        <v>2553</v>
      </c>
      <c r="J1390" s="260">
        <f t="shared" ref="J1390:J1395" si="226">I1390/D1390</f>
        <v>1.52874251497006</v>
      </c>
    </row>
    <row r="1391" s="219" customFormat="1" ht="14.25" spans="1:10">
      <c r="A1391" s="294"/>
      <c r="B1391" s="289"/>
      <c r="C1391" s="294" t="s">
        <v>2546</v>
      </c>
      <c r="D1391" s="291"/>
      <c r="E1391" s="292"/>
      <c r="F1391" s="292"/>
      <c r="G1391" s="291"/>
      <c r="H1391" s="293"/>
      <c r="I1391" s="302"/>
      <c r="J1391" s="293"/>
    </row>
    <row r="1392" s="219" customFormat="1" ht="14.25" spans="1:10">
      <c r="A1392" s="294"/>
      <c r="B1392" s="289"/>
      <c r="C1392" s="294" t="s">
        <v>2547</v>
      </c>
      <c r="D1392" s="298">
        <v>2892</v>
      </c>
      <c r="E1392" s="292"/>
      <c r="F1392" s="292"/>
      <c r="G1392" s="298">
        <v>2628</v>
      </c>
      <c r="H1392" s="260"/>
      <c r="I1392" s="302">
        <f t="shared" ref="I1392:I1395" si="227">G1392-D1392</f>
        <v>-264</v>
      </c>
      <c r="J1392" s="293">
        <f t="shared" si="226"/>
        <v>-0.0912863070539419</v>
      </c>
    </row>
    <row r="1393" s="220" customFormat="1" ht="14.25" spans="1:10">
      <c r="A1393" s="294"/>
      <c r="B1393" s="289"/>
      <c r="C1393" s="294" t="s">
        <v>2548</v>
      </c>
      <c r="D1393" s="291"/>
      <c r="E1393" s="292"/>
      <c r="F1393" s="292"/>
      <c r="G1393" s="291"/>
      <c r="H1393" s="293"/>
      <c r="I1393" s="302"/>
      <c r="J1393" s="293"/>
    </row>
    <row r="1394" s="220" customFormat="1" ht="14.25" spans="1:10">
      <c r="A1394" s="299"/>
      <c r="B1394" s="289"/>
      <c r="C1394" s="299" t="s">
        <v>2549</v>
      </c>
      <c r="D1394" s="291">
        <v>806</v>
      </c>
      <c r="E1394" s="292"/>
      <c r="F1394" s="292"/>
      <c r="G1394" s="291">
        <v>714</v>
      </c>
      <c r="H1394" s="260"/>
      <c r="I1394" s="302">
        <f t="shared" si="227"/>
        <v>-92</v>
      </c>
      <c r="J1394" s="293">
        <f t="shared" si="226"/>
        <v>-0.114143920595533</v>
      </c>
    </row>
    <row r="1395" s="218" customFormat="1" ht="14.25" spans="1:10">
      <c r="A1395" s="300"/>
      <c r="B1395" s="254"/>
      <c r="C1395" s="300" t="s">
        <v>2550</v>
      </c>
      <c r="D1395" s="256">
        <v>806</v>
      </c>
      <c r="E1395" s="257"/>
      <c r="F1395" s="257"/>
      <c r="G1395" s="256">
        <v>714</v>
      </c>
      <c r="H1395" s="260"/>
      <c r="I1395" s="268">
        <f t="shared" si="227"/>
        <v>-92</v>
      </c>
      <c r="J1395" s="260">
        <f t="shared" si="226"/>
        <v>-0.114143920595533</v>
      </c>
    </row>
    <row r="1396" s="218" customFormat="1" ht="14.25" spans="1:10">
      <c r="A1396" s="300"/>
      <c r="B1396" s="254"/>
      <c r="C1396" s="300" t="s">
        <v>2551</v>
      </c>
      <c r="D1396" s="256"/>
      <c r="E1396" s="257"/>
      <c r="F1396" s="257"/>
      <c r="G1396" s="256"/>
      <c r="H1396" s="260"/>
      <c r="I1396" s="268"/>
      <c r="J1396" s="260"/>
    </row>
    <row r="1397" s="218" customFormat="1" ht="14.25" spans="1:10">
      <c r="A1397" s="301"/>
      <c r="B1397" s="254"/>
      <c r="C1397" s="301" t="s">
        <v>2552</v>
      </c>
      <c r="D1397" s="291">
        <v>176910</v>
      </c>
      <c r="E1397" s="292">
        <v>123984</v>
      </c>
      <c r="F1397" s="292">
        <v>178172</v>
      </c>
      <c r="G1397" s="291">
        <v>186230</v>
      </c>
      <c r="H1397" s="293">
        <f>G1397/F1397</f>
        <v>1.04522596143053</v>
      </c>
      <c r="I1397" s="302">
        <f>G1397-D1397</f>
        <v>9320</v>
      </c>
      <c r="J1397" s="293">
        <f>I1397/D1397</f>
        <v>0.0526821547679611</v>
      </c>
    </row>
  </sheetData>
  <mergeCells count="11">
    <mergeCell ref="C2:J2"/>
    <mergeCell ref="E4:J4"/>
    <mergeCell ref="I5:J5"/>
    <mergeCell ref="A4:A6"/>
    <mergeCell ref="B4:B6"/>
    <mergeCell ref="C4:C6"/>
    <mergeCell ref="D4:D6"/>
    <mergeCell ref="E5:E6"/>
    <mergeCell ref="F5:F6"/>
    <mergeCell ref="G5:G6"/>
    <mergeCell ref="H5:H6"/>
  </mergeCells>
  <pageMargins left="0.75" right="0.75" top="1" bottom="1" header="0.511805555555556" footer="0.511805555555556"/>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70"/>
  <sheetViews>
    <sheetView workbookViewId="0">
      <selection activeCell="J15" sqref="J15"/>
    </sheetView>
  </sheetViews>
  <sheetFormatPr defaultColWidth="12.125" defaultRowHeight="15.6" customHeight="1" outlineLevelCol="7"/>
  <cols>
    <col min="1" max="1" width="8.75" style="53" customWidth="1"/>
    <col min="2" max="2" width="35.375" style="53" customWidth="1"/>
    <col min="3" max="3" width="15.25" style="53" customWidth="1"/>
    <col min="4" max="8" width="14.625" style="53" customWidth="1"/>
    <col min="9" max="256" width="12.125" style="53" customWidth="1"/>
    <col min="257" max="16384" width="12.125" style="53"/>
  </cols>
  <sheetData>
    <row r="1" s="53" customFormat="1" ht="42.75" customHeight="1" spans="1:8">
      <c r="A1" s="54" t="s">
        <v>2554</v>
      </c>
      <c r="B1" s="54"/>
      <c r="C1" s="54"/>
      <c r="D1" s="54"/>
      <c r="E1" s="54"/>
      <c r="F1" s="54"/>
      <c r="G1" s="54"/>
      <c r="H1" s="54"/>
    </row>
    <row r="2" s="53" customFormat="1" ht="16.9" customHeight="1" spans="1:8">
      <c r="A2" s="204"/>
      <c r="B2" s="204"/>
      <c r="C2" s="204"/>
      <c r="D2" s="204"/>
      <c r="E2" s="204"/>
      <c r="F2" s="204"/>
      <c r="G2" s="204"/>
      <c r="H2" s="205" t="s">
        <v>2555</v>
      </c>
    </row>
    <row r="3" s="53" customFormat="1" ht="16.9" customHeight="1" spans="1:8">
      <c r="A3" s="204"/>
      <c r="B3" s="204"/>
      <c r="C3" s="204"/>
      <c r="D3" s="204"/>
      <c r="E3" s="204"/>
      <c r="F3" s="204"/>
      <c r="G3" s="204"/>
      <c r="H3" s="205" t="s">
        <v>2556</v>
      </c>
    </row>
    <row r="4" s="203" customFormat="1" ht="17.25" customHeight="1" spans="1:8">
      <c r="A4" s="122" t="s">
        <v>1</v>
      </c>
      <c r="B4" s="206" t="s">
        <v>2557</v>
      </c>
      <c r="C4" s="206" t="s">
        <v>2541</v>
      </c>
      <c r="D4" s="207"/>
      <c r="E4" s="208"/>
      <c r="F4" s="206" t="s">
        <v>2558</v>
      </c>
      <c r="G4" s="207"/>
      <c r="H4" s="209"/>
    </row>
    <row r="5" s="203" customFormat="1" ht="35.25" customHeight="1" spans="1:8">
      <c r="A5" s="122"/>
      <c r="B5" s="206"/>
      <c r="C5" s="206"/>
      <c r="D5" s="206" t="s">
        <v>2559</v>
      </c>
      <c r="E5" s="210" t="s">
        <v>2560</v>
      </c>
      <c r="F5" s="206"/>
      <c r="G5" s="122" t="s">
        <v>2559</v>
      </c>
      <c r="H5" s="211" t="s">
        <v>2560</v>
      </c>
    </row>
    <row r="6" s="53" customFormat="1" ht="17.25" customHeight="1" spans="1:8">
      <c r="A6" s="212"/>
      <c r="B6" s="56" t="s">
        <v>2541</v>
      </c>
      <c r="C6" s="213">
        <f t="shared" ref="C6:F6" si="0">C7+C12+C23+C31+C38+C42+C45+C49+C52+C58+C61+C66</f>
        <v>178619</v>
      </c>
      <c r="D6" s="213">
        <f t="shared" si="0"/>
        <v>166266</v>
      </c>
      <c r="E6" s="213">
        <f t="shared" si="0"/>
        <v>12353</v>
      </c>
      <c r="F6" s="213">
        <f t="shared" si="0"/>
        <v>104669</v>
      </c>
      <c r="G6" s="213">
        <f>SUM(G7,G12,G23,G31,G38,G42,G45,G49,G52,G58,G61,G66)</f>
        <v>104669</v>
      </c>
      <c r="H6" s="58">
        <f>SUM(H7,H12,H23,H31,H38,H42,H45,H49,H52,H58,H61,H66)</f>
        <v>0</v>
      </c>
    </row>
    <row r="7" s="53" customFormat="1" ht="16.9" customHeight="1" spans="1:8">
      <c r="A7" s="212">
        <v>501</v>
      </c>
      <c r="B7" s="214" t="s">
        <v>2561</v>
      </c>
      <c r="C7" s="58">
        <f t="shared" ref="C7:H7" si="1">SUM(C8:C11)</f>
        <v>22352</v>
      </c>
      <c r="D7" s="58">
        <f t="shared" si="1"/>
        <v>22352</v>
      </c>
      <c r="E7" s="58">
        <f t="shared" si="1"/>
        <v>0</v>
      </c>
      <c r="F7" s="58">
        <f t="shared" si="1"/>
        <v>20250</v>
      </c>
      <c r="G7" s="58">
        <f t="shared" si="1"/>
        <v>20250</v>
      </c>
      <c r="H7" s="58">
        <f t="shared" si="1"/>
        <v>0</v>
      </c>
    </row>
    <row r="8" s="53" customFormat="1" ht="16.9" customHeight="1" spans="1:8">
      <c r="A8" s="212">
        <v>50101</v>
      </c>
      <c r="B8" s="212" t="s">
        <v>2562</v>
      </c>
      <c r="C8" s="58">
        <f t="shared" ref="C8:C11" si="2">D8+E8</f>
        <v>11255</v>
      </c>
      <c r="D8" s="61">
        <v>11255</v>
      </c>
      <c r="E8" s="61">
        <v>0</v>
      </c>
      <c r="F8" s="58">
        <f t="shared" ref="F8:F11" si="3">G8+H8</f>
        <v>10294</v>
      </c>
      <c r="G8" s="61">
        <v>10294</v>
      </c>
      <c r="H8" s="61">
        <v>0</v>
      </c>
    </row>
    <row r="9" s="53" customFormat="1" ht="16.9" customHeight="1" spans="1:8">
      <c r="A9" s="212">
        <v>50102</v>
      </c>
      <c r="B9" s="212" t="s">
        <v>2563</v>
      </c>
      <c r="C9" s="58">
        <f t="shared" si="2"/>
        <v>2393</v>
      </c>
      <c r="D9" s="61">
        <v>2393</v>
      </c>
      <c r="E9" s="61">
        <v>0</v>
      </c>
      <c r="F9" s="58">
        <f t="shared" si="3"/>
        <v>1981</v>
      </c>
      <c r="G9" s="61">
        <v>1981</v>
      </c>
      <c r="H9" s="61">
        <v>0</v>
      </c>
    </row>
    <row r="10" s="53" customFormat="1" ht="16.9" customHeight="1" spans="1:8">
      <c r="A10" s="212">
        <v>50103</v>
      </c>
      <c r="B10" s="212" t="s">
        <v>2564</v>
      </c>
      <c r="C10" s="58">
        <f t="shared" si="2"/>
        <v>1319</v>
      </c>
      <c r="D10" s="61">
        <v>1319</v>
      </c>
      <c r="E10" s="61">
        <v>0</v>
      </c>
      <c r="F10" s="58">
        <f t="shared" si="3"/>
        <v>1319</v>
      </c>
      <c r="G10" s="61">
        <v>1319</v>
      </c>
      <c r="H10" s="61">
        <v>0</v>
      </c>
    </row>
    <row r="11" s="53" customFormat="1" ht="16.9" customHeight="1" spans="1:8">
      <c r="A11" s="212">
        <v>50199</v>
      </c>
      <c r="B11" s="212" t="s">
        <v>2565</v>
      </c>
      <c r="C11" s="58">
        <f t="shared" si="2"/>
        <v>7385</v>
      </c>
      <c r="D11" s="61">
        <v>7385</v>
      </c>
      <c r="E11" s="61">
        <v>0</v>
      </c>
      <c r="F11" s="58">
        <f t="shared" si="3"/>
        <v>6656</v>
      </c>
      <c r="G11" s="61">
        <v>6656</v>
      </c>
      <c r="H11" s="61">
        <v>0</v>
      </c>
    </row>
    <row r="12" s="53" customFormat="1" ht="16.9" customHeight="1" spans="1:8">
      <c r="A12" s="212">
        <v>502</v>
      </c>
      <c r="B12" s="214" t="s">
        <v>2566</v>
      </c>
      <c r="C12" s="58">
        <f t="shared" ref="C12:H12" si="4">SUM(C13:C22)</f>
        <v>28324</v>
      </c>
      <c r="D12" s="58">
        <f t="shared" si="4"/>
        <v>21055</v>
      </c>
      <c r="E12" s="58">
        <f t="shared" si="4"/>
        <v>7269</v>
      </c>
      <c r="F12" s="58">
        <f t="shared" si="4"/>
        <v>2346</v>
      </c>
      <c r="G12" s="58">
        <f t="shared" si="4"/>
        <v>2346</v>
      </c>
      <c r="H12" s="58">
        <f t="shared" si="4"/>
        <v>0</v>
      </c>
    </row>
    <row r="13" s="53" customFormat="1" ht="16.9" customHeight="1" spans="1:8">
      <c r="A13" s="212">
        <v>50201</v>
      </c>
      <c r="B13" s="212" t="s">
        <v>2567</v>
      </c>
      <c r="C13" s="58">
        <f t="shared" ref="C13:C22" si="5">D13+E13</f>
        <v>8895</v>
      </c>
      <c r="D13" s="61">
        <v>8183</v>
      </c>
      <c r="E13" s="61">
        <v>712</v>
      </c>
      <c r="F13" s="58">
        <f t="shared" ref="F13:F22" si="6">G13+H13</f>
        <v>1672</v>
      </c>
      <c r="G13" s="61">
        <v>1672</v>
      </c>
      <c r="H13" s="61">
        <v>0</v>
      </c>
    </row>
    <row r="14" s="53" customFormat="1" ht="16.9" customHeight="1" spans="1:8">
      <c r="A14" s="212">
        <v>50202</v>
      </c>
      <c r="B14" s="212" t="s">
        <v>2568</v>
      </c>
      <c r="C14" s="58">
        <f t="shared" si="5"/>
        <v>44</v>
      </c>
      <c r="D14" s="61">
        <v>44</v>
      </c>
      <c r="E14" s="61">
        <v>0</v>
      </c>
      <c r="F14" s="58">
        <f t="shared" si="6"/>
        <v>0</v>
      </c>
      <c r="G14" s="61">
        <v>0</v>
      </c>
      <c r="H14" s="61">
        <v>0</v>
      </c>
    </row>
    <row r="15" s="53" customFormat="1" ht="16.9" customHeight="1" spans="1:8">
      <c r="A15" s="212">
        <v>50203</v>
      </c>
      <c r="B15" s="212" t="s">
        <v>2569</v>
      </c>
      <c r="C15" s="58">
        <f t="shared" si="5"/>
        <v>212</v>
      </c>
      <c r="D15" s="61">
        <v>212</v>
      </c>
      <c r="E15" s="61">
        <v>0</v>
      </c>
      <c r="F15" s="58">
        <f t="shared" si="6"/>
        <v>3</v>
      </c>
      <c r="G15" s="61">
        <v>3</v>
      </c>
      <c r="H15" s="61">
        <v>0</v>
      </c>
    </row>
    <row r="16" s="53" customFormat="1" ht="16.9" customHeight="1" spans="1:8">
      <c r="A16" s="212">
        <v>50204</v>
      </c>
      <c r="B16" s="212" t="s">
        <v>2570</v>
      </c>
      <c r="C16" s="58">
        <f t="shared" si="5"/>
        <v>561</v>
      </c>
      <c r="D16" s="61">
        <v>561</v>
      </c>
      <c r="E16" s="61">
        <v>0</v>
      </c>
      <c r="F16" s="58">
        <f t="shared" si="6"/>
        <v>6</v>
      </c>
      <c r="G16" s="61">
        <v>6</v>
      </c>
      <c r="H16" s="61">
        <v>0</v>
      </c>
    </row>
    <row r="17" s="53" customFormat="1" ht="16.9" customHeight="1" spans="1:8">
      <c r="A17" s="212">
        <v>50205</v>
      </c>
      <c r="B17" s="212" t="s">
        <v>2571</v>
      </c>
      <c r="C17" s="58">
        <f t="shared" si="5"/>
        <v>8869</v>
      </c>
      <c r="D17" s="61">
        <v>8869</v>
      </c>
      <c r="E17" s="61">
        <v>0</v>
      </c>
      <c r="F17" s="58">
        <f t="shared" si="6"/>
        <v>72</v>
      </c>
      <c r="G17" s="61">
        <v>72</v>
      </c>
      <c r="H17" s="61">
        <v>0</v>
      </c>
    </row>
    <row r="18" s="53" customFormat="1" ht="16.9" customHeight="1" spans="1:8">
      <c r="A18" s="212">
        <v>50206</v>
      </c>
      <c r="B18" s="212" t="s">
        <v>2572</v>
      </c>
      <c r="C18" s="58">
        <f t="shared" si="5"/>
        <v>24</v>
      </c>
      <c r="D18" s="61">
        <v>24</v>
      </c>
      <c r="E18" s="61">
        <v>0</v>
      </c>
      <c r="F18" s="58">
        <f t="shared" si="6"/>
        <v>8</v>
      </c>
      <c r="G18" s="61">
        <v>8</v>
      </c>
      <c r="H18" s="61">
        <v>0</v>
      </c>
    </row>
    <row r="19" s="53" customFormat="1" ht="16.9" customHeight="1" spans="1:8">
      <c r="A19" s="212">
        <v>50207</v>
      </c>
      <c r="B19" s="212" t="s">
        <v>2573</v>
      </c>
      <c r="C19" s="58">
        <f t="shared" si="5"/>
        <v>0</v>
      </c>
      <c r="D19" s="61">
        <v>0</v>
      </c>
      <c r="E19" s="61">
        <v>0</v>
      </c>
      <c r="F19" s="58">
        <f t="shared" si="6"/>
        <v>0</v>
      </c>
      <c r="G19" s="61">
        <v>0</v>
      </c>
      <c r="H19" s="61">
        <v>0</v>
      </c>
    </row>
    <row r="20" s="53" customFormat="1" ht="16.9" customHeight="1" spans="1:8">
      <c r="A20" s="212">
        <v>50208</v>
      </c>
      <c r="B20" s="212" t="s">
        <v>2574</v>
      </c>
      <c r="C20" s="58">
        <f t="shared" si="5"/>
        <v>62</v>
      </c>
      <c r="D20" s="61">
        <v>62</v>
      </c>
      <c r="E20" s="61">
        <v>0</v>
      </c>
      <c r="F20" s="58">
        <f t="shared" si="6"/>
        <v>43</v>
      </c>
      <c r="G20" s="61">
        <v>43</v>
      </c>
      <c r="H20" s="61">
        <v>0</v>
      </c>
    </row>
    <row r="21" s="53" customFormat="1" ht="16.9" customHeight="1" spans="1:8">
      <c r="A21" s="212">
        <v>50209</v>
      </c>
      <c r="B21" s="212" t="s">
        <v>2575</v>
      </c>
      <c r="C21" s="58">
        <f t="shared" si="5"/>
        <v>248</v>
      </c>
      <c r="D21" s="61">
        <v>248</v>
      </c>
      <c r="E21" s="61">
        <v>0</v>
      </c>
      <c r="F21" s="58">
        <f t="shared" si="6"/>
        <v>18</v>
      </c>
      <c r="G21" s="61">
        <v>18</v>
      </c>
      <c r="H21" s="61">
        <v>0</v>
      </c>
    </row>
    <row r="22" s="53" customFormat="1" ht="16.9" customHeight="1" spans="1:8">
      <c r="A22" s="212">
        <v>50299</v>
      </c>
      <c r="B22" s="212" t="s">
        <v>2576</v>
      </c>
      <c r="C22" s="58">
        <f t="shared" si="5"/>
        <v>9409</v>
      </c>
      <c r="D22" s="61">
        <v>2852</v>
      </c>
      <c r="E22" s="61">
        <v>6557</v>
      </c>
      <c r="F22" s="58">
        <f t="shared" si="6"/>
        <v>524</v>
      </c>
      <c r="G22" s="61">
        <v>524</v>
      </c>
      <c r="H22" s="61">
        <v>0</v>
      </c>
    </row>
    <row r="23" s="53" customFormat="1" ht="16.9" customHeight="1" spans="1:8">
      <c r="A23" s="212">
        <v>503</v>
      </c>
      <c r="B23" s="214" t="s">
        <v>2577</v>
      </c>
      <c r="C23" s="58">
        <f t="shared" ref="C23:H23" si="7">SUM(C24:C30)</f>
        <v>8262</v>
      </c>
      <c r="D23" s="58">
        <f t="shared" si="7"/>
        <v>7509</v>
      </c>
      <c r="E23" s="58">
        <f t="shared" si="7"/>
        <v>753</v>
      </c>
      <c r="F23" s="58">
        <f t="shared" si="7"/>
        <v>0</v>
      </c>
      <c r="G23" s="58">
        <f t="shared" si="7"/>
        <v>0</v>
      </c>
      <c r="H23" s="58">
        <f t="shared" si="7"/>
        <v>0</v>
      </c>
    </row>
    <row r="24" s="53" customFormat="1" ht="16.9" customHeight="1" spans="1:8">
      <c r="A24" s="212">
        <v>50301</v>
      </c>
      <c r="B24" s="212" t="s">
        <v>2578</v>
      </c>
      <c r="C24" s="58">
        <f t="shared" ref="C24:C30" si="8">D24+E24</f>
        <v>514</v>
      </c>
      <c r="D24" s="61">
        <v>514</v>
      </c>
      <c r="E24" s="61">
        <v>0</v>
      </c>
      <c r="F24" s="58">
        <f t="shared" ref="F24:F30" si="9">G24+H24</f>
        <v>0</v>
      </c>
      <c r="G24" s="61">
        <v>0</v>
      </c>
      <c r="H24" s="61">
        <v>0</v>
      </c>
    </row>
    <row r="25" s="53" customFormat="1" ht="16.9" customHeight="1" spans="1:8">
      <c r="A25" s="212">
        <v>50302</v>
      </c>
      <c r="B25" s="212" t="s">
        <v>2579</v>
      </c>
      <c r="C25" s="58">
        <f t="shared" si="8"/>
        <v>2615</v>
      </c>
      <c r="D25" s="61">
        <v>2615</v>
      </c>
      <c r="E25" s="61">
        <v>0</v>
      </c>
      <c r="F25" s="58">
        <f t="shared" si="9"/>
        <v>0</v>
      </c>
      <c r="G25" s="61">
        <v>0</v>
      </c>
      <c r="H25" s="61">
        <v>0</v>
      </c>
    </row>
    <row r="26" s="53" customFormat="1" ht="16.9" customHeight="1" spans="1:8">
      <c r="A26" s="212">
        <v>50303</v>
      </c>
      <c r="B26" s="212" t="s">
        <v>2580</v>
      </c>
      <c r="C26" s="58">
        <f t="shared" si="8"/>
        <v>38</v>
      </c>
      <c r="D26" s="61">
        <v>38</v>
      </c>
      <c r="E26" s="61">
        <v>0</v>
      </c>
      <c r="F26" s="58">
        <f t="shared" si="9"/>
        <v>0</v>
      </c>
      <c r="G26" s="61">
        <v>0</v>
      </c>
      <c r="H26" s="61">
        <v>0</v>
      </c>
    </row>
    <row r="27" s="53" customFormat="1" ht="17.25" customHeight="1" spans="1:8">
      <c r="A27" s="212">
        <v>50305</v>
      </c>
      <c r="B27" s="212" t="s">
        <v>2581</v>
      </c>
      <c r="C27" s="58">
        <f t="shared" si="8"/>
        <v>0</v>
      </c>
      <c r="D27" s="61">
        <v>0</v>
      </c>
      <c r="E27" s="61">
        <v>0</v>
      </c>
      <c r="F27" s="58">
        <f t="shared" si="9"/>
        <v>0</v>
      </c>
      <c r="G27" s="61">
        <v>0</v>
      </c>
      <c r="H27" s="61">
        <v>0</v>
      </c>
    </row>
    <row r="28" s="53" customFormat="1" ht="16.9" customHeight="1" spans="1:8">
      <c r="A28" s="212">
        <v>50306</v>
      </c>
      <c r="B28" s="212" t="s">
        <v>2582</v>
      </c>
      <c r="C28" s="58">
        <f t="shared" si="8"/>
        <v>1470</v>
      </c>
      <c r="D28" s="61">
        <v>1470</v>
      </c>
      <c r="E28" s="61">
        <v>0</v>
      </c>
      <c r="F28" s="58">
        <f t="shared" si="9"/>
        <v>0</v>
      </c>
      <c r="G28" s="61">
        <v>0</v>
      </c>
      <c r="H28" s="61">
        <v>0</v>
      </c>
    </row>
    <row r="29" s="53" customFormat="1" ht="16.9" customHeight="1" spans="1:8">
      <c r="A29" s="212">
        <v>50307</v>
      </c>
      <c r="B29" s="212" t="s">
        <v>2583</v>
      </c>
      <c r="C29" s="58">
        <f t="shared" si="8"/>
        <v>2179</v>
      </c>
      <c r="D29" s="61">
        <v>2048</v>
      </c>
      <c r="E29" s="61">
        <v>131</v>
      </c>
      <c r="F29" s="58">
        <f t="shared" si="9"/>
        <v>0</v>
      </c>
      <c r="G29" s="61">
        <v>0</v>
      </c>
      <c r="H29" s="61">
        <v>0</v>
      </c>
    </row>
    <row r="30" s="53" customFormat="1" ht="16.9" customHeight="1" spans="1:8">
      <c r="A30" s="212">
        <v>50399</v>
      </c>
      <c r="B30" s="212" t="s">
        <v>2584</v>
      </c>
      <c r="C30" s="58">
        <f t="shared" si="8"/>
        <v>1446</v>
      </c>
      <c r="D30" s="61">
        <v>824</v>
      </c>
      <c r="E30" s="61">
        <v>622</v>
      </c>
      <c r="F30" s="58">
        <f t="shared" si="9"/>
        <v>0</v>
      </c>
      <c r="G30" s="61">
        <v>0</v>
      </c>
      <c r="H30" s="61">
        <v>0</v>
      </c>
    </row>
    <row r="31" s="53" customFormat="1" ht="16.9" customHeight="1" spans="1:8">
      <c r="A31" s="212">
        <v>504</v>
      </c>
      <c r="B31" s="214" t="s">
        <v>2585</v>
      </c>
      <c r="C31" s="58">
        <f t="shared" ref="C31:H31" si="10">SUM(C32:C37)</f>
        <v>0</v>
      </c>
      <c r="D31" s="58">
        <f t="shared" si="10"/>
        <v>0</v>
      </c>
      <c r="E31" s="58">
        <f t="shared" si="10"/>
        <v>0</v>
      </c>
      <c r="F31" s="58">
        <f t="shared" si="10"/>
        <v>0</v>
      </c>
      <c r="G31" s="58">
        <f t="shared" si="10"/>
        <v>0</v>
      </c>
      <c r="H31" s="58">
        <f t="shared" si="10"/>
        <v>0</v>
      </c>
    </row>
    <row r="32" s="53" customFormat="1" ht="16.9" customHeight="1" spans="1:8">
      <c r="A32" s="212">
        <v>50401</v>
      </c>
      <c r="B32" s="212" t="s">
        <v>2578</v>
      </c>
      <c r="C32" s="58">
        <f t="shared" ref="C32:C37" si="11">D32+E32</f>
        <v>0</v>
      </c>
      <c r="D32" s="61">
        <v>0</v>
      </c>
      <c r="E32" s="61">
        <v>0</v>
      </c>
      <c r="F32" s="58">
        <f t="shared" ref="F32:F37" si="12">G32+H32</f>
        <v>0</v>
      </c>
      <c r="G32" s="61">
        <v>0</v>
      </c>
      <c r="H32" s="61">
        <v>0</v>
      </c>
    </row>
    <row r="33" s="53" customFormat="1" ht="16.9" customHeight="1" spans="1:8">
      <c r="A33" s="212">
        <v>50402</v>
      </c>
      <c r="B33" s="212" t="s">
        <v>2579</v>
      </c>
      <c r="C33" s="58">
        <f t="shared" si="11"/>
        <v>0</v>
      </c>
      <c r="D33" s="61">
        <v>0</v>
      </c>
      <c r="E33" s="61">
        <v>0</v>
      </c>
      <c r="F33" s="58">
        <f t="shared" si="12"/>
        <v>0</v>
      </c>
      <c r="G33" s="61">
        <v>0</v>
      </c>
      <c r="H33" s="61">
        <v>0</v>
      </c>
    </row>
    <row r="34" s="53" customFormat="1" ht="16.9" customHeight="1" spans="1:8">
      <c r="A34" s="212">
        <v>50403</v>
      </c>
      <c r="B34" s="212" t="s">
        <v>2580</v>
      </c>
      <c r="C34" s="58">
        <f t="shared" si="11"/>
        <v>0</v>
      </c>
      <c r="D34" s="61">
        <v>0</v>
      </c>
      <c r="E34" s="61">
        <v>0</v>
      </c>
      <c r="F34" s="58">
        <f t="shared" si="12"/>
        <v>0</v>
      </c>
      <c r="G34" s="61">
        <v>0</v>
      </c>
      <c r="H34" s="61">
        <v>0</v>
      </c>
    </row>
    <row r="35" s="53" customFormat="1" ht="16.9" customHeight="1" spans="1:8">
      <c r="A35" s="212">
        <v>50404</v>
      </c>
      <c r="B35" s="212" t="s">
        <v>2582</v>
      </c>
      <c r="C35" s="58">
        <f t="shared" si="11"/>
        <v>0</v>
      </c>
      <c r="D35" s="61">
        <v>0</v>
      </c>
      <c r="E35" s="61">
        <v>0</v>
      </c>
      <c r="F35" s="58">
        <f t="shared" si="12"/>
        <v>0</v>
      </c>
      <c r="G35" s="61">
        <v>0</v>
      </c>
      <c r="H35" s="61">
        <v>0</v>
      </c>
    </row>
    <row r="36" s="53" customFormat="1" ht="16.9" customHeight="1" spans="1:8">
      <c r="A36" s="212">
        <v>50405</v>
      </c>
      <c r="B36" s="212" t="s">
        <v>2583</v>
      </c>
      <c r="C36" s="58">
        <f t="shared" si="11"/>
        <v>0</v>
      </c>
      <c r="D36" s="61">
        <v>0</v>
      </c>
      <c r="E36" s="61">
        <v>0</v>
      </c>
      <c r="F36" s="58">
        <f t="shared" si="12"/>
        <v>0</v>
      </c>
      <c r="G36" s="61">
        <v>0</v>
      </c>
      <c r="H36" s="61">
        <v>0</v>
      </c>
    </row>
    <row r="37" s="53" customFormat="1" ht="17.25" customHeight="1" spans="1:8">
      <c r="A37" s="212">
        <v>50499</v>
      </c>
      <c r="B37" s="212" t="s">
        <v>2584</v>
      </c>
      <c r="C37" s="58">
        <f t="shared" si="11"/>
        <v>0</v>
      </c>
      <c r="D37" s="61">
        <v>0</v>
      </c>
      <c r="E37" s="61">
        <v>0</v>
      </c>
      <c r="F37" s="58">
        <f t="shared" si="12"/>
        <v>0</v>
      </c>
      <c r="G37" s="61">
        <v>0</v>
      </c>
      <c r="H37" s="61">
        <v>0</v>
      </c>
    </row>
    <row r="38" s="53" customFormat="1" ht="16.9" customHeight="1" spans="1:8">
      <c r="A38" s="212">
        <v>505</v>
      </c>
      <c r="B38" s="214" t="s">
        <v>2586</v>
      </c>
      <c r="C38" s="58">
        <f t="shared" ref="C38:H38" si="13">SUM(C39:C41)</f>
        <v>81262</v>
      </c>
      <c r="D38" s="58">
        <f t="shared" si="13"/>
        <v>80691</v>
      </c>
      <c r="E38" s="58">
        <f t="shared" si="13"/>
        <v>571</v>
      </c>
      <c r="F38" s="58">
        <f t="shared" si="13"/>
        <v>78846</v>
      </c>
      <c r="G38" s="58">
        <f t="shared" si="13"/>
        <v>78846</v>
      </c>
      <c r="H38" s="58">
        <f t="shared" si="13"/>
        <v>0</v>
      </c>
    </row>
    <row r="39" s="53" customFormat="1" ht="16.9" customHeight="1" spans="1:8">
      <c r="A39" s="212">
        <v>50501</v>
      </c>
      <c r="B39" s="212" t="s">
        <v>2587</v>
      </c>
      <c r="C39" s="58">
        <f t="shared" ref="C39:C41" si="14">D39+E39</f>
        <v>71322</v>
      </c>
      <c r="D39" s="61">
        <v>71294</v>
      </c>
      <c r="E39" s="61">
        <v>28</v>
      </c>
      <c r="F39" s="58">
        <f t="shared" ref="F39:F41" si="15">G39+H39</f>
        <v>70052</v>
      </c>
      <c r="G39" s="61">
        <v>70052</v>
      </c>
      <c r="H39" s="61">
        <v>0</v>
      </c>
    </row>
    <row r="40" s="53" customFormat="1" ht="16.9" customHeight="1" spans="1:8">
      <c r="A40" s="212">
        <v>50502</v>
      </c>
      <c r="B40" s="212" t="s">
        <v>2588</v>
      </c>
      <c r="C40" s="58">
        <f t="shared" si="14"/>
        <v>7880</v>
      </c>
      <c r="D40" s="61">
        <v>7340</v>
      </c>
      <c r="E40" s="61">
        <v>540</v>
      </c>
      <c r="F40" s="58">
        <f t="shared" si="15"/>
        <v>6884</v>
      </c>
      <c r="G40" s="61">
        <v>6884</v>
      </c>
      <c r="H40" s="61">
        <v>0</v>
      </c>
    </row>
    <row r="41" s="53" customFormat="1" ht="16.9" customHeight="1" spans="1:8">
      <c r="A41" s="212">
        <v>50599</v>
      </c>
      <c r="B41" s="212" t="s">
        <v>2589</v>
      </c>
      <c r="C41" s="58">
        <f t="shared" si="14"/>
        <v>2060</v>
      </c>
      <c r="D41" s="61">
        <v>2057</v>
      </c>
      <c r="E41" s="61">
        <v>3</v>
      </c>
      <c r="F41" s="58">
        <f t="shared" si="15"/>
        <v>1910</v>
      </c>
      <c r="G41" s="61">
        <v>1910</v>
      </c>
      <c r="H41" s="61">
        <v>0</v>
      </c>
    </row>
    <row r="42" s="53" customFormat="1" ht="16.9" customHeight="1" spans="1:8">
      <c r="A42" s="212">
        <v>506</v>
      </c>
      <c r="B42" s="214" t="s">
        <v>2590</v>
      </c>
      <c r="C42" s="58">
        <f t="shared" ref="C42:H42" si="16">SUM(C43:C44)</f>
        <v>430</v>
      </c>
      <c r="D42" s="58">
        <f t="shared" si="16"/>
        <v>430</v>
      </c>
      <c r="E42" s="58">
        <f t="shared" si="16"/>
        <v>0</v>
      </c>
      <c r="F42" s="58">
        <f t="shared" si="16"/>
        <v>0</v>
      </c>
      <c r="G42" s="58">
        <f t="shared" si="16"/>
        <v>0</v>
      </c>
      <c r="H42" s="58">
        <f t="shared" si="16"/>
        <v>0</v>
      </c>
    </row>
    <row r="43" s="53" customFormat="1" ht="16.9" customHeight="1" spans="1:8">
      <c r="A43" s="212">
        <v>50601</v>
      </c>
      <c r="B43" s="212" t="s">
        <v>2591</v>
      </c>
      <c r="C43" s="58">
        <f t="shared" ref="C43:C48" si="17">D43+E43</f>
        <v>430</v>
      </c>
      <c r="D43" s="61">
        <v>430</v>
      </c>
      <c r="E43" s="61">
        <v>0</v>
      </c>
      <c r="F43" s="58">
        <f t="shared" ref="F43:F48" si="18">G43+H43</f>
        <v>0</v>
      </c>
      <c r="G43" s="61">
        <v>0</v>
      </c>
      <c r="H43" s="61">
        <v>0</v>
      </c>
    </row>
    <row r="44" s="53" customFormat="1" ht="16.9" customHeight="1" spans="1:8">
      <c r="A44" s="212">
        <v>50602</v>
      </c>
      <c r="B44" s="212" t="s">
        <v>2592</v>
      </c>
      <c r="C44" s="58">
        <f t="shared" si="17"/>
        <v>0</v>
      </c>
      <c r="D44" s="61">
        <v>0</v>
      </c>
      <c r="E44" s="61">
        <v>0</v>
      </c>
      <c r="F44" s="58">
        <f t="shared" si="18"/>
        <v>0</v>
      </c>
      <c r="G44" s="61">
        <v>0</v>
      </c>
      <c r="H44" s="61">
        <v>0</v>
      </c>
    </row>
    <row r="45" s="53" customFormat="1" ht="16.9" customHeight="1" spans="1:8">
      <c r="A45" s="212">
        <v>507</v>
      </c>
      <c r="B45" s="214" t="s">
        <v>2593</v>
      </c>
      <c r="C45" s="58">
        <f t="shared" ref="C45:H45" si="19">SUM(C46:C48)</f>
        <v>5353</v>
      </c>
      <c r="D45" s="58">
        <f t="shared" si="19"/>
        <v>4230</v>
      </c>
      <c r="E45" s="58">
        <f t="shared" si="19"/>
        <v>1123</v>
      </c>
      <c r="F45" s="58">
        <f t="shared" si="19"/>
        <v>0</v>
      </c>
      <c r="G45" s="58">
        <f t="shared" si="19"/>
        <v>0</v>
      </c>
      <c r="H45" s="58">
        <f t="shared" si="19"/>
        <v>0</v>
      </c>
    </row>
    <row r="46" s="53" customFormat="1" ht="16.9" customHeight="1" spans="1:8">
      <c r="A46" s="212">
        <v>50701</v>
      </c>
      <c r="B46" s="212" t="s">
        <v>2594</v>
      </c>
      <c r="C46" s="58">
        <f t="shared" si="17"/>
        <v>144</v>
      </c>
      <c r="D46" s="61">
        <v>96</v>
      </c>
      <c r="E46" s="61">
        <v>48</v>
      </c>
      <c r="F46" s="58">
        <f t="shared" si="18"/>
        <v>0</v>
      </c>
      <c r="G46" s="61">
        <v>0</v>
      </c>
      <c r="H46" s="61">
        <v>0</v>
      </c>
    </row>
    <row r="47" s="53" customFormat="1" ht="16.9" customHeight="1" spans="1:8">
      <c r="A47" s="212">
        <v>50702</v>
      </c>
      <c r="B47" s="212" t="s">
        <v>2595</v>
      </c>
      <c r="C47" s="58">
        <f t="shared" si="17"/>
        <v>693</v>
      </c>
      <c r="D47" s="61">
        <v>693</v>
      </c>
      <c r="E47" s="61">
        <v>0</v>
      </c>
      <c r="F47" s="58">
        <f t="shared" si="18"/>
        <v>0</v>
      </c>
      <c r="G47" s="61">
        <v>0</v>
      </c>
      <c r="H47" s="61">
        <v>0</v>
      </c>
    </row>
    <row r="48" s="53" customFormat="1" ht="16.9" customHeight="1" spans="1:8">
      <c r="A48" s="212">
        <v>50799</v>
      </c>
      <c r="B48" s="212" t="s">
        <v>2596</v>
      </c>
      <c r="C48" s="58">
        <f t="shared" si="17"/>
        <v>4516</v>
      </c>
      <c r="D48" s="61">
        <v>3441</v>
      </c>
      <c r="E48" s="61">
        <v>1075</v>
      </c>
      <c r="F48" s="58">
        <f t="shared" si="18"/>
        <v>0</v>
      </c>
      <c r="G48" s="61">
        <v>0</v>
      </c>
      <c r="H48" s="61">
        <v>0</v>
      </c>
    </row>
    <row r="49" s="53" customFormat="1" ht="16.9" customHeight="1" spans="1:8">
      <c r="A49" s="212">
        <v>508</v>
      </c>
      <c r="B49" s="214" t="s">
        <v>2597</v>
      </c>
      <c r="C49" s="58">
        <f t="shared" ref="C49:H49" si="20">SUM(C50:C51)</f>
        <v>100</v>
      </c>
      <c r="D49" s="58">
        <f t="shared" si="20"/>
        <v>100</v>
      </c>
      <c r="E49" s="58">
        <f t="shared" si="20"/>
        <v>0</v>
      </c>
      <c r="F49" s="58">
        <f t="shared" si="20"/>
        <v>0</v>
      </c>
      <c r="G49" s="58">
        <f t="shared" si="20"/>
        <v>0</v>
      </c>
      <c r="H49" s="58">
        <f t="shared" si="20"/>
        <v>0</v>
      </c>
    </row>
    <row r="50" s="53" customFormat="1" ht="16.9" customHeight="1" spans="1:8">
      <c r="A50" s="212">
        <v>50801</v>
      </c>
      <c r="B50" s="212" t="s">
        <v>2598</v>
      </c>
      <c r="C50" s="58">
        <f t="shared" ref="C50:C57" si="21">D50+E50</f>
        <v>100</v>
      </c>
      <c r="D50" s="61">
        <v>100</v>
      </c>
      <c r="E50" s="61">
        <v>0</v>
      </c>
      <c r="F50" s="58">
        <f t="shared" ref="F50:F57" si="22">G50+H50</f>
        <v>0</v>
      </c>
      <c r="G50" s="61">
        <v>0</v>
      </c>
      <c r="H50" s="61">
        <v>0</v>
      </c>
    </row>
    <row r="51" s="53" customFormat="1" ht="17.25" customHeight="1" spans="1:8">
      <c r="A51" s="212">
        <v>50802</v>
      </c>
      <c r="B51" s="212" t="s">
        <v>2599</v>
      </c>
      <c r="C51" s="58">
        <f t="shared" si="21"/>
        <v>0</v>
      </c>
      <c r="D51" s="61">
        <v>0</v>
      </c>
      <c r="E51" s="61">
        <v>0</v>
      </c>
      <c r="F51" s="58">
        <f t="shared" si="22"/>
        <v>0</v>
      </c>
      <c r="G51" s="61">
        <v>0</v>
      </c>
      <c r="H51" s="61">
        <v>0</v>
      </c>
    </row>
    <row r="52" s="53" customFormat="1" ht="16.9" customHeight="1" spans="1:8">
      <c r="A52" s="212">
        <v>509</v>
      </c>
      <c r="B52" s="214" t="s">
        <v>2600</v>
      </c>
      <c r="C52" s="58">
        <f t="shared" ref="C52:H52" si="23">SUM(C53:C57)</f>
        <v>23926</v>
      </c>
      <c r="D52" s="58">
        <f t="shared" si="23"/>
        <v>21289</v>
      </c>
      <c r="E52" s="58">
        <f t="shared" si="23"/>
        <v>2637</v>
      </c>
      <c r="F52" s="58">
        <f t="shared" si="23"/>
        <v>3227</v>
      </c>
      <c r="G52" s="58">
        <f t="shared" si="23"/>
        <v>3227</v>
      </c>
      <c r="H52" s="58">
        <f t="shared" si="23"/>
        <v>0</v>
      </c>
    </row>
    <row r="53" s="53" customFormat="1" ht="16.9" customHeight="1" spans="1:8">
      <c r="A53" s="212">
        <v>50901</v>
      </c>
      <c r="B53" s="212" t="s">
        <v>2601</v>
      </c>
      <c r="C53" s="58">
        <f t="shared" si="21"/>
        <v>12000</v>
      </c>
      <c r="D53" s="61">
        <v>11976</v>
      </c>
      <c r="E53" s="61">
        <v>24</v>
      </c>
      <c r="F53" s="58">
        <f t="shared" si="22"/>
        <v>0</v>
      </c>
      <c r="G53" s="61">
        <v>0</v>
      </c>
      <c r="H53" s="61">
        <v>0</v>
      </c>
    </row>
    <row r="54" s="53" customFormat="1" ht="16.9" customHeight="1" spans="1:8">
      <c r="A54" s="212">
        <v>50902</v>
      </c>
      <c r="B54" s="212" t="s">
        <v>2602</v>
      </c>
      <c r="C54" s="58">
        <f t="shared" si="21"/>
        <v>477</v>
      </c>
      <c r="D54" s="61">
        <v>477</v>
      </c>
      <c r="E54" s="61">
        <v>0</v>
      </c>
      <c r="F54" s="58">
        <f t="shared" si="22"/>
        <v>0</v>
      </c>
      <c r="G54" s="61">
        <v>0</v>
      </c>
      <c r="H54" s="61">
        <v>0</v>
      </c>
    </row>
    <row r="55" s="53" customFormat="1" ht="16.9" customHeight="1" spans="1:8">
      <c r="A55" s="212">
        <v>50903</v>
      </c>
      <c r="B55" s="212" t="s">
        <v>2603</v>
      </c>
      <c r="C55" s="58">
        <f t="shared" si="21"/>
        <v>2286</v>
      </c>
      <c r="D55" s="61">
        <v>1986</v>
      </c>
      <c r="E55" s="61">
        <v>300</v>
      </c>
      <c r="F55" s="58">
        <f t="shared" si="22"/>
        <v>0</v>
      </c>
      <c r="G55" s="61">
        <v>0</v>
      </c>
      <c r="H55" s="61">
        <v>0</v>
      </c>
    </row>
    <row r="56" s="53" customFormat="1" ht="16.9" customHeight="1" spans="1:8">
      <c r="A56" s="212">
        <v>50905</v>
      </c>
      <c r="B56" s="212" t="s">
        <v>2604</v>
      </c>
      <c r="C56" s="58">
        <f t="shared" si="21"/>
        <v>3244</v>
      </c>
      <c r="D56" s="61">
        <v>3227</v>
      </c>
      <c r="E56" s="61">
        <v>17</v>
      </c>
      <c r="F56" s="58">
        <f t="shared" si="22"/>
        <v>3227</v>
      </c>
      <c r="G56" s="61">
        <v>3227</v>
      </c>
      <c r="H56" s="61">
        <v>0</v>
      </c>
    </row>
    <row r="57" s="53" customFormat="1" ht="16.9" customHeight="1" spans="1:8">
      <c r="A57" s="212">
        <v>50999</v>
      </c>
      <c r="B57" s="212" t="s">
        <v>2605</v>
      </c>
      <c r="C57" s="58">
        <f t="shared" si="21"/>
        <v>5919</v>
      </c>
      <c r="D57" s="61">
        <v>3623</v>
      </c>
      <c r="E57" s="61">
        <v>2296</v>
      </c>
      <c r="F57" s="58">
        <f t="shared" si="22"/>
        <v>0</v>
      </c>
      <c r="G57" s="61">
        <v>0</v>
      </c>
      <c r="H57" s="61">
        <v>0</v>
      </c>
    </row>
    <row r="58" s="53" customFormat="1" ht="16.9" customHeight="1" spans="1:8">
      <c r="A58" s="212">
        <v>510</v>
      </c>
      <c r="B58" s="214" t="s">
        <v>2606</v>
      </c>
      <c r="C58" s="58">
        <f t="shared" ref="C58:H58" si="24">SUM(C59:C60)</f>
        <v>8604</v>
      </c>
      <c r="D58" s="58">
        <f t="shared" si="24"/>
        <v>8604</v>
      </c>
      <c r="E58" s="58">
        <f t="shared" si="24"/>
        <v>0</v>
      </c>
      <c r="F58" s="58">
        <f t="shared" si="24"/>
        <v>0</v>
      </c>
      <c r="G58" s="58">
        <f t="shared" si="24"/>
        <v>0</v>
      </c>
      <c r="H58" s="58">
        <f t="shared" si="24"/>
        <v>0</v>
      </c>
    </row>
    <row r="59" s="53" customFormat="1" ht="16.9" customHeight="1" spans="1:8">
      <c r="A59" s="212">
        <v>51002</v>
      </c>
      <c r="B59" s="212" t="s">
        <v>2607</v>
      </c>
      <c r="C59" s="58">
        <f t="shared" ref="C59:C65" si="25">D59+E59</f>
        <v>8604</v>
      </c>
      <c r="D59" s="61">
        <v>8604</v>
      </c>
      <c r="E59" s="61">
        <v>0</v>
      </c>
      <c r="F59" s="58">
        <f t="shared" ref="F59:F65" si="26">G59+H59</f>
        <v>0</v>
      </c>
      <c r="G59" s="61">
        <v>0</v>
      </c>
      <c r="H59" s="61">
        <v>0</v>
      </c>
    </row>
    <row r="60" s="53" customFormat="1" ht="16.9" customHeight="1" spans="1:8">
      <c r="A60" s="212">
        <v>51003</v>
      </c>
      <c r="B60" s="212" t="s">
        <v>2608</v>
      </c>
      <c r="C60" s="58">
        <f t="shared" si="25"/>
        <v>0</v>
      </c>
      <c r="D60" s="61">
        <v>0</v>
      </c>
      <c r="E60" s="61">
        <v>0</v>
      </c>
      <c r="F60" s="58">
        <f t="shared" si="26"/>
        <v>0</v>
      </c>
      <c r="G60" s="61">
        <v>0</v>
      </c>
      <c r="H60" s="61">
        <v>0</v>
      </c>
    </row>
    <row r="61" s="53" customFormat="1" ht="16.9" customHeight="1" spans="1:8">
      <c r="A61" s="212">
        <v>511</v>
      </c>
      <c r="B61" s="214" t="s">
        <v>2609</v>
      </c>
      <c r="C61" s="58">
        <f t="shared" ref="C61:H61" si="27">SUM(C62:C65)</f>
        <v>0</v>
      </c>
      <c r="D61" s="58">
        <f t="shared" si="27"/>
        <v>0</v>
      </c>
      <c r="E61" s="58">
        <f t="shared" si="27"/>
        <v>0</v>
      </c>
      <c r="F61" s="58">
        <f t="shared" si="27"/>
        <v>0</v>
      </c>
      <c r="G61" s="58">
        <f t="shared" si="27"/>
        <v>0</v>
      </c>
      <c r="H61" s="58">
        <f t="shared" si="27"/>
        <v>0</v>
      </c>
    </row>
    <row r="62" s="53" customFormat="1" ht="16.9" customHeight="1" spans="1:8">
      <c r="A62" s="212">
        <v>51101</v>
      </c>
      <c r="B62" s="212" t="s">
        <v>2610</v>
      </c>
      <c r="C62" s="58">
        <f t="shared" si="25"/>
        <v>0</v>
      </c>
      <c r="D62" s="61">
        <v>0</v>
      </c>
      <c r="E62" s="61">
        <v>0</v>
      </c>
      <c r="F62" s="58">
        <f t="shared" si="26"/>
        <v>0</v>
      </c>
      <c r="G62" s="61">
        <v>0</v>
      </c>
      <c r="H62" s="61">
        <v>0</v>
      </c>
    </row>
    <row r="63" s="53" customFormat="1" ht="16.9" customHeight="1" spans="1:8">
      <c r="A63" s="212">
        <v>51102</v>
      </c>
      <c r="B63" s="212" t="s">
        <v>2611</v>
      </c>
      <c r="C63" s="58">
        <f t="shared" si="25"/>
        <v>0</v>
      </c>
      <c r="D63" s="61">
        <v>0</v>
      </c>
      <c r="E63" s="61">
        <v>0</v>
      </c>
      <c r="F63" s="58">
        <f t="shared" si="26"/>
        <v>0</v>
      </c>
      <c r="G63" s="61">
        <v>0</v>
      </c>
      <c r="H63" s="61">
        <v>0</v>
      </c>
    </row>
    <row r="64" s="53" customFormat="1" ht="16.9" customHeight="1" spans="1:8">
      <c r="A64" s="212">
        <v>51103</v>
      </c>
      <c r="B64" s="212" t="s">
        <v>2612</v>
      </c>
      <c r="C64" s="58">
        <f t="shared" si="25"/>
        <v>0</v>
      </c>
      <c r="D64" s="61">
        <v>0</v>
      </c>
      <c r="E64" s="61">
        <v>0</v>
      </c>
      <c r="F64" s="58">
        <f t="shared" si="26"/>
        <v>0</v>
      </c>
      <c r="G64" s="61">
        <v>0</v>
      </c>
      <c r="H64" s="61">
        <v>0</v>
      </c>
    </row>
    <row r="65" s="53" customFormat="1" ht="16.9" customHeight="1" spans="1:8">
      <c r="A65" s="212">
        <v>51104</v>
      </c>
      <c r="B65" s="212" t="s">
        <v>2613</v>
      </c>
      <c r="C65" s="58">
        <f t="shared" si="25"/>
        <v>0</v>
      </c>
      <c r="D65" s="61">
        <v>0</v>
      </c>
      <c r="E65" s="61">
        <v>0</v>
      </c>
      <c r="F65" s="58">
        <f t="shared" si="26"/>
        <v>0</v>
      </c>
      <c r="G65" s="61">
        <v>0</v>
      </c>
      <c r="H65" s="61">
        <v>0</v>
      </c>
    </row>
    <row r="66" s="53" customFormat="1" ht="16.9" customHeight="1" spans="1:8">
      <c r="A66" s="212">
        <v>599</v>
      </c>
      <c r="B66" s="214" t="s">
        <v>2614</v>
      </c>
      <c r="C66" s="58">
        <f t="shared" ref="C66:H66" si="28">SUM(C67:C70)</f>
        <v>6</v>
      </c>
      <c r="D66" s="58">
        <f t="shared" si="28"/>
        <v>6</v>
      </c>
      <c r="E66" s="58">
        <f t="shared" si="28"/>
        <v>0</v>
      </c>
      <c r="F66" s="58">
        <f t="shared" si="28"/>
        <v>0</v>
      </c>
      <c r="G66" s="58">
        <f t="shared" si="28"/>
        <v>0</v>
      </c>
      <c r="H66" s="58">
        <f t="shared" si="28"/>
        <v>0</v>
      </c>
    </row>
    <row r="67" s="53" customFormat="1" ht="17.25" customHeight="1" spans="1:8">
      <c r="A67" s="212">
        <v>59906</v>
      </c>
      <c r="B67" s="212" t="s">
        <v>2615</v>
      </c>
      <c r="C67" s="58">
        <f t="shared" ref="C67:C70" si="29">D67+E67</f>
        <v>0</v>
      </c>
      <c r="D67" s="61">
        <v>0</v>
      </c>
      <c r="E67" s="61">
        <v>0</v>
      </c>
      <c r="F67" s="58">
        <f t="shared" ref="F67:F70" si="30">G67+H67</f>
        <v>0</v>
      </c>
      <c r="G67" s="61">
        <v>0</v>
      </c>
      <c r="H67" s="61">
        <v>0</v>
      </c>
    </row>
    <row r="68" s="53" customFormat="1" ht="16.9" customHeight="1" spans="1:8">
      <c r="A68" s="212">
        <v>59907</v>
      </c>
      <c r="B68" s="212" t="s">
        <v>2616</v>
      </c>
      <c r="C68" s="58">
        <f t="shared" si="29"/>
        <v>0</v>
      </c>
      <c r="D68" s="61">
        <v>0</v>
      </c>
      <c r="E68" s="61">
        <v>0</v>
      </c>
      <c r="F68" s="58">
        <f t="shared" si="30"/>
        <v>0</v>
      </c>
      <c r="G68" s="61">
        <v>0</v>
      </c>
      <c r="H68" s="61">
        <v>0</v>
      </c>
    </row>
    <row r="69" s="53" customFormat="1" ht="16.9" customHeight="1" spans="1:8">
      <c r="A69" s="212">
        <v>59908</v>
      </c>
      <c r="B69" s="212" t="s">
        <v>2617</v>
      </c>
      <c r="C69" s="58">
        <f t="shared" si="29"/>
        <v>0</v>
      </c>
      <c r="D69" s="61">
        <v>0</v>
      </c>
      <c r="E69" s="61">
        <v>0</v>
      </c>
      <c r="F69" s="58">
        <f t="shared" si="30"/>
        <v>0</v>
      </c>
      <c r="G69" s="61">
        <v>0</v>
      </c>
      <c r="H69" s="61">
        <v>0</v>
      </c>
    </row>
    <row r="70" s="53" customFormat="1" ht="16.9" customHeight="1" spans="1:8">
      <c r="A70" s="212">
        <v>59999</v>
      </c>
      <c r="B70" s="212" t="s">
        <v>2618</v>
      </c>
      <c r="C70" s="58">
        <f t="shared" si="29"/>
        <v>6</v>
      </c>
      <c r="D70" s="61">
        <v>6</v>
      </c>
      <c r="E70" s="61">
        <v>0</v>
      </c>
      <c r="F70" s="58">
        <f t="shared" si="30"/>
        <v>0</v>
      </c>
      <c r="G70" s="61">
        <v>0</v>
      </c>
      <c r="H70" s="61">
        <v>0</v>
      </c>
    </row>
  </sheetData>
  <mergeCells count="5">
    <mergeCell ref="A1:H1"/>
    <mergeCell ref="A4:A5"/>
    <mergeCell ref="B4:B5"/>
    <mergeCell ref="C4:C5"/>
    <mergeCell ref="F4:F5"/>
  </mergeCells>
  <pageMargins left="0.75" right="0.75" top="1" bottom="1" header="0.511805555555556" footer="0.511805555555556"/>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09"/>
  <sheetViews>
    <sheetView workbookViewId="0">
      <selection activeCell="F12" sqref="F12"/>
    </sheetView>
  </sheetViews>
  <sheetFormatPr defaultColWidth="12.125" defaultRowHeight="16.9" customHeight="1" outlineLevelCol="3"/>
  <cols>
    <col min="1" max="1" width="41.75" style="53" customWidth="1"/>
    <col min="2" max="2" width="19.5" style="53" customWidth="1"/>
    <col min="3" max="3" width="40.625" style="53" customWidth="1"/>
    <col min="4" max="4" width="19.5" style="53" customWidth="1"/>
    <col min="5" max="256" width="12.125" style="53" customWidth="1"/>
    <col min="257" max="16384" width="12.125" style="53"/>
  </cols>
  <sheetData>
    <row r="1" s="53" customFormat="1" ht="33.95" customHeight="1" spans="1:4">
      <c r="A1" s="54" t="s">
        <v>2619</v>
      </c>
      <c r="B1" s="54"/>
      <c r="C1" s="54"/>
      <c r="D1" s="54"/>
    </row>
    <row r="2" s="53" customFormat="1" ht="17.1" customHeight="1" spans="1:4">
      <c r="A2" s="55" t="s">
        <v>2620</v>
      </c>
      <c r="B2" s="55"/>
      <c r="C2" s="55"/>
      <c r="D2" s="55"/>
    </row>
    <row r="3" s="53" customFormat="1" ht="17.1" customHeight="1" spans="1:4">
      <c r="A3" s="55" t="s">
        <v>2621</v>
      </c>
      <c r="B3" s="55"/>
      <c r="C3" s="55"/>
      <c r="D3" s="55"/>
    </row>
    <row r="4" s="53" customFormat="1" ht="17.1" customHeight="1" spans="1:4">
      <c r="A4" s="56" t="s">
        <v>111</v>
      </c>
      <c r="B4" s="56" t="s">
        <v>2622</v>
      </c>
      <c r="C4" s="56" t="s">
        <v>111</v>
      </c>
      <c r="D4" s="56" t="s">
        <v>2622</v>
      </c>
    </row>
    <row r="5" s="53" customFormat="1" ht="17.1" customHeight="1" spans="1:4">
      <c r="A5" s="201" t="s">
        <v>2623</v>
      </c>
      <c r="B5" s="58">
        <f>'[1]L01'!C5</f>
        <v>62378</v>
      </c>
      <c r="C5" s="201" t="s">
        <v>2541</v>
      </c>
      <c r="D5" s="58">
        <f>'[1]L02'!C5</f>
        <v>178619</v>
      </c>
    </row>
    <row r="6" s="53" customFormat="1" ht="17.1" customHeight="1" spans="1:4">
      <c r="A6" s="201" t="s">
        <v>2624</v>
      </c>
      <c r="B6" s="58">
        <f>SUM(B7,B14,B50)</f>
        <v>109620</v>
      </c>
      <c r="C6" s="201" t="s">
        <v>2625</v>
      </c>
      <c r="D6" s="58">
        <f>SUM(D7,D14,D50)</f>
        <v>0</v>
      </c>
    </row>
    <row r="7" s="53" customFormat="1" ht="17.1" customHeight="1" spans="1:4">
      <c r="A7" s="201" t="s">
        <v>38</v>
      </c>
      <c r="B7" s="58">
        <f>SUM(B8:B13)</f>
        <v>4295</v>
      </c>
      <c r="C7" s="201" t="s">
        <v>2626</v>
      </c>
      <c r="D7" s="58">
        <f>SUM(D8:D13)</f>
        <v>0</v>
      </c>
    </row>
    <row r="8" s="53" customFormat="1" customHeight="1" spans="1:4">
      <c r="A8" s="57" t="s">
        <v>2627</v>
      </c>
      <c r="B8" s="59">
        <v>0</v>
      </c>
      <c r="C8" s="57" t="s">
        <v>2628</v>
      </c>
      <c r="D8" s="59">
        <v>0</v>
      </c>
    </row>
    <row r="9" s="53" customFormat="1" customHeight="1" spans="1:4">
      <c r="A9" s="57" t="s">
        <v>2629</v>
      </c>
      <c r="B9" s="59">
        <v>115</v>
      </c>
      <c r="C9" s="57" t="s">
        <v>2630</v>
      </c>
      <c r="D9" s="59">
        <v>0</v>
      </c>
    </row>
    <row r="10" s="53" customFormat="1" customHeight="1" spans="1:4">
      <c r="A10" s="57" t="s">
        <v>2631</v>
      </c>
      <c r="B10" s="59">
        <v>1070</v>
      </c>
      <c r="C10" s="57" t="s">
        <v>2632</v>
      </c>
      <c r="D10" s="59">
        <v>0</v>
      </c>
    </row>
    <row r="11" s="53" customFormat="1" customHeight="1" spans="1:4">
      <c r="A11" s="57" t="s">
        <v>2633</v>
      </c>
      <c r="B11" s="59">
        <v>0</v>
      </c>
      <c r="C11" s="57" t="s">
        <v>2634</v>
      </c>
      <c r="D11" s="59">
        <v>0</v>
      </c>
    </row>
    <row r="12" s="53" customFormat="1" customHeight="1" spans="1:4">
      <c r="A12" s="57" t="s">
        <v>2635</v>
      </c>
      <c r="B12" s="59">
        <v>0</v>
      </c>
      <c r="C12" s="57" t="s">
        <v>2636</v>
      </c>
      <c r="D12" s="59">
        <v>0</v>
      </c>
    </row>
    <row r="13" s="53" customFormat="1" customHeight="1" spans="1:4">
      <c r="A13" s="57" t="s">
        <v>2637</v>
      </c>
      <c r="B13" s="59">
        <v>3110</v>
      </c>
      <c r="C13" s="57" t="s">
        <v>2638</v>
      </c>
      <c r="D13" s="59">
        <v>0</v>
      </c>
    </row>
    <row r="14" s="53" customFormat="1" customHeight="1" spans="1:4">
      <c r="A14" s="201" t="s">
        <v>2639</v>
      </c>
      <c r="B14" s="58">
        <f>SUM(B15:B49)</f>
        <v>87262</v>
      </c>
      <c r="C14" s="201" t="s">
        <v>2640</v>
      </c>
      <c r="D14" s="58">
        <f>SUM(D15:D49)</f>
        <v>0</v>
      </c>
    </row>
    <row r="15" s="53" customFormat="1" customHeight="1" spans="1:4">
      <c r="A15" s="57" t="s">
        <v>2641</v>
      </c>
      <c r="B15" s="59">
        <v>13204</v>
      </c>
      <c r="C15" s="57" t="s">
        <v>2642</v>
      </c>
      <c r="D15" s="59">
        <v>0</v>
      </c>
    </row>
    <row r="16" s="53" customFormat="1" customHeight="1" spans="1:4">
      <c r="A16" s="57" t="s">
        <v>2643</v>
      </c>
      <c r="B16" s="59">
        <v>13681</v>
      </c>
      <c r="C16" s="57" t="s">
        <v>2644</v>
      </c>
      <c r="D16" s="59">
        <v>0</v>
      </c>
    </row>
    <row r="17" s="53" customFormat="1" customHeight="1" spans="1:4">
      <c r="A17" s="57" t="s">
        <v>2645</v>
      </c>
      <c r="B17" s="59">
        <v>8057</v>
      </c>
      <c r="C17" s="57" t="s">
        <v>2646</v>
      </c>
      <c r="D17" s="59">
        <v>0</v>
      </c>
    </row>
    <row r="18" s="53" customFormat="1" customHeight="1" spans="1:4">
      <c r="A18" s="57" t="s">
        <v>2647</v>
      </c>
      <c r="B18" s="59">
        <v>6140</v>
      </c>
      <c r="C18" s="57" t="s">
        <v>2648</v>
      </c>
      <c r="D18" s="59">
        <v>0</v>
      </c>
    </row>
    <row r="19" s="53" customFormat="1" customHeight="1" spans="1:4">
      <c r="A19" s="57" t="s">
        <v>2649</v>
      </c>
      <c r="B19" s="59">
        <v>0</v>
      </c>
      <c r="C19" s="57" t="s">
        <v>2650</v>
      </c>
      <c r="D19" s="59">
        <v>0</v>
      </c>
    </row>
    <row r="20" s="53" customFormat="1" customHeight="1" spans="1:4">
      <c r="A20" s="57" t="s">
        <v>2651</v>
      </c>
      <c r="B20" s="59">
        <v>0</v>
      </c>
      <c r="C20" s="57" t="s">
        <v>2652</v>
      </c>
      <c r="D20" s="59">
        <v>0</v>
      </c>
    </row>
    <row r="21" s="53" customFormat="1" customHeight="1" spans="1:4">
      <c r="A21" s="57" t="s">
        <v>2653</v>
      </c>
      <c r="B21" s="59">
        <v>242</v>
      </c>
      <c r="C21" s="57" t="s">
        <v>2654</v>
      </c>
      <c r="D21" s="59">
        <v>0</v>
      </c>
    </row>
    <row r="22" s="53" customFormat="1" customHeight="1" spans="1:4">
      <c r="A22" s="57" t="s">
        <v>2655</v>
      </c>
      <c r="B22" s="59">
        <v>0</v>
      </c>
      <c r="C22" s="57" t="s">
        <v>2656</v>
      </c>
      <c r="D22" s="59">
        <v>0</v>
      </c>
    </row>
    <row r="23" s="53" customFormat="1" customHeight="1" spans="1:4">
      <c r="A23" s="57" t="s">
        <v>2657</v>
      </c>
      <c r="B23" s="59">
        <v>8948</v>
      </c>
      <c r="C23" s="57" t="s">
        <v>2658</v>
      </c>
      <c r="D23" s="59">
        <v>0</v>
      </c>
    </row>
    <row r="24" s="53" customFormat="1" customHeight="1" spans="1:4">
      <c r="A24" s="57" t="s">
        <v>2659</v>
      </c>
      <c r="B24" s="59">
        <v>0</v>
      </c>
      <c r="C24" s="57" t="s">
        <v>2660</v>
      </c>
      <c r="D24" s="59">
        <v>0</v>
      </c>
    </row>
    <row r="25" s="53" customFormat="1" customHeight="1" spans="1:4">
      <c r="A25" s="57" t="s">
        <v>2661</v>
      </c>
      <c r="B25" s="59">
        <v>3</v>
      </c>
      <c r="C25" s="57" t="s">
        <v>2662</v>
      </c>
      <c r="D25" s="59">
        <v>0</v>
      </c>
    </row>
    <row r="26" s="53" customFormat="1" customHeight="1" spans="1:4">
      <c r="A26" s="57" t="s">
        <v>2663</v>
      </c>
      <c r="B26" s="59">
        <v>0</v>
      </c>
      <c r="C26" s="57" t="s">
        <v>2664</v>
      </c>
      <c r="D26" s="59">
        <v>0</v>
      </c>
    </row>
    <row r="27" s="53" customFormat="1" customHeight="1" spans="1:4">
      <c r="A27" s="57" t="s">
        <v>2665</v>
      </c>
      <c r="B27" s="59">
        <v>1026</v>
      </c>
      <c r="C27" s="57" t="s">
        <v>2666</v>
      </c>
      <c r="D27" s="59">
        <v>0</v>
      </c>
    </row>
    <row r="28" s="53" customFormat="1" customHeight="1" spans="1:4">
      <c r="A28" s="57" t="s">
        <v>2667</v>
      </c>
      <c r="B28" s="59">
        <v>130</v>
      </c>
      <c r="C28" s="57" t="s">
        <v>2668</v>
      </c>
      <c r="D28" s="59">
        <v>0</v>
      </c>
    </row>
    <row r="29" s="53" customFormat="1" customHeight="1" spans="1:4">
      <c r="A29" s="57" t="s">
        <v>2669</v>
      </c>
      <c r="B29" s="59">
        <v>0</v>
      </c>
      <c r="C29" s="57" t="s">
        <v>2670</v>
      </c>
      <c r="D29" s="59">
        <v>0</v>
      </c>
    </row>
    <row r="30" s="53" customFormat="1" customHeight="1" spans="1:4">
      <c r="A30" s="57" t="s">
        <v>2671</v>
      </c>
      <c r="B30" s="59">
        <v>0</v>
      </c>
      <c r="C30" s="57" t="s">
        <v>2672</v>
      </c>
      <c r="D30" s="59">
        <v>0</v>
      </c>
    </row>
    <row r="31" s="53" customFormat="1" customHeight="1" spans="1:4">
      <c r="A31" s="57" t="s">
        <v>2673</v>
      </c>
      <c r="B31" s="59">
        <v>145</v>
      </c>
      <c r="C31" s="57" t="s">
        <v>2674</v>
      </c>
      <c r="D31" s="59">
        <v>0</v>
      </c>
    </row>
    <row r="32" s="53" customFormat="1" customHeight="1" spans="1:4">
      <c r="A32" s="57" t="s">
        <v>2675</v>
      </c>
      <c r="B32" s="59">
        <v>10298</v>
      </c>
      <c r="C32" s="57" t="s">
        <v>2676</v>
      </c>
      <c r="D32" s="59">
        <v>0</v>
      </c>
    </row>
    <row r="33" s="53" customFormat="1" customHeight="1" spans="1:4">
      <c r="A33" s="57" t="s">
        <v>2677</v>
      </c>
      <c r="B33" s="59">
        <v>0</v>
      </c>
      <c r="C33" s="57" t="s">
        <v>2678</v>
      </c>
      <c r="D33" s="59">
        <v>0</v>
      </c>
    </row>
    <row r="34" s="53" customFormat="1" customHeight="1" spans="1:4">
      <c r="A34" s="57" t="s">
        <v>2679</v>
      </c>
      <c r="B34" s="59">
        <v>98</v>
      </c>
      <c r="C34" s="57" t="s">
        <v>2680</v>
      </c>
      <c r="D34" s="59">
        <v>0</v>
      </c>
    </row>
    <row r="35" s="53" customFormat="1" customHeight="1" spans="1:4">
      <c r="A35" s="57" t="s">
        <v>2681</v>
      </c>
      <c r="B35" s="59">
        <v>8438</v>
      </c>
      <c r="C35" s="57" t="s">
        <v>2682</v>
      </c>
      <c r="D35" s="59">
        <v>0</v>
      </c>
    </row>
    <row r="36" s="53" customFormat="1" customHeight="1" spans="1:4">
      <c r="A36" s="57" t="s">
        <v>2683</v>
      </c>
      <c r="B36" s="59">
        <v>6310</v>
      </c>
      <c r="C36" s="57" t="s">
        <v>2684</v>
      </c>
      <c r="D36" s="59">
        <v>0</v>
      </c>
    </row>
    <row r="37" s="53" customFormat="1" customHeight="1" spans="1:4">
      <c r="A37" s="57" t="s">
        <v>2685</v>
      </c>
      <c r="B37" s="59">
        <v>0</v>
      </c>
      <c r="C37" s="57" t="s">
        <v>2686</v>
      </c>
      <c r="D37" s="59">
        <v>0</v>
      </c>
    </row>
    <row r="38" s="53" customFormat="1" customHeight="1" spans="1:4">
      <c r="A38" s="57" t="s">
        <v>2687</v>
      </c>
      <c r="B38" s="59">
        <v>0</v>
      </c>
      <c r="C38" s="57" t="s">
        <v>2688</v>
      </c>
      <c r="D38" s="59">
        <v>0</v>
      </c>
    </row>
    <row r="39" s="53" customFormat="1" customHeight="1" spans="1:4">
      <c r="A39" s="57" t="s">
        <v>2689</v>
      </c>
      <c r="B39" s="59">
        <v>6875</v>
      </c>
      <c r="C39" s="57" t="s">
        <v>2690</v>
      </c>
      <c r="D39" s="59">
        <v>0</v>
      </c>
    </row>
    <row r="40" s="53" customFormat="1" customHeight="1" spans="1:4">
      <c r="A40" s="57" t="s">
        <v>2691</v>
      </c>
      <c r="B40" s="59">
        <v>47</v>
      </c>
      <c r="C40" s="57" t="s">
        <v>2692</v>
      </c>
      <c r="D40" s="59">
        <v>0</v>
      </c>
    </row>
    <row r="41" s="53" customFormat="1" customHeight="1" spans="1:4">
      <c r="A41" s="57" t="s">
        <v>2693</v>
      </c>
      <c r="B41" s="59">
        <v>0</v>
      </c>
      <c r="C41" s="57" t="s">
        <v>2694</v>
      </c>
      <c r="D41" s="59">
        <v>0</v>
      </c>
    </row>
    <row r="42" s="53" customFormat="1" customHeight="1" spans="1:4">
      <c r="A42" s="57" t="s">
        <v>2695</v>
      </c>
      <c r="B42" s="59">
        <v>0</v>
      </c>
      <c r="C42" s="57" t="s">
        <v>2696</v>
      </c>
      <c r="D42" s="59">
        <v>0</v>
      </c>
    </row>
    <row r="43" s="53" customFormat="1" customHeight="1" spans="1:4">
      <c r="A43" s="57" t="s">
        <v>2697</v>
      </c>
      <c r="B43" s="59">
        <v>0</v>
      </c>
      <c r="C43" s="57" t="s">
        <v>2698</v>
      </c>
      <c r="D43" s="59">
        <v>0</v>
      </c>
    </row>
    <row r="44" s="53" customFormat="1" customHeight="1" spans="1:4">
      <c r="A44" s="57" t="s">
        <v>2699</v>
      </c>
      <c r="B44" s="59">
        <v>0</v>
      </c>
      <c r="C44" s="57" t="s">
        <v>2700</v>
      </c>
      <c r="D44" s="59">
        <v>0</v>
      </c>
    </row>
    <row r="45" s="53" customFormat="1" customHeight="1" spans="1:4">
      <c r="A45" s="57" t="s">
        <v>2701</v>
      </c>
      <c r="B45" s="59">
        <v>1839</v>
      </c>
      <c r="C45" s="57" t="s">
        <v>2702</v>
      </c>
      <c r="D45" s="59">
        <v>0</v>
      </c>
    </row>
    <row r="46" s="53" customFormat="1" customHeight="1" spans="1:4">
      <c r="A46" s="57" t="s">
        <v>2703</v>
      </c>
      <c r="B46" s="59">
        <v>0</v>
      </c>
      <c r="C46" s="57" t="s">
        <v>2704</v>
      </c>
      <c r="D46" s="59">
        <v>0</v>
      </c>
    </row>
    <row r="47" s="53" customFormat="1" customHeight="1" spans="1:4">
      <c r="A47" s="57" t="s">
        <v>2705</v>
      </c>
      <c r="B47" s="59">
        <v>0</v>
      </c>
      <c r="C47" s="57" t="s">
        <v>2706</v>
      </c>
      <c r="D47" s="59">
        <v>0</v>
      </c>
    </row>
    <row r="48" s="53" customFormat="1" customHeight="1" spans="1:4">
      <c r="A48" s="57" t="s">
        <v>2707</v>
      </c>
      <c r="B48" s="59">
        <v>0</v>
      </c>
      <c r="C48" s="57" t="s">
        <v>2708</v>
      </c>
      <c r="D48" s="59">
        <v>0</v>
      </c>
    </row>
    <row r="49" s="53" customFormat="1" customHeight="1" spans="1:4">
      <c r="A49" s="57" t="s">
        <v>2709</v>
      </c>
      <c r="B49" s="59">
        <v>1781</v>
      </c>
      <c r="C49" s="57" t="s">
        <v>2710</v>
      </c>
      <c r="D49" s="59">
        <v>0</v>
      </c>
    </row>
    <row r="50" s="53" customFormat="1" customHeight="1" spans="1:4">
      <c r="A50" s="201" t="s">
        <v>2711</v>
      </c>
      <c r="B50" s="58">
        <f>SUM(B51:B71)</f>
        <v>18063</v>
      </c>
      <c r="C50" s="201" t="s">
        <v>2712</v>
      </c>
      <c r="D50" s="58">
        <f>SUM(D51:D71)</f>
        <v>0</v>
      </c>
    </row>
    <row r="51" s="53" customFormat="1" customHeight="1" spans="1:4">
      <c r="A51" s="57" t="s">
        <v>2215</v>
      </c>
      <c r="B51" s="59">
        <v>496</v>
      </c>
      <c r="C51" s="57" t="s">
        <v>2215</v>
      </c>
      <c r="D51" s="59">
        <v>0</v>
      </c>
    </row>
    <row r="52" s="53" customFormat="1" customHeight="1" spans="1:4">
      <c r="A52" s="57" t="s">
        <v>2713</v>
      </c>
      <c r="B52" s="59">
        <v>0</v>
      </c>
      <c r="C52" s="57" t="s">
        <v>2713</v>
      </c>
      <c r="D52" s="59">
        <v>0</v>
      </c>
    </row>
    <row r="53" s="53" customFormat="1" ht="17.1" customHeight="1" spans="1:4">
      <c r="A53" s="57" t="s">
        <v>2714</v>
      </c>
      <c r="B53" s="59">
        <v>0</v>
      </c>
      <c r="C53" s="57" t="s">
        <v>2714</v>
      </c>
      <c r="D53" s="59">
        <v>0</v>
      </c>
    </row>
    <row r="54" s="53" customFormat="1" ht="17.1" customHeight="1" spans="1:4">
      <c r="A54" s="57" t="s">
        <v>2715</v>
      </c>
      <c r="B54" s="59">
        <v>0</v>
      </c>
      <c r="C54" s="57" t="s">
        <v>2715</v>
      </c>
      <c r="D54" s="59">
        <v>0</v>
      </c>
    </row>
    <row r="55" s="53" customFormat="1" ht="17.1" customHeight="1" spans="1:4">
      <c r="A55" s="57" t="s">
        <v>2217</v>
      </c>
      <c r="B55" s="59">
        <v>623</v>
      </c>
      <c r="C55" s="57" t="s">
        <v>2217</v>
      </c>
      <c r="D55" s="59">
        <v>0</v>
      </c>
    </row>
    <row r="56" s="53" customFormat="1" ht="17.1" customHeight="1" spans="1:4">
      <c r="A56" s="57" t="s">
        <v>2716</v>
      </c>
      <c r="B56" s="59">
        <v>10</v>
      </c>
      <c r="C56" s="57" t="s">
        <v>2716</v>
      </c>
      <c r="D56" s="59">
        <v>0</v>
      </c>
    </row>
    <row r="57" s="53" customFormat="1" ht="17.1" customHeight="1" spans="1:4">
      <c r="A57" s="57" t="s">
        <v>2717</v>
      </c>
      <c r="B57" s="59">
        <v>208</v>
      </c>
      <c r="C57" s="57" t="s">
        <v>2717</v>
      </c>
      <c r="D57" s="59">
        <v>0</v>
      </c>
    </row>
    <row r="58" s="53" customFormat="1" ht="17.1" customHeight="1" spans="1:4">
      <c r="A58" s="57" t="s">
        <v>2718</v>
      </c>
      <c r="B58" s="59">
        <v>4783</v>
      </c>
      <c r="C58" s="57" t="s">
        <v>2718</v>
      </c>
      <c r="D58" s="59">
        <v>0</v>
      </c>
    </row>
    <row r="59" s="53" customFormat="1" ht="17.1" customHeight="1" spans="1:4">
      <c r="A59" s="57" t="s">
        <v>2719</v>
      </c>
      <c r="B59" s="59">
        <v>1560</v>
      </c>
      <c r="C59" s="57" t="s">
        <v>2719</v>
      </c>
      <c r="D59" s="59">
        <v>0</v>
      </c>
    </row>
    <row r="60" s="53" customFormat="1" ht="17.1" customHeight="1" spans="1:4">
      <c r="A60" s="57" t="s">
        <v>2223</v>
      </c>
      <c r="B60" s="59">
        <v>113</v>
      </c>
      <c r="C60" s="57" t="s">
        <v>2223</v>
      </c>
      <c r="D60" s="59">
        <v>0</v>
      </c>
    </row>
    <row r="61" s="53" customFormat="1" ht="17.1" customHeight="1" spans="1:4">
      <c r="A61" s="57" t="s">
        <v>2720</v>
      </c>
      <c r="B61" s="59">
        <v>1039</v>
      </c>
      <c r="C61" s="57" t="s">
        <v>2720</v>
      </c>
      <c r="D61" s="59">
        <v>0</v>
      </c>
    </row>
    <row r="62" s="53" customFormat="1" ht="17.1" customHeight="1" spans="1:4">
      <c r="A62" s="57" t="s">
        <v>2721</v>
      </c>
      <c r="B62" s="59">
        <v>4781</v>
      </c>
      <c r="C62" s="57" t="s">
        <v>2721</v>
      </c>
      <c r="D62" s="59">
        <v>0</v>
      </c>
    </row>
    <row r="63" s="53" customFormat="1" ht="17.1" customHeight="1" spans="1:4">
      <c r="A63" s="57" t="s">
        <v>2226</v>
      </c>
      <c r="B63" s="59">
        <v>335</v>
      </c>
      <c r="C63" s="57" t="s">
        <v>2226</v>
      </c>
      <c r="D63" s="59">
        <v>0</v>
      </c>
    </row>
    <row r="64" s="53" customFormat="1" ht="17.1" customHeight="1" spans="1:4">
      <c r="A64" s="57" t="s">
        <v>2722</v>
      </c>
      <c r="B64" s="59">
        <v>775</v>
      </c>
      <c r="C64" s="57" t="s">
        <v>2722</v>
      </c>
      <c r="D64" s="59">
        <v>0</v>
      </c>
    </row>
    <row r="65" s="53" customFormat="1" ht="17.1" customHeight="1" spans="1:4">
      <c r="A65" s="57" t="s">
        <v>2723</v>
      </c>
      <c r="B65" s="59">
        <v>1360</v>
      </c>
      <c r="C65" s="57" t="s">
        <v>2723</v>
      </c>
      <c r="D65" s="59">
        <v>0</v>
      </c>
    </row>
    <row r="66" s="53" customFormat="1" ht="17.1" customHeight="1" spans="1:4">
      <c r="A66" s="57" t="s">
        <v>2724</v>
      </c>
      <c r="B66" s="59">
        <v>0</v>
      </c>
      <c r="C66" s="57" t="s">
        <v>2724</v>
      </c>
      <c r="D66" s="59">
        <v>0</v>
      </c>
    </row>
    <row r="67" s="53" customFormat="1" ht="17.1" customHeight="1" spans="1:4">
      <c r="A67" s="57" t="s">
        <v>2725</v>
      </c>
      <c r="B67" s="59">
        <v>820</v>
      </c>
      <c r="C67" s="57" t="s">
        <v>2725</v>
      </c>
      <c r="D67" s="59">
        <v>0</v>
      </c>
    </row>
    <row r="68" s="53" customFormat="1" ht="17.1" customHeight="1" spans="1:4">
      <c r="A68" s="57" t="s">
        <v>2228</v>
      </c>
      <c r="B68" s="59">
        <v>1121</v>
      </c>
      <c r="C68" s="57" t="s">
        <v>2228</v>
      </c>
      <c r="D68" s="59">
        <v>0</v>
      </c>
    </row>
    <row r="69" s="53" customFormat="1" ht="17.1" customHeight="1" spans="1:4">
      <c r="A69" s="57" t="s">
        <v>2726</v>
      </c>
      <c r="B69" s="59">
        <v>0</v>
      </c>
      <c r="C69" s="57" t="s">
        <v>2726</v>
      </c>
      <c r="D69" s="59">
        <v>0</v>
      </c>
    </row>
    <row r="70" s="53" customFormat="1" customHeight="1" spans="1:4">
      <c r="A70" s="57" t="s">
        <v>2727</v>
      </c>
      <c r="B70" s="59">
        <v>10</v>
      </c>
      <c r="C70" s="57" t="s">
        <v>2727</v>
      </c>
      <c r="D70" s="59">
        <v>0</v>
      </c>
    </row>
    <row r="71" s="53" customFormat="1" ht="17.1" customHeight="1" spans="1:4">
      <c r="A71" s="57" t="s">
        <v>2728</v>
      </c>
      <c r="B71" s="59">
        <v>29</v>
      </c>
      <c r="C71" s="57" t="s">
        <v>2230</v>
      </c>
      <c r="D71" s="59">
        <v>0</v>
      </c>
    </row>
    <row r="72" s="53" customFormat="1" ht="17.1" customHeight="1" spans="1:4">
      <c r="A72" s="201" t="s">
        <v>2729</v>
      </c>
      <c r="B72" s="58">
        <f>SUM(B73:B74)</f>
        <v>0</v>
      </c>
      <c r="C72" s="201" t="s">
        <v>2730</v>
      </c>
      <c r="D72" s="58">
        <f>SUM(D73:D74)</f>
        <v>4269</v>
      </c>
    </row>
    <row r="73" s="53" customFormat="1" ht="17.1" customHeight="1" spans="1:4">
      <c r="A73" s="57" t="s">
        <v>2731</v>
      </c>
      <c r="B73" s="59">
        <v>0</v>
      </c>
      <c r="C73" s="57" t="s">
        <v>2732</v>
      </c>
      <c r="D73" s="59">
        <v>46</v>
      </c>
    </row>
    <row r="74" s="53" customFormat="1" ht="17.1" customHeight="1" spans="1:4">
      <c r="A74" s="57" t="s">
        <v>2733</v>
      </c>
      <c r="B74" s="59">
        <v>0</v>
      </c>
      <c r="C74" s="57" t="s">
        <v>2734</v>
      </c>
      <c r="D74" s="59">
        <v>4223</v>
      </c>
    </row>
    <row r="75" s="53" customFormat="1" ht="17.1" customHeight="1" spans="1:4">
      <c r="A75" s="201" t="s">
        <v>2735</v>
      </c>
      <c r="B75" s="60">
        <v>0</v>
      </c>
      <c r="C75" s="57"/>
      <c r="D75" s="202"/>
    </row>
    <row r="76" s="53" customFormat="1" ht="17.1" customHeight="1" spans="1:4">
      <c r="A76" s="201" t="s">
        <v>2736</v>
      </c>
      <c r="B76" s="60">
        <v>806</v>
      </c>
      <c r="C76" s="57"/>
      <c r="D76" s="202"/>
    </row>
    <row r="77" s="53" customFormat="1" ht="17.1" customHeight="1" spans="1:4">
      <c r="A77" s="201" t="s">
        <v>2737</v>
      </c>
      <c r="B77" s="58">
        <f>SUM(B78:B81)</f>
        <v>10534</v>
      </c>
      <c r="C77" s="201" t="s">
        <v>2738</v>
      </c>
      <c r="D77" s="61">
        <v>0</v>
      </c>
    </row>
    <row r="78" s="53" customFormat="1" ht="17.1" customHeight="1" spans="1:4">
      <c r="A78" s="57" t="s">
        <v>2739</v>
      </c>
      <c r="B78" s="61">
        <v>10534</v>
      </c>
      <c r="C78" s="57"/>
      <c r="D78" s="202"/>
    </row>
    <row r="79" s="53" customFormat="1" ht="17.1" customHeight="1" spans="1:4">
      <c r="A79" s="57" t="s">
        <v>2740</v>
      </c>
      <c r="B79" s="61">
        <v>0</v>
      </c>
      <c r="C79" s="57"/>
      <c r="D79" s="202"/>
    </row>
    <row r="80" s="53" customFormat="1" customHeight="1" spans="1:4">
      <c r="A80" s="57" t="s">
        <v>2741</v>
      </c>
      <c r="B80" s="61">
        <v>0</v>
      </c>
      <c r="C80" s="57"/>
      <c r="D80" s="202"/>
    </row>
    <row r="81" s="53" customFormat="1" ht="17.1" customHeight="1" spans="1:4">
      <c r="A81" s="57" t="s">
        <v>2742</v>
      </c>
      <c r="B81" s="61">
        <v>0</v>
      </c>
      <c r="C81" s="57"/>
      <c r="D81" s="202"/>
    </row>
    <row r="82" s="53" customFormat="1" ht="17.1" customHeight="1" spans="1:4">
      <c r="A82" s="201" t="s">
        <v>2743</v>
      </c>
      <c r="B82" s="58">
        <f>B83</f>
        <v>0</v>
      </c>
      <c r="C82" s="201" t="s">
        <v>2744</v>
      </c>
      <c r="D82" s="58">
        <f>D83</f>
        <v>0</v>
      </c>
    </row>
    <row r="83" s="53" customFormat="1" ht="17.1" customHeight="1" spans="1:4">
      <c r="A83" s="201" t="s">
        <v>2745</v>
      </c>
      <c r="B83" s="58">
        <f>B84</f>
        <v>0</v>
      </c>
      <c r="C83" s="201" t="s">
        <v>2746</v>
      </c>
      <c r="D83" s="58">
        <f>SUM(D84:D87)</f>
        <v>0</v>
      </c>
    </row>
    <row r="84" s="53" customFormat="1" ht="17.1" customHeight="1" spans="1:4">
      <c r="A84" s="201" t="s">
        <v>2747</v>
      </c>
      <c r="B84" s="58">
        <f>SUM(B85:B88)</f>
        <v>0</v>
      </c>
      <c r="C84" s="57" t="s">
        <v>2748</v>
      </c>
      <c r="D84" s="61">
        <v>0</v>
      </c>
    </row>
    <row r="85" s="53" customFormat="1" ht="17.1" customHeight="1" spans="1:4">
      <c r="A85" s="57" t="s">
        <v>2749</v>
      </c>
      <c r="B85" s="61">
        <v>0</v>
      </c>
      <c r="C85" s="57" t="s">
        <v>2750</v>
      </c>
      <c r="D85" s="61">
        <v>0</v>
      </c>
    </row>
    <row r="86" s="53" customFormat="1" ht="17.1" customHeight="1" spans="1:4">
      <c r="A86" s="57" t="s">
        <v>2751</v>
      </c>
      <c r="B86" s="61">
        <v>0</v>
      </c>
      <c r="C86" s="57" t="s">
        <v>2752</v>
      </c>
      <c r="D86" s="61">
        <v>0</v>
      </c>
    </row>
    <row r="87" s="53" customFormat="1" ht="17.1" customHeight="1" spans="1:4">
      <c r="A87" s="57" t="s">
        <v>2753</v>
      </c>
      <c r="B87" s="61">
        <v>0</v>
      </c>
      <c r="C87" s="57" t="s">
        <v>2754</v>
      </c>
      <c r="D87" s="61">
        <v>0</v>
      </c>
    </row>
    <row r="88" s="53" customFormat="1" ht="17.1" customHeight="1" spans="1:4">
      <c r="A88" s="57" t="s">
        <v>2755</v>
      </c>
      <c r="B88" s="61">
        <v>0</v>
      </c>
      <c r="C88" s="57"/>
      <c r="D88" s="202"/>
    </row>
    <row r="89" s="53" customFormat="1" ht="17.1" customHeight="1" spans="1:4">
      <c r="A89" s="201" t="s">
        <v>2756</v>
      </c>
      <c r="B89" s="58">
        <f>B90</f>
        <v>0</v>
      </c>
      <c r="C89" s="201" t="s">
        <v>2757</v>
      </c>
      <c r="D89" s="58">
        <f>SUM(D90:D93)</f>
        <v>0</v>
      </c>
    </row>
    <row r="90" s="53" customFormat="1" ht="17.1" customHeight="1" spans="1:4">
      <c r="A90" s="201" t="s">
        <v>2758</v>
      </c>
      <c r="B90" s="58">
        <f>SUM(B91:B94)</f>
        <v>0</v>
      </c>
      <c r="C90" s="57" t="s">
        <v>2759</v>
      </c>
      <c r="D90" s="59">
        <v>0</v>
      </c>
    </row>
    <row r="91" s="53" customFormat="1" ht="17.1" customHeight="1" spans="1:4">
      <c r="A91" s="57" t="s">
        <v>2760</v>
      </c>
      <c r="B91" s="59">
        <v>0</v>
      </c>
      <c r="C91" s="57" t="s">
        <v>2761</v>
      </c>
      <c r="D91" s="59">
        <v>0</v>
      </c>
    </row>
    <row r="92" s="53" customFormat="1" ht="17.1" customHeight="1" spans="1:4">
      <c r="A92" s="57" t="s">
        <v>2762</v>
      </c>
      <c r="B92" s="59">
        <v>0</v>
      </c>
      <c r="C92" s="57" t="s">
        <v>2763</v>
      </c>
      <c r="D92" s="59">
        <v>0</v>
      </c>
    </row>
    <row r="93" s="53" customFormat="1" ht="17.1" customHeight="1" spans="1:4">
      <c r="A93" s="57" t="s">
        <v>2764</v>
      </c>
      <c r="B93" s="59">
        <v>0</v>
      </c>
      <c r="C93" s="57" t="s">
        <v>2765</v>
      </c>
      <c r="D93" s="59">
        <v>0</v>
      </c>
    </row>
    <row r="94" s="53" customFormat="1" ht="17.1" customHeight="1" spans="1:4">
      <c r="A94" s="57" t="s">
        <v>2766</v>
      </c>
      <c r="B94" s="59">
        <v>0</v>
      </c>
      <c r="C94" s="57"/>
      <c r="D94" s="202"/>
    </row>
    <row r="95" s="53" customFormat="1" ht="17.1" customHeight="1" spans="1:4">
      <c r="A95" s="201" t="s">
        <v>2767</v>
      </c>
      <c r="B95" s="59">
        <v>0</v>
      </c>
      <c r="C95" s="201" t="s">
        <v>2768</v>
      </c>
      <c r="D95" s="61">
        <v>0</v>
      </c>
    </row>
    <row r="96" s="53" customFormat="1" ht="17.1" customHeight="1" spans="1:4">
      <c r="A96" s="201" t="s">
        <v>2769</v>
      </c>
      <c r="B96" s="60">
        <v>0</v>
      </c>
      <c r="C96" s="201" t="s">
        <v>2770</v>
      </c>
      <c r="D96" s="61">
        <v>0</v>
      </c>
    </row>
    <row r="97" s="53" customFormat="1" ht="17.1" customHeight="1" spans="1:4">
      <c r="A97" s="201" t="s">
        <v>2771</v>
      </c>
      <c r="B97" s="59">
        <v>0</v>
      </c>
      <c r="C97" s="201" t="s">
        <v>2772</v>
      </c>
      <c r="D97" s="61">
        <v>0</v>
      </c>
    </row>
    <row r="98" s="53" customFormat="1" ht="17.1" customHeight="1" spans="1:4">
      <c r="A98" s="201" t="s">
        <v>2773</v>
      </c>
      <c r="B98" s="61">
        <v>2892</v>
      </c>
      <c r="C98" s="201" t="s">
        <v>2774</v>
      </c>
      <c r="D98" s="61">
        <v>2628</v>
      </c>
    </row>
    <row r="99" s="53" customFormat="1" ht="17.1" customHeight="1" spans="1:4">
      <c r="A99" s="201" t="s">
        <v>2775</v>
      </c>
      <c r="B99" s="58">
        <f>SUM(B100:B102)</f>
        <v>0</v>
      </c>
      <c r="C99" s="201" t="s">
        <v>2776</v>
      </c>
      <c r="D99" s="58">
        <f>SUM(D100:D102)</f>
        <v>0</v>
      </c>
    </row>
    <row r="100" s="53" customFormat="1" ht="17.1" customHeight="1" spans="1:4">
      <c r="A100" s="57" t="s">
        <v>2777</v>
      </c>
      <c r="B100" s="60">
        <v>0</v>
      </c>
      <c r="C100" s="57" t="s">
        <v>2778</v>
      </c>
      <c r="D100" s="60">
        <v>0</v>
      </c>
    </row>
    <row r="101" s="53" customFormat="1" ht="17.1" customHeight="1" spans="1:4">
      <c r="A101" s="57" t="s">
        <v>2779</v>
      </c>
      <c r="B101" s="59">
        <v>0</v>
      </c>
      <c r="C101" s="57" t="s">
        <v>2780</v>
      </c>
      <c r="D101" s="59">
        <v>0</v>
      </c>
    </row>
    <row r="102" s="53" customFormat="1" ht="17.1" customHeight="1" spans="1:4">
      <c r="A102" s="57" t="s">
        <v>2781</v>
      </c>
      <c r="B102" s="59">
        <v>0</v>
      </c>
      <c r="C102" s="57" t="s">
        <v>2782</v>
      </c>
      <c r="D102" s="59">
        <v>0</v>
      </c>
    </row>
    <row r="103" s="53" customFormat="1" ht="17.1" customHeight="1" spans="1:4">
      <c r="A103" s="201" t="s">
        <v>2783</v>
      </c>
      <c r="B103" s="59">
        <v>0</v>
      </c>
      <c r="C103" s="201" t="s">
        <v>2784</v>
      </c>
      <c r="D103" s="59">
        <v>0</v>
      </c>
    </row>
    <row r="104" s="53" customFormat="1" ht="17.1" customHeight="1" spans="1:4">
      <c r="A104" s="201" t="s">
        <v>2785</v>
      </c>
      <c r="B104" s="59">
        <v>0</v>
      </c>
      <c r="C104" s="201" t="s">
        <v>2786</v>
      </c>
      <c r="D104" s="59">
        <v>0</v>
      </c>
    </row>
    <row r="105" s="53" customFormat="1" ht="17.1" customHeight="1" spans="1:4">
      <c r="A105" s="57"/>
      <c r="B105" s="202"/>
      <c r="C105" s="201" t="s">
        <v>2787</v>
      </c>
      <c r="D105" s="61">
        <v>0</v>
      </c>
    </row>
    <row r="106" s="53" customFormat="1" ht="17.1" customHeight="1" spans="1:4">
      <c r="A106" s="57"/>
      <c r="B106" s="202"/>
      <c r="C106" s="201" t="s">
        <v>2788</v>
      </c>
      <c r="D106" s="58">
        <f>B109-D5-D6-D72-D77-D82-D89-D95-D96-D97-D98-D99-D103-D104-D105</f>
        <v>714</v>
      </c>
    </row>
    <row r="107" s="53" customFormat="1" ht="17.1" customHeight="1" spans="1:4">
      <c r="A107" s="57"/>
      <c r="B107" s="202"/>
      <c r="C107" s="201" t="s">
        <v>2789</v>
      </c>
      <c r="D107" s="61">
        <v>714</v>
      </c>
    </row>
    <row r="108" s="53" customFormat="1" ht="17.1" customHeight="1" spans="1:4">
      <c r="A108" s="57"/>
      <c r="B108" s="202"/>
      <c r="C108" s="201" t="s">
        <v>2790</v>
      </c>
      <c r="D108" s="58">
        <f>D106-D107</f>
        <v>0</v>
      </c>
    </row>
    <row r="109" s="53" customFormat="1" ht="17.1" customHeight="1" spans="1:4">
      <c r="A109" s="56" t="s">
        <v>2791</v>
      </c>
      <c r="B109" s="58">
        <f>SUM(B5:B6,B72,B75:B77,B82,B89,B95:B99,B103:B104)</f>
        <v>186230</v>
      </c>
      <c r="C109" s="56" t="s">
        <v>2792</v>
      </c>
      <c r="D109" s="58">
        <f>SUM(D5:D6,D72,D77,D82,D89,D95:D99,D103:D106)</f>
        <v>186230</v>
      </c>
    </row>
  </sheetData>
  <mergeCells count="3">
    <mergeCell ref="A1:D1"/>
    <mergeCell ref="A2:D2"/>
    <mergeCell ref="A3:D3"/>
  </mergeCells>
  <pageMargins left="0.75" right="0.75" top="1" bottom="1" header="0.511805555555556" footer="0.511805555555556"/>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1"/>
  <sheetViews>
    <sheetView workbookViewId="0">
      <selection activeCell="E18" sqref="E18"/>
    </sheetView>
  </sheetViews>
  <sheetFormatPr defaultColWidth="12.125" defaultRowHeight="16.9" customHeight="1"/>
  <cols>
    <col min="1" max="1" width="33.5" style="53" customWidth="1"/>
    <col min="2" max="10" width="14.75" style="53" customWidth="1"/>
    <col min="11" max="256" width="12.125" style="53" customWidth="1"/>
    <col min="257" max="16384" width="12.125" style="53"/>
  </cols>
  <sheetData>
    <row r="1" s="53" customFormat="1" ht="33.75" customHeight="1" spans="1:10">
      <c r="A1" s="54" t="s">
        <v>2793</v>
      </c>
      <c r="B1" s="54"/>
      <c r="C1" s="54"/>
      <c r="D1" s="54"/>
      <c r="E1" s="54"/>
      <c r="F1" s="54"/>
      <c r="G1" s="54"/>
      <c r="H1" s="54"/>
      <c r="I1" s="54"/>
      <c r="J1" s="54"/>
    </row>
    <row r="2" s="53" customFormat="1" customHeight="1" spans="1:10">
      <c r="A2" s="55" t="s">
        <v>2794</v>
      </c>
      <c r="B2" s="55"/>
      <c r="C2" s="55"/>
      <c r="D2" s="55"/>
      <c r="E2" s="55"/>
      <c r="F2" s="55"/>
      <c r="G2" s="55"/>
      <c r="H2" s="55"/>
      <c r="I2" s="55"/>
      <c r="J2" s="55"/>
    </row>
    <row r="3" s="53" customFormat="1" customHeight="1" spans="1:10">
      <c r="A3" s="55" t="s">
        <v>2556</v>
      </c>
      <c r="B3" s="55"/>
      <c r="C3" s="55"/>
      <c r="D3" s="55"/>
      <c r="E3" s="55"/>
      <c r="F3" s="55"/>
      <c r="G3" s="55"/>
      <c r="H3" s="55"/>
      <c r="I3" s="55"/>
      <c r="J3" s="55"/>
    </row>
    <row r="4" s="53" customFormat="1" customHeight="1" spans="1:10">
      <c r="A4" s="56" t="s">
        <v>111</v>
      </c>
      <c r="B4" s="56" t="s">
        <v>2795</v>
      </c>
      <c r="C4" s="56" t="s">
        <v>2796</v>
      </c>
      <c r="D4" s="56"/>
      <c r="E4" s="56"/>
      <c r="F4" s="56"/>
      <c r="G4" s="56"/>
      <c r="H4" s="56" t="s">
        <v>2797</v>
      </c>
      <c r="I4" s="56"/>
      <c r="J4" s="56"/>
    </row>
    <row r="5" s="53" customFormat="1" customHeight="1" spans="1:10">
      <c r="A5" s="56"/>
      <c r="B5" s="56"/>
      <c r="C5" s="56" t="s">
        <v>2798</v>
      </c>
      <c r="D5" s="56" t="s">
        <v>2799</v>
      </c>
      <c r="E5" s="56" t="s">
        <v>2800</v>
      </c>
      <c r="F5" s="56" t="s">
        <v>2801</v>
      </c>
      <c r="G5" s="56" t="s">
        <v>2802</v>
      </c>
      <c r="H5" s="56" t="s">
        <v>2798</v>
      </c>
      <c r="I5" s="56" t="s">
        <v>2803</v>
      </c>
      <c r="J5" s="56" t="s">
        <v>2804</v>
      </c>
    </row>
    <row r="6" s="53" customFormat="1" customHeight="1" spans="1:10">
      <c r="A6" s="57" t="s">
        <v>2805</v>
      </c>
      <c r="B6" s="58">
        <f>SUM(C6,H6)</f>
        <v>0</v>
      </c>
      <c r="C6" s="58">
        <f t="shared" ref="C6:C11" si="0">SUM(D6:G6)</f>
        <v>0</v>
      </c>
      <c r="D6" s="60">
        <v>0</v>
      </c>
      <c r="E6" s="60">
        <v>0</v>
      </c>
      <c r="F6" s="60">
        <v>0</v>
      </c>
      <c r="G6" s="60">
        <v>0</v>
      </c>
      <c r="H6" s="58">
        <f>SUM(I6:J6)</f>
        <v>0</v>
      </c>
      <c r="I6" s="60">
        <v>0</v>
      </c>
      <c r="J6" s="60">
        <v>0</v>
      </c>
    </row>
    <row r="7" s="53" customFormat="1" customHeight="1" spans="1:10">
      <c r="A7" s="57" t="s">
        <v>2806</v>
      </c>
      <c r="B7" s="58">
        <f t="shared" ref="B7:B11" si="1">C7+H7</f>
        <v>10000</v>
      </c>
      <c r="C7" s="61">
        <v>0</v>
      </c>
      <c r="D7" s="62"/>
      <c r="E7" s="62"/>
      <c r="F7" s="62"/>
      <c r="G7" s="62"/>
      <c r="H7" s="61">
        <v>10000</v>
      </c>
      <c r="I7" s="62"/>
      <c r="J7" s="62"/>
    </row>
    <row r="8" s="53" customFormat="1" customHeight="1" spans="1:10">
      <c r="A8" s="57" t="s">
        <v>2807</v>
      </c>
      <c r="B8" s="58">
        <f t="shared" si="1"/>
        <v>10000</v>
      </c>
      <c r="C8" s="58">
        <f>SUM(D8:F8)</f>
        <v>0</v>
      </c>
      <c r="D8" s="61">
        <v>0</v>
      </c>
      <c r="E8" s="61">
        <v>0</v>
      </c>
      <c r="F8" s="61">
        <v>0</v>
      </c>
      <c r="G8" s="62"/>
      <c r="H8" s="58">
        <f>I8</f>
        <v>10000</v>
      </c>
      <c r="I8" s="61">
        <v>10000</v>
      </c>
      <c r="J8" s="62"/>
    </row>
    <row r="9" s="53" customFormat="1" customHeight="1" spans="1:10">
      <c r="A9" s="57" t="s">
        <v>2808</v>
      </c>
      <c r="B9" s="58">
        <f t="shared" si="1"/>
        <v>0</v>
      </c>
      <c r="C9" s="58">
        <f t="shared" si="0"/>
        <v>0</v>
      </c>
      <c r="D9" s="61">
        <v>0</v>
      </c>
      <c r="E9" s="61">
        <v>0</v>
      </c>
      <c r="F9" s="61">
        <v>0</v>
      </c>
      <c r="G9" s="61">
        <v>0</v>
      </c>
      <c r="H9" s="58">
        <f>J9+I9</f>
        <v>0</v>
      </c>
      <c r="I9" s="61">
        <v>0</v>
      </c>
      <c r="J9" s="61">
        <v>0</v>
      </c>
    </row>
    <row r="10" s="53" customFormat="1" customHeight="1" spans="1:10">
      <c r="A10" s="57" t="s">
        <v>2809</v>
      </c>
      <c r="B10" s="58">
        <f t="shared" si="1"/>
        <v>0</v>
      </c>
      <c r="C10" s="58">
        <f t="shared" si="0"/>
        <v>0</v>
      </c>
      <c r="D10" s="61">
        <v>0</v>
      </c>
      <c r="E10" s="61">
        <v>0</v>
      </c>
      <c r="F10" s="61">
        <v>0</v>
      </c>
      <c r="G10" s="61">
        <v>0</v>
      </c>
      <c r="H10" s="58">
        <f>I10+J10</f>
        <v>0</v>
      </c>
      <c r="I10" s="61">
        <v>0</v>
      </c>
      <c r="J10" s="61">
        <v>0</v>
      </c>
    </row>
    <row r="11" s="53" customFormat="1" customHeight="1" spans="1:10">
      <c r="A11" s="57" t="s">
        <v>2810</v>
      </c>
      <c r="B11" s="58">
        <f t="shared" si="1"/>
        <v>10000</v>
      </c>
      <c r="C11" s="58">
        <f t="shared" si="0"/>
        <v>0</v>
      </c>
      <c r="D11" s="58">
        <f t="shared" ref="D11:F11" si="2">D6+D8-D9-D10</f>
        <v>0</v>
      </c>
      <c r="E11" s="58">
        <f t="shared" si="2"/>
        <v>0</v>
      </c>
      <c r="F11" s="58">
        <f t="shared" si="2"/>
        <v>0</v>
      </c>
      <c r="G11" s="58">
        <f>G6-G9-G10</f>
        <v>0</v>
      </c>
      <c r="H11" s="58">
        <f>SUM(I11:J11)</f>
        <v>10000</v>
      </c>
      <c r="I11" s="58">
        <f>I8+I6-I9-I10</f>
        <v>10000</v>
      </c>
      <c r="J11" s="58">
        <f>J6-J9-J10</f>
        <v>0</v>
      </c>
    </row>
  </sheetData>
  <mergeCells count="7">
    <mergeCell ref="A1:J1"/>
    <mergeCell ref="A2:J2"/>
    <mergeCell ref="A3:J3"/>
    <mergeCell ref="C4:G4"/>
    <mergeCell ref="H4:J4"/>
    <mergeCell ref="A4:A5"/>
    <mergeCell ref="B4:B5"/>
  </mergeCells>
  <pageMargins left="0.75" right="0.75" top="1" bottom="1" header="0.511805555555556" footer="0.511805555555556"/>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43"/>
  <sheetViews>
    <sheetView workbookViewId="0">
      <selection activeCell="J31" sqref="J31"/>
    </sheetView>
  </sheetViews>
  <sheetFormatPr defaultColWidth="9" defaultRowHeight="14.25" outlineLevelCol="7"/>
  <cols>
    <col min="1" max="1" width="35.5" style="172" customWidth="1"/>
    <col min="2" max="7" width="13.3666666666667" style="172" customWidth="1"/>
    <col min="8" max="16384" width="9" style="172"/>
  </cols>
  <sheetData>
    <row r="1" spans="1:1">
      <c r="A1" s="172" t="s">
        <v>2811</v>
      </c>
    </row>
    <row r="2" ht="20.1" customHeight="1" spans="1:8">
      <c r="A2" s="19" t="s">
        <v>2812</v>
      </c>
      <c r="B2" s="19"/>
      <c r="C2" s="19"/>
      <c r="D2" s="19"/>
      <c r="E2" s="19"/>
      <c r="F2" s="19"/>
      <c r="G2" s="19"/>
      <c r="H2" s="19"/>
    </row>
    <row r="3" ht="15.6" customHeight="1" spans="1:7">
      <c r="A3" s="173"/>
      <c r="B3" s="174"/>
      <c r="C3" s="175"/>
      <c r="D3" s="176"/>
      <c r="E3" s="175"/>
      <c r="F3" s="175"/>
      <c r="G3" s="175"/>
    </row>
    <row r="4" ht="15.6" customHeight="1" spans="1:7">
      <c r="A4" s="177" t="s">
        <v>111</v>
      </c>
      <c r="B4" s="178" t="s">
        <v>2813</v>
      </c>
      <c r="C4" s="177" t="s">
        <v>4</v>
      </c>
      <c r="D4" s="177"/>
      <c r="E4" s="177"/>
      <c r="F4" s="177"/>
      <c r="G4" s="177"/>
    </row>
    <row r="5" ht="20.1" customHeight="1" spans="1:7">
      <c r="A5" s="177"/>
      <c r="B5" s="179"/>
      <c r="C5" s="177" t="s">
        <v>2814</v>
      </c>
      <c r="D5" s="177" t="s">
        <v>8</v>
      </c>
      <c r="E5" s="177" t="s">
        <v>2815</v>
      </c>
      <c r="F5" s="180" t="s">
        <v>113</v>
      </c>
      <c r="G5" s="181"/>
    </row>
    <row r="6" ht="15.6" customHeight="1" spans="1:7">
      <c r="A6" s="177"/>
      <c r="B6" s="182"/>
      <c r="C6" s="177"/>
      <c r="D6" s="177"/>
      <c r="E6" s="177"/>
      <c r="F6" s="177" t="s">
        <v>11</v>
      </c>
      <c r="G6" s="177" t="s">
        <v>12</v>
      </c>
    </row>
    <row r="7" s="171" customFormat="1" spans="1:7">
      <c r="A7" s="183" t="s">
        <v>2816</v>
      </c>
      <c r="B7" s="184"/>
      <c r="C7" s="184">
        <f>SUM(C8:C32)</f>
        <v>0</v>
      </c>
      <c r="D7" s="184">
        <v>194</v>
      </c>
      <c r="E7" s="185">
        <v>0</v>
      </c>
      <c r="F7" s="186">
        <f t="shared" ref="F7:F14" si="0">D7-B7</f>
        <v>194</v>
      </c>
      <c r="G7" s="187" t="str">
        <f t="shared" ref="G7:G14" si="1">IF(D7=F7,"",ROUND(F7/(D7-F7)*100,2))</f>
        <v/>
      </c>
    </row>
    <row r="8" spans="1:7">
      <c r="A8" s="188" t="s">
        <v>2817</v>
      </c>
      <c r="B8" s="189"/>
      <c r="C8" s="189"/>
      <c r="D8" s="189"/>
      <c r="E8" s="187" t="str">
        <f t="shared" ref="E8:E14" si="2">IF(C8=0,"",ROUND(D8/C8*100,2))</f>
        <v/>
      </c>
      <c r="F8" s="190">
        <f t="shared" si="0"/>
        <v>0</v>
      </c>
      <c r="G8" s="187" t="str">
        <f t="shared" si="1"/>
        <v/>
      </c>
    </row>
    <row r="9" spans="1:7">
      <c r="A9" s="188" t="s">
        <v>2818</v>
      </c>
      <c r="B9" s="189"/>
      <c r="C9" s="189"/>
      <c r="D9" s="189"/>
      <c r="E9" s="187" t="str">
        <f t="shared" si="2"/>
        <v/>
      </c>
      <c r="F9" s="190">
        <f t="shared" si="0"/>
        <v>0</v>
      </c>
      <c r="G9" s="187" t="str">
        <f t="shared" si="1"/>
        <v/>
      </c>
    </row>
    <row r="10" spans="1:7">
      <c r="A10" s="188" t="s">
        <v>2819</v>
      </c>
      <c r="B10" s="189"/>
      <c r="C10" s="189"/>
      <c r="D10" s="189"/>
      <c r="E10" s="187" t="str">
        <f t="shared" si="2"/>
        <v/>
      </c>
      <c r="F10" s="190">
        <f t="shared" si="0"/>
        <v>0</v>
      </c>
      <c r="G10" s="187" t="str">
        <f t="shared" si="1"/>
        <v/>
      </c>
    </row>
    <row r="11" spans="1:7">
      <c r="A11" s="188" t="s">
        <v>2820</v>
      </c>
      <c r="B11" s="189"/>
      <c r="C11" s="189"/>
      <c r="D11" s="189"/>
      <c r="E11" s="187" t="str">
        <f t="shared" si="2"/>
        <v/>
      </c>
      <c r="F11" s="190">
        <f t="shared" si="0"/>
        <v>0</v>
      </c>
      <c r="G11" s="187" t="str">
        <f t="shared" si="1"/>
        <v/>
      </c>
    </row>
    <row r="12" spans="1:7">
      <c r="A12" s="188" t="s">
        <v>2821</v>
      </c>
      <c r="B12" s="189"/>
      <c r="C12" s="189"/>
      <c r="D12" s="189"/>
      <c r="E12" s="187" t="str">
        <f t="shared" si="2"/>
        <v/>
      </c>
      <c r="F12" s="190">
        <f t="shared" si="0"/>
        <v>0</v>
      </c>
      <c r="G12" s="187" t="str">
        <f t="shared" si="1"/>
        <v/>
      </c>
    </row>
    <row r="13" spans="1:7">
      <c r="A13" s="188" t="s">
        <v>2822</v>
      </c>
      <c r="B13" s="189"/>
      <c r="C13" s="189"/>
      <c r="D13" s="189"/>
      <c r="E13" s="187" t="str">
        <f t="shared" si="2"/>
        <v/>
      </c>
      <c r="F13" s="190">
        <f t="shared" si="0"/>
        <v>0</v>
      </c>
      <c r="G13" s="187" t="str">
        <f t="shared" si="1"/>
        <v/>
      </c>
    </row>
    <row r="14" spans="1:7">
      <c r="A14" s="188" t="s">
        <v>2823</v>
      </c>
      <c r="B14" s="189"/>
      <c r="C14" s="189"/>
      <c r="D14" s="189"/>
      <c r="E14" s="187" t="str">
        <f t="shared" si="2"/>
        <v/>
      </c>
      <c r="F14" s="190">
        <f t="shared" si="0"/>
        <v>0</v>
      </c>
      <c r="G14" s="187" t="str">
        <f t="shared" si="1"/>
        <v/>
      </c>
    </row>
    <row r="15" spans="1:7">
      <c r="A15" s="188" t="s">
        <v>2824</v>
      </c>
      <c r="B15" s="189"/>
      <c r="C15" s="189"/>
      <c r="D15" s="189"/>
      <c r="E15" s="187"/>
      <c r="F15" s="190">
        <f t="shared" ref="F15:F33" si="3">D15-B15</f>
        <v>0</v>
      </c>
      <c r="G15" s="187"/>
    </row>
    <row r="16" spans="1:7">
      <c r="A16" s="188" t="s">
        <v>2825</v>
      </c>
      <c r="B16" s="189"/>
      <c r="C16" s="189"/>
      <c r="D16" s="189"/>
      <c r="E16" s="187"/>
      <c r="F16" s="190">
        <f t="shared" si="3"/>
        <v>0</v>
      </c>
      <c r="G16" s="187"/>
    </row>
    <row r="17" spans="1:7">
      <c r="A17" s="188" t="s">
        <v>2826</v>
      </c>
      <c r="B17" s="189"/>
      <c r="C17" s="189"/>
      <c r="D17" s="189"/>
      <c r="E17" s="187"/>
      <c r="F17" s="190">
        <f t="shared" si="3"/>
        <v>0</v>
      </c>
      <c r="G17" s="187"/>
    </row>
    <row r="18" spans="1:7">
      <c r="A18" s="188" t="s">
        <v>2827</v>
      </c>
      <c r="B18" s="189"/>
      <c r="C18" s="189"/>
      <c r="D18" s="189"/>
      <c r="E18" s="187"/>
      <c r="F18" s="190">
        <f t="shared" si="3"/>
        <v>0</v>
      </c>
      <c r="G18" s="187"/>
    </row>
    <row r="19" spans="1:7">
      <c r="A19" s="188" t="s">
        <v>2828</v>
      </c>
      <c r="B19" s="189"/>
      <c r="C19" s="189"/>
      <c r="D19" s="189"/>
      <c r="E19" s="187"/>
      <c r="F19" s="190">
        <f t="shared" si="3"/>
        <v>0</v>
      </c>
      <c r="G19" s="187"/>
    </row>
    <row r="20" spans="1:7">
      <c r="A20" s="188" t="s">
        <v>2829</v>
      </c>
      <c r="B20" s="189"/>
      <c r="C20" s="189"/>
      <c r="D20" s="189"/>
      <c r="E20" s="187"/>
      <c r="F20" s="190">
        <f t="shared" si="3"/>
        <v>0</v>
      </c>
      <c r="G20" s="187"/>
    </row>
    <row r="21" spans="1:7">
      <c r="A21" s="188" t="s">
        <v>2830</v>
      </c>
      <c r="B21" s="189"/>
      <c r="C21" s="189"/>
      <c r="D21" s="189"/>
      <c r="E21" s="187"/>
      <c r="F21" s="190">
        <f t="shared" si="3"/>
        <v>0</v>
      </c>
      <c r="G21" s="187"/>
    </row>
    <row r="22" spans="1:7">
      <c r="A22" s="188" t="s">
        <v>2831</v>
      </c>
      <c r="B22" s="189"/>
      <c r="C22" s="189"/>
      <c r="D22" s="189"/>
      <c r="E22" s="187" t="str">
        <f>IF(C22=0,"",ROUND(D22/C22*100,2))</f>
        <v/>
      </c>
      <c r="F22" s="190">
        <f t="shared" si="3"/>
        <v>0</v>
      </c>
      <c r="G22" s="187" t="str">
        <f>IF(D22=F22,"",ROUND(F22/(D22-F22)*100,2))</f>
        <v/>
      </c>
    </row>
    <row r="23" spans="1:7">
      <c r="A23" s="188" t="s">
        <v>2832</v>
      </c>
      <c r="B23" s="189"/>
      <c r="C23" s="189"/>
      <c r="D23" s="189"/>
      <c r="E23" s="187" t="str">
        <f>IF(C23=0,"",ROUND(D23/C23*100,2))</f>
        <v/>
      </c>
      <c r="F23" s="190">
        <f t="shared" si="3"/>
        <v>0</v>
      </c>
      <c r="G23" s="187" t="str">
        <f>IF(D23=F23,"",ROUND(F23/(D23-F23)*100,2))</f>
        <v/>
      </c>
    </row>
    <row r="24" spans="1:7">
      <c r="A24" s="188" t="s">
        <v>2833</v>
      </c>
      <c r="B24" s="189"/>
      <c r="C24" s="189"/>
      <c r="D24" s="189"/>
      <c r="E24" s="187"/>
      <c r="F24" s="190">
        <f t="shared" si="3"/>
        <v>0</v>
      </c>
      <c r="G24" s="187"/>
    </row>
    <row r="25" spans="1:7">
      <c r="A25" s="188" t="s">
        <v>2834</v>
      </c>
      <c r="B25" s="189"/>
      <c r="C25" s="189"/>
      <c r="D25" s="189"/>
      <c r="E25" s="187"/>
      <c r="F25" s="190">
        <f t="shared" si="3"/>
        <v>0</v>
      </c>
      <c r="G25" s="187"/>
    </row>
    <row r="26" spans="1:7">
      <c r="A26" s="188" t="s">
        <v>2835</v>
      </c>
      <c r="B26" s="189"/>
      <c r="C26" s="189"/>
      <c r="D26" s="189"/>
      <c r="E26" s="187"/>
      <c r="F26" s="190">
        <f t="shared" si="3"/>
        <v>0</v>
      </c>
      <c r="G26" s="187"/>
    </row>
    <row r="27" spans="1:7">
      <c r="A27" s="188" t="s">
        <v>2836</v>
      </c>
      <c r="B27" s="189"/>
      <c r="C27" s="189"/>
      <c r="D27" s="189"/>
      <c r="E27" s="187"/>
      <c r="F27" s="190">
        <f t="shared" si="3"/>
        <v>0</v>
      </c>
      <c r="G27" s="187"/>
    </row>
    <row r="28" spans="1:7">
      <c r="A28" s="188" t="s">
        <v>2837</v>
      </c>
      <c r="B28" s="189"/>
      <c r="C28" s="189"/>
      <c r="D28" s="189"/>
      <c r="E28" s="187" t="str">
        <f>IF(C28=0,"",ROUND(D28/C28*100,2))</f>
        <v/>
      </c>
      <c r="F28" s="190">
        <f t="shared" si="3"/>
        <v>0</v>
      </c>
      <c r="G28" s="187" t="str">
        <f t="shared" ref="G28:G33" si="4">IF(D28=F28,"",ROUND(F28/(D28-F28)*100,2))</f>
        <v/>
      </c>
    </row>
    <row r="29" spans="1:7">
      <c r="A29" s="188" t="s">
        <v>2838</v>
      </c>
      <c r="B29" s="189"/>
      <c r="C29" s="189"/>
      <c r="D29" s="189"/>
      <c r="E29" s="187" t="str">
        <f>IF(C29=0,"",ROUND(D29/C29*100,2))</f>
        <v/>
      </c>
      <c r="F29" s="190">
        <f t="shared" si="3"/>
        <v>0</v>
      </c>
      <c r="G29" s="187" t="str">
        <f t="shared" si="4"/>
        <v/>
      </c>
    </row>
    <row r="30" spans="1:7">
      <c r="A30" s="188" t="s">
        <v>2839</v>
      </c>
      <c r="B30" s="189"/>
      <c r="C30" s="189"/>
      <c r="D30" s="189"/>
      <c r="E30" s="187" t="str">
        <f>IF(C30=0,"",ROUND(D30/C30*100,2))</f>
        <v/>
      </c>
      <c r="F30" s="190">
        <f t="shared" si="3"/>
        <v>0</v>
      </c>
      <c r="G30" s="187" t="str">
        <f t="shared" si="4"/>
        <v/>
      </c>
    </row>
    <row r="31" spans="1:7">
      <c r="A31" s="188" t="s">
        <v>2840</v>
      </c>
      <c r="B31" s="189"/>
      <c r="C31" s="189"/>
      <c r="D31" s="189"/>
      <c r="E31" s="187" t="str">
        <f>IF(C31=0,"",ROUND(D31/C31*100,2))</f>
        <v/>
      </c>
      <c r="F31" s="190">
        <f t="shared" si="3"/>
        <v>0</v>
      </c>
      <c r="G31" s="187" t="str">
        <f t="shared" si="4"/>
        <v/>
      </c>
    </row>
    <row r="32" spans="1:7">
      <c r="A32" s="188" t="s">
        <v>2841</v>
      </c>
      <c r="B32" s="189"/>
      <c r="C32" s="189"/>
      <c r="D32" s="189"/>
      <c r="E32" s="187" t="str">
        <f>IF(C32=0,"",ROUND(D32/C32*100,2))</f>
        <v/>
      </c>
      <c r="F32" s="190">
        <f t="shared" si="3"/>
        <v>0</v>
      </c>
      <c r="G32" s="187" t="str">
        <f t="shared" si="4"/>
        <v/>
      </c>
    </row>
    <row r="33" spans="1:7">
      <c r="A33" s="188" t="s">
        <v>2842</v>
      </c>
      <c r="B33" s="189"/>
      <c r="C33" s="189"/>
      <c r="D33" s="189">
        <v>194</v>
      </c>
      <c r="E33" s="187"/>
      <c r="F33" s="191">
        <f t="shared" si="3"/>
        <v>194</v>
      </c>
      <c r="G33" s="187" t="str">
        <f t="shared" si="4"/>
        <v/>
      </c>
    </row>
    <row r="34" spans="1:7">
      <c r="A34" s="192" t="s">
        <v>2843</v>
      </c>
      <c r="B34" s="193">
        <f>B35+B36+B39</f>
        <v>16343</v>
      </c>
      <c r="C34" s="194">
        <f>C35+C36+C39</f>
        <v>18</v>
      </c>
      <c r="D34" s="193">
        <f>D35+D36+D39</f>
        <v>76835</v>
      </c>
      <c r="E34" s="195"/>
      <c r="F34" s="186">
        <f t="shared" ref="F34:F40" si="5">D34-B34</f>
        <v>60492</v>
      </c>
      <c r="G34" s="196">
        <f t="shared" ref="G34:G36" si="6">F34/B34</f>
        <v>3.70140121152787</v>
      </c>
    </row>
    <row r="35" spans="1:7">
      <c r="A35" s="188" t="s">
        <v>2844</v>
      </c>
      <c r="B35" s="189">
        <v>16342</v>
      </c>
      <c r="C35" s="197">
        <v>18</v>
      </c>
      <c r="D35" s="189">
        <v>57030</v>
      </c>
      <c r="E35" s="195"/>
      <c r="F35" s="191">
        <f t="shared" si="5"/>
        <v>40688</v>
      </c>
      <c r="G35" s="198">
        <f t="shared" si="6"/>
        <v>2.48978093256639</v>
      </c>
    </row>
    <row r="36" spans="1:7">
      <c r="A36" s="188" t="s">
        <v>103</v>
      </c>
      <c r="B36" s="189">
        <v>1</v>
      </c>
      <c r="C36" s="197"/>
      <c r="D36" s="189">
        <v>9805</v>
      </c>
      <c r="E36" s="195"/>
      <c r="F36" s="191">
        <f t="shared" si="5"/>
        <v>9804</v>
      </c>
      <c r="G36" s="198">
        <f t="shared" si="6"/>
        <v>9804</v>
      </c>
    </row>
    <row r="37" spans="1:7">
      <c r="A37" s="188" t="s">
        <v>104</v>
      </c>
      <c r="B37" s="189"/>
      <c r="C37" s="197"/>
      <c r="D37" s="189"/>
      <c r="E37" s="195"/>
      <c r="F37" s="191">
        <f t="shared" si="5"/>
        <v>0</v>
      </c>
      <c r="G37" s="198"/>
    </row>
    <row r="38" spans="1:7">
      <c r="A38" s="188" t="s">
        <v>105</v>
      </c>
      <c r="B38" s="189"/>
      <c r="C38" s="197"/>
      <c r="D38" s="189"/>
      <c r="E38" s="195"/>
      <c r="F38" s="191">
        <f t="shared" si="5"/>
        <v>0</v>
      </c>
      <c r="G38" s="198"/>
    </row>
    <row r="39" spans="1:7">
      <c r="A39" s="188" t="s">
        <v>2845</v>
      </c>
      <c r="B39" s="189"/>
      <c r="C39" s="197"/>
      <c r="D39" s="189">
        <v>10000</v>
      </c>
      <c r="E39" s="195"/>
      <c r="F39" s="191">
        <f t="shared" si="5"/>
        <v>10000</v>
      </c>
      <c r="G39" s="198"/>
    </row>
    <row r="40" spans="1:7">
      <c r="A40" s="199" t="s">
        <v>2846</v>
      </c>
      <c r="B40" s="193">
        <f>B34+C7</f>
        <v>16343</v>
      </c>
      <c r="C40" s="193">
        <f>C34+C7</f>
        <v>18</v>
      </c>
      <c r="D40" s="193">
        <f>D34+D7</f>
        <v>77029</v>
      </c>
      <c r="E40" s="200"/>
      <c r="F40" s="186">
        <f t="shared" si="5"/>
        <v>60686</v>
      </c>
      <c r="G40" s="196">
        <f>F40/B40</f>
        <v>3.71327173713516</v>
      </c>
    </row>
    <row r="41" ht="20.25" customHeight="1"/>
    <row r="42" ht="20.25" customHeight="1"/>
    <row r="43" ht="20.25" customHeight="1"/>
  </sheetData>
  <mergeCells count="8">
    <mergeCell ref="A2:H2"/>
    <mergeCell ref="C4:G4"/>
    <mergeCell ref="F5:G5"/>
    <mergeCell ref="A4:A6"/>
    <mergeCell ref="B4:B6"/>
    <mergeCell ref="C5:C6"/>
    <mergeCell ref="D5:D6"/>
    <mergeCell ref="E5:E6"/>
  </mergeCells>
  <printOptions horizontalCentered="1"/>
  <pageMargins left="0.751388888888889" right="0.751388888888889" top="1" bottom="1" header="0.5" footer="0.5"/>
  <pageSetup paperSize="9" scale="75" firstPageNumber="62" orientation="landscape" useFirstPageNumber="1" horizontalDpi="600"/>
  <headerFooter>
    <oddFooter>&amp;R- &amp;P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17"/>
  <sheetViews>
    <sheetView topLeftCell="C1" workbookViewId="0">
      <selection activeCell="G107" sqref="G107"/>
    </sheetView>
  </sheetViews>
  <sheetFormatPr defaultColWidth="9" defaultRowHeight="14.25"/>
  <cols>
    <col min="1" max="1" width="8.125" style="127" hidden="1" customWidth="1"/>
    <col min="2" max="2" width="4.5" style="128" hidden="1" customWidth="1"/>
    <col min="3" max="3" width="47.9083333333333" style="129" customWidth="1"/>
    <col min="4" max="4" width="13.8166666666667" style="130" customWidth="1"/>
    <col min="5" max="6" width="11.125" style="130" customWidth="1"/>
    <col min="7" max="7" width="8.625" style="131" customWidth="1"/>
    <col min="8" max="8" width="11.375" style="130" customWidth="1"/>
    <col min="9" max="9" width="11.625" style="130" customWidth="1"/>
    <col min="10" max="10" width="11.625" style="132" customWidth="1"/>
    <col min="11" max="16384" width="9" style="127"/>
  </cols>
  <sheetData>
    <row r="1" spans="3:3">
      <c r="C1" s="133" t="s">
        <v>2847</v>
      </c>
    </row>
    <row r="2" ht="20.1" customHeight="1" spans="3:10">
      <c r="C2" s="19" t="s">
        <v>2848</v>
      </c>
      <c r="D2" s="19"/>
      <c r="E2" s="19"/>
      <c r="F2" s="19"/>
      <c r="G2" s="19"/>
      <c r="H2" s="19"/>
      <c r="I2" s="19"/>
      <c r="J2" s="19"/>
    </row>
    <row r="3" ht="15.6" customHeight="1"/>
    <row r="4" ht="15.6" customHeight="1" spans="3:10">
      <c r="C4" s="134" t="s">
        <v>111</v>
      </c>
      <c r="D4" s="134" t="s">
        <v>112</v>
      </c>
      <c r="E4" s="135" t="s">
        <v>4</v>
      </c>
      <c r="F4" s="136"/>
      <c r="G4" s="136"/>
      <c r="H4" s="136"/>
      <c r="I4" s="136"/>
      <c r="J4" s="152"/>
    </row>
    <row r="5" ht="20.1" customHeight="1" spans="3:10">
      <c r="C5" s="134"/>
      <c r="D5" s="134"/>
      <c r="E5" s="137" t="s">
        <v>6</v>
      </c>
      <c r="F5" s="137" t="s">
        <v>2849</v>
      </c>
      <c r="G5" s="138" t="s">
        <v>2850</v>
      </c>
      <c r="H5" s="134" t="s">
        <v>2815</v>
      </c>
      <c r="I5" s="137" t="s">
        <v>113</v>
      </c>
      <c r="J5" s="137"/>
    </row>
    <row r="6" ht="15.6" customHeight="1" spans="3:10">
      <c r="C6" s="134"/>
      <c r="D6" s="134"/>
      <c r="E6" s="137"/>
      <c r="F6" s="137"/>
      <c r="G6" s="138"/>
      <c r="H6" s="134"/>
      <c r="I6" s="137" t="s">
        <v>11</v>
      </c>
      <c r="J6" s="153" t="s">
        <v>12</v>
      </c>
    </row>
    <row r="7" ht="21" customHeight="1" spans="3:10">
      <c r="C7" s="139" t="s">
        <v>2851</v>
      </c>
      <c r="D7" s="140">
        <f>D15+D24+D25+D39+D59+D58</f>
        <v>6523</v>
      </c>
      <c r="E7" s="140">
        <f t="shared" ref="E7:F7" si="0">E15+E24+E25+E39+E59</f>
        <v>18</v>
      </c>
      <c r="F7" s="140">
        <f t="shared" si="0"/>
        <v>0</v>
      </c>
      <c r="G7" s="140">
        <f>G15+G24+G25+G39+G59+G58+G8+G73+G76+G79</f>
        <v>55761</v>
      </c>
      <c r="H7" s="141"/>
      <c r="I7" s="140">
        <f>G7-D7</f>
        <v>49238</v>
      </c>
      <c r="J7" s="154">
        <f>I7/D7</f>
        <v>7.54836731565231</v>
      </c>
    </row>
    <row r="8" ht="21" customHeight="1" spans="3:10">
      <c r="C8" s="142" t="s">
        <v>2852</v>
      </c>
      <c r="D8" s="140"/>
      <c r="E8" s="140"/>
      <c r="F8" s="140"/>
      <c r="G8" s="143">
        <v>6</v>
      </c>
      <c r="H8" s="141"/>
      <c r="I8" s="143">
        <f t="shared" ref="I8:I18" si="1">G8-D8</f>
        <v>6</v>
      </c>
      <c r="J8" s="154"/>
    </row>
    <row r="9" ht="21" customHeight="1" spans="3:10">
      <c r="C9" s="142" t="s">
        <v>2853</v>
      </c>
      <c r="D9" s="140"/>
      <c r="E9" s="140"/>
      <c r="F9" s="140"/>
      <c r="G9" s="143">
        <f>SUM(G10:G14)</f>
        <v>6</v>
      </c>
      <c r="H9" s="141"/>
      <c r="I9" s="143">
        <f t="shared" si="1"/>
        <v>6</v>
      </c>
      <c r="J9" s="154"/>
    </row>
    <row r="10" ht="21" customHeight="1" spans="3:10">
      <c r="C10" s="142" t="s">
        <v>2854</v>
      </c>
      <c r="D10" s="140"/>
      <c r="E10" s="140"/>
      <c r="F10" s="140"/>
      <c r="G10" s="143">
        <v>0</v>
      </c>
      <c r="H10" s="141"/>
      <c r="I10" s="143">
        <f t="shared" si="1"/>
        <v>0</v>
      </c>
      <c r="J10" s="154"/>
    </row>
    <row r="11" ht="21" customHeight="1" spans="3:10">
      <c r="C11" s="142" t="s">
        <v>2855</v>
      </c>
      <c r="D11" s="140"/>
      <c r="E11" s="140"/>
      <c r="F11" s="140"/>
      <c r="G11" s="143">
        <v>5</v>
      </c>
      <c r="H11" s="141"/>
      <c r="I11" s="143">
        <f t="shared" si="1"/>
        <v>5</v>
      </c>
      <c r="J11" s="154"/>
    </row>
    <row r="12" ht="21" customHeight="1" spans="3:10">
      <c r="C12" s="142" t="s">
        <v>2856</v>
      </c>
      <c r="D12" s="140"/>
      <c r="E12" s="140"/>
      <c r="F12" s="140"/>
      <c r="G12" s="143">
        <v>0</v>
      </c>
      <c r="H12" s="141"/>
      <c r="I12" s="143">
        <f t="shared" si="1"/>
        <v>0</v>
      </c>
      <c r="J12" s="154"/>
    </row>
    <row r="13" ht="21" customHeight="1" spans="3:10">
      <c r="C13" s="142" t="s">
        <v>2857</v>
      </c>
      <c r="D13" s="140"/>
      <c r="E13" s="140"/>
      <c r="F13" s="140"/>
      <c r="G13" s="143">
        <v>0</v>
      </c>
      <c r="H13" s="141"/>
      <c r="I13" s="143">
        <f t="shared" si="1"/>
        <v>0</v>
      </c>
      <c r="J13" s="154"/>
    </row>
    <row r="14" ht="21" customHeight="1" spans="3:10">
      <c r="C14" s="142" t="s">
        <v>2858</v>
      </c>
      <c r="D14" s="140"/>
      <c r="E14" s="140"/>
      <c r="F14" s="140"/>
      <c r="G14" s="143">
        <v>1</v>
      </c>
      <c r="H14" s="141"/>
      <c r="I14" s="143">
        <f t="shared" si="1"/>
        <v>1</v>
      </c>
      <c r="J14" s="154"/>
    </row>
    <row r="15" ht="21" customHeight="1" spans="1:10">
      <c r="A15" s="144">
        <v>208</v>
      </c>
      <c r="B15" s="145">
        <f t="shared" ref="B15:B82" si="2">LEN(A15)</f>
        <v>3</v>
      </c>
      <c r="C15" s="142" t="s">
        <v>2859</v>
      </c>
      <c r="D15" s="140">
        <v>19</v>
      </c>
      <c r="E15" s="140">
        <v>18</v>
      </c>
      <c r="F15" s="140"/>
      <c r="G15" s="140">
        <v>18</v>
      </c>
      <c r="H15" s="146"/>
      <c r="I15" s="140">
        <f t="shared" si="1"/>
        <v>-1</v>
      </c>
      <c r="J15" s="155">
        <f t="shared" ref="J15:J16" si="3">I15/D15</f>
        <v>-0.0526315789473684</v>
      </c>
    </row>
    <row r="16" ht="21" customHeight="1" spans="1:10">
      <c r="A16" s="144">
        <v>20822</v>
      </c>
      <c r="B16" s="145">
        <f t="shared" si="2"/>
        <v>5</v>
      </c>
      <c r="C16" s="142" t="s">
        <v>2860</v>
      </c>
      <c r="D16" s="147">
        <f>SUM(D17:D19)</f>
        <v>19</v>
      </c>
      <c r="E16" s="148">
        <v>18</v>
      </c>
      <c r="F16" s="148"/>
      <c r="G16" s="147">
        <v>18</v>
      </c>
      <c r="H16" s="149"/>
      <c r="I16" s="147">
        <f t="shared" si="1"/>
        <v>-1</v>
      </c>
      <c r="J16" s="156">
        <f t="shared" si="3"/>
        <v>-0.0526315789473684</v>
      </c>
    </row>
    <row r="17" ht="21" customHeight="1" spans="1:10">
      <c r="A17" s="144">
        <v>2082201</v>
      </c>
      <c r="B17" s="145">
        <f t="shared" si="2"/>
        <v>7</v>
      </c>
      <c r="C17" s="142" t="s">
        <v>2861</v>
      </c>
      <c r="D17" s="147">
        <v>18</v>
      </c>
      <c r="E17" s="148">
        <v>18</v>
      </c>
      <c r="F17" s="148"/>
      <c r="G17" s="147">
        <v>18</v>
      </c>
      <c r="H17" s="150"/>
      <c r="I17" s="147">
        <f t="shared" si="1"/>
        <v>0</v>
      </c>
      <c r="J17" s="156"/>
    </row>
    <row r="18" ht="21" customHeight="1" spans="1:10">
      <c r="A18" s="144">
        <v>2082202</v>
      </c>
      <c r="B18" s="145">
        <f t="shared" si="2"/>
        <v>7</v>
      </c>
      <c r="C18" s="142" t="s">
        <v>2862</v>
      </c>
      <c r="D18" s="147">
        <v>1</v>
      </c>
      <c r="E18" s="148"/>
      <c r="F18" s="148"/>
      <c r="G18" s="147"/>
      <c r="H18" s="150"/>
      <c r="I18" s="147">
        <f t="shared" si="1"/>
        <v>-1</v>
      </c>
      <c r="J18" s="156"/>
    </row>
    <row r="19" ht="21" customHeight="1" spans="1:10">
      <c r="A19" s="144">
        <v>2082299</v>
      </c>
      <c r="B19" s="145">
        <f t="shared" si="2"/>
        <v>7</v>
      </c>
      <c r="C19" s="142" t="s">
        <v>2863</v>
      </c>
      <c r="D19" s="148"/>
      <c r="E19" s="148"/>
      <c r="F19" s="148"/>
      <c r="G19" s="148"/>
      <c r="H19" s="150"/>
      <c r="I19" s="148"/>
      <c r="J19" s="157"/>
    </row>
    <row r="20" ht="21" customHeight="1" spans="1:10">
      <c r="A20" s="144">
        <v>20823</v>
      </c>
      <c r="B20" s="145">
        <f t="shared" si="2"/>
        <v>5</v>
      </c>
      <c r="C20" s="142" t="s">
        <v>2864</v>
      </c>
      <c r="D20" s="148"/>
      <c r="E20" s="148"/>
      <c r="F20" s="148"/>
      <c r="G20" s="148"/>
      <c r="H20" s="149"/>
      <c r="I20" s="148"/>
      <c r="J20" s="157"/>
    </row>
    <row r="21" ht="21" customHeight="1" spans="1:10">
      <c r="A21" s="144">
        <v>2082301</v>
      </c>
      <c r="B21" s="145">
        <f t="shared" si="2"/>
        <v>7</v>
      </c>
      <c r="C21" s="142" t="s">
        <v>2861</v>
      </c>
      <c r="D21" s="148"/>
      <c r="E21" s="148"/>
      <c r="F21" s="148"/>
      <c r="G21" s="148"/>
      <c r="H21" s="150"/>
      <c r="I21" s="148"/>
      <c r="J21" s="157"/>
    </row>
    <row r="22" ht="21" customHeight="1" spans="1:10">
      <c r="A22" s="144">
        <v>2082302</v>
      </c>
      <c r="B22" s="145">
        <f t="shared" si="2"/>
        <v>7</v>
      </c>
      <c r="C22" s="142" t="s">
        <v>2862</v>
      </c>
      <c r="D22" s="148"/>
      <c r="E22" s="148"/>
      <c r="F22" s="148"/>
      <c r="G22" s="148"/>
      <c r="H22" s="150"/>
      <c r="I22" s="148"/>
      <c r="J22" s="157"/>
    </row>
    <row r="23" ht="21" customHeight="1" spans="1:10">
      <c r="A23" s="144">
        <v>2082399</v>
      </c>
      <c r="B23" s="145">
        <f t="shared" si="2"/>
        <v>7</v>
      </c>
      <c r="C23" s="142" t="s">
        <v>2865</v>
      </c>
      <c r="D23" s="148"/>
      <c r="E23" s="148"/>
      <c r="F23" s="148"/>
      <c r="G23" s="148"/>
      <c r="H23" s="150"/>
      <c r="I23" s="148"/>
      <c r="J23" s="157"/>
    </row>
    <row r="24" ht="21" customHeight="1" spans="1:10">
      <c r="A24" s="144" t="s">
        <v>1448</v>
      </c>
      <c r="B24" s="145">
        <f t="shared" si="2"/>
        <v>3</v>
      </c>
      <c r="C24" s="142" t="s">
        <v>2866</v>
      </c>
      <c r="D24" s="140"/>
      <c r="E24" s="140"/>
      <c r="F24" s="140"/>
      <c r="G24" s="140"/>
      <c r="H24" s="149"/>
      <c r="I24" s="140"/>
      <c r="J24" s="157"/>
    </row>
    <row r="25" ht="21" customHeight="1" spans="1:10">
      <c r="A25" s="144">
        <v>212</v>
      </c>
      <c r="B25" s="145">
        <f t="shared" si="2"/>
        <v>3</v>
      </c>
      <c r="C25" s="142" t="s">
        <v>2867</v>
      </c>
      <c r="D25" s="140">
        <v>6342</v>
      </c>
      <c r="E25" s="140"/>
      <c r="F25" s="140"/>
      <c r="G25" s="140">
        <v>33727</v>
      </c>
      <c r="H25" s="149"/>
      <c r="I25" s="140">
        <f t="shared" ref="I25:I31" si="4">G25-D25</f>
        <v>27385</v>
      </c>
      <c r="J25" s="158">
        <f t="shared" ref="J25:J31" si="5">I25/D25</f>
        <v>4.31803847366761</v>
      </c>
    </row>
    <row r="26" s="126" customFormat="1" ht="21" customHeight="1" spans="1:10">
      <c r="A26" s="144">
        <v>21208</v>
      </c>
      <c r="B26" s="145">
        <f t="shared" si="2"/>
        <v>5</v>
      </c>
      <c r="C26" s="142" t="s">
        <v>2868</v>
      </c>
      <c r="D26" s="148">
        <v>6342</v>
      </c>
      <c r="E26" s="148"/>
      <c r="F26" s="148"/>
      <c r="G26" s="148">
        <v>33727</v>
      </c>
      <c r="H26" s="149"/>
      <c r="I26" s="148">
        <f t="shared" si="4"/>
        <v>27385</v>
      </c>
      <c r="J26" s="157"/>
    </row>
    <row r="27" ht="21" customHeight="1" spans="1:10">
      <c r="A27" s="144">
        <v>2120801</v>
      </c>
      <c r="B27" s="145">
        <f t="shared" si="2"/>
        <v>7</v>
      </c>
      <c r="C27" s="142" t="s">
        <v>2869</v>
      </c>
      <c r="D27" s="148">
        <v>5000</v>
      </c>
      <c r="E27" s="148"/>
      <c r="F27" s="148"/>
      <c r="G27" s="148">
        <v>32500</v>
      </c>
      <c r="H27" s="151"/>
      <c r="I27" s="148">
        <f t="shared" si="4"/>
        <v>27500</v>
      </c>
      <c r="J27" s="157">
        <f t="shared" si="5"/>
        <v>5.5</v>
      </c>
    </row>
    <row r="28" ht="21" customHeight="1" spans="1:10">
      <c r="A28" s="144">
        <v>2120802</v>
      </c>
      <c r="B28" s="145">
        <f t="shared" si="2"/>
        <v>7</v>
      </c>
      <c r="C28" s="142" t="s">
        <v>2870</v>
      </c>
      <c r="D28" s="148">
        <v>160</v>
      </c>
      <c r="E28" s="148"/>
      <c r="F28" s="148"/>
      <c r="G28" s="148"/>
      <c r="H28" s="151"/>
      <c r="I28" s="148">
        <f t="shared" si="4"/>
        <v>-160</v>
      </c>
      <c r="J28" s="157"/>
    </row>
    <row r="29" ht="21" customHeight="1" spans="1:10">
      <c r="A29" s="144">
        <v>2120803</v>
      </c>
      <c r="B29" s="145">
        <f t="shared" si="2"/>
        <v>7</v>
      </c>
      <c r="C29" s="142" t="s">
        <v>2871</v>
      </c>
      <c r="D29" s="148"/>
      <c r="E29" s="148"/>
      <c r="F29" s="148"/>
      <c r="G29" s="148">
        <v>65</v>
      </c>
      <c r="H29" s="151"/>
      <c r="I29" s="148">
        <f t="shared" si="4"/>
        <v>65</v>
      </c>
      <c r="J29" s="157"/>
    </row>
    <row r="30" ht="21" customHeight="1" spans="1:10">
      <c r="A30" s="144">
        <v>2120804</v>
      </c>
      <c r="B30" s="145">
        <f t="shared" si="2"/>
        <v>7</v>
      </c>
      <c r="C30" s="142" t="s">
        <v>2872</v>
      </c>
      <c r="D30" s="148">
        <v>502</v>
      </c>
      <c r="E30" s="148"/>
      <c r="F30" s="148"/>
      <c r="G30" s="148">
        <v>642</v>
      </c>
      <c r="H30" s="151"/>
      <c r="I30" s="148">
        <f t="shared" si="4"/>
        <v>140</v>
      </c>
      <c r="J30" s="157">
        <f t="shared" si="5"/>
        <v>0.278884462151394</v>
      </c>
    </row>
    <row r="31" ht="21" customHeight="1" spans="1:10">
      <c r="A31" s="144">
        <v>2120805</v>
      </c>
      <c r="B31" s="145">
        <f t="shared" si="2"/>
        <v>7</v>
      </c>
      <c r="C31" s="142" t="s">
        <v>2873</v>
      </c>
      <c r="D31" s="148">
        <v>680</v>
      </c>
      <c r="E31" s="148"/>
      <c r="F31" s="148"/>
      <c r="G31" s="148">
        <v>520</v>
      </c>
      <c r="H31" s="151"/>
      <c r="I31" s="148">
        <f t="shared" si="4"/>
        <v>-160</v>
      </c>
      <c r="J31" s="157">
        <f t="shared" si="5"/>
        <v>-0.235294117647059</v>
      </c>
    </row>
    <row r="32" ht="21" customHeight="1" spans="1:10">
      <c r="A32" s="144">
        <v>2120806</v>
      </c>
      <c r="B32" s="145">
        <f t="shared" si="2"/>
        <v>7</v>
      </c>
      <c r="C32" s="142" t="s">
        <v>2874</v>
      </c>
      <c r="D32" s="148"/>
      <c r="E32" s="148"/>
      <c r="F32" s="148"/>
      <c r="G32" s="148"/>
      <c r="H32" s="151"/>
      <c r="I32" s="148">
        <f t="shared" ref="I32:I38" si="6">G32-D32</f>
        <v>0</v>
      </c>
      <c r="J32" s="157"/>
    </row>
    <row r="33" ht="21" customHeight="1" spans="1:10">
      <c r="A33" s="144">
        <v>2120807</v>
      </c>
      <c r="B33" s="145">
        <f t="shared" si="2"/>
        <v>7</v>
      </c>
      <c r="C33" s="142" t="s">
        <v>2875</v>
      </c>
      <c r="D33" s="148"/>
      <c r="E33" s="148"/>
      <c r="F33" s="148"/>
      <c r="G33" s="148"/>
      <c r="H33" s="151"/>
      <c r="I33" s="148">
        <f t="shared" si="6"/>
        <v>0</v>
      </c>
      <c r="J33" s="157"/>
    </row>
    <row r="34" ht="21" customHeight="1" spans="1:10">
      <c r="A34" s="144">
        <v>2120809</v>
      </c>
      <c r="B34" s="145">
        <f t="shared" si="2"/>
        <v>7</v>
      </c>
      <c r="C34" s="142" t="s">
        <v>2876</v>
      </c>
      <c r="D34" s="148"/>
      <c r="E34" s="148"/>
      <c r="F34" s="148"/>
      <c r="G34" s="148"/>
      <c r="H34" s="151"/>
      <c r="I34" s="148">
        <f t="shared" si="6"/>
        <v>0</v>
      </c>
      <c r="J34" s="157"/>
    </row>
    <row r="35" ht="21" customHeight="1" spans="1:10">
      <c r="A35" s="144">
        <v>2120810</v>
      </c>
      <c r="B35" s="145">
        <f t="shared" si="2"/>
        <v>7</v>
      </c>
      <c r="C35" s="142" t="s">
        <v>2877</v>
      </c>
      <c r="D35" s="148"/>
      <c r="E35" s="148"/>
      <c r="F35" s="148"/>
      <c r="G35" s="148"/>
      <c r="H35" s="151"/>
      <c r="I35" s="148">
        <f t="shared" si="6"/>
        <v>0</v>
      </c>
      <c r="J35" s="157"/>
    </row>
    <row r="36" ht="21" customHeight="1" spans="1:10">
      <c r="A36" s="144">
        <v>2120811</v>
      </c>
      <c r="B36" s="145">
        <f t="shared" si="2"/>
        <v>7</v>
      </c>
      <c r="C36" s="142" t="s">
        <v>2878</v>
      </c>
      <c r="D36" s="148"/>
      <c r="E36" s="148"/>
      <c r="F36" s="148"/>
      <c r="G36" s="148"/>
      <c r="H36" s="151"/>
      <c r="I36" s="148">
        <f t="shared" si="6"/>
        <v>0</v>
      </c>
      <c r="J36" s="157"/>
    </row>
    <row r="37" ht="21" customHeight="1" spans="1:10">
      <c r="A37" s="144">
        <v>2120813</v>
      </c>
      <c r="B37" s="145">
        <f t="shared" si="2"/>
        <v>7</v>
      </c>
      <c r="C37" s="142" t="s">
        <v>2879</v>
      </c>
      <c r="D37" s="148"/>
      <c r="E37" s="148"/>
      <c r="F37" s="148"/>
      <c r="G37" s="148"/>
      <c r="H37" s="151"/>
      <c r="I37" s="148">
        <f t="shared" si="6"/>
        <v>0</v>
      </c>
      <c r="J37" s="157"/>
    </row>
    <row r="38" ht="21" customHeight="1" spans="1:10">
      <c r="A38" s="144" t="s">
        <v>2880</v>
      </c>
      <c r="B38" s="145">
        <f t="shared" si="2"/>
        <v>7</v>
      </c>
      <c r="C38" s="142" t="s">
        <v>2881</v>
      </c>
      <c r="D38" s="148"/>
      <c r="E38" s="148"/>
      <c r="F38" s="148"/>
      <c r="G38" s="148">
        <v>10</v>
      </c>
      <c r="H38" s="151"/>
      <c r="I38" s="148">
        <f t="shared" si="6"/>
        <v>10</v>
      </c>
      <c r="J38" s="157"/>
    </row>
    <row r="39" ht="21" customHeight="1" spans="1:10">
      <c r="A39" s="144" t="s">
        <v>1637</v>
      </c>
      <c r="B39" s="145">
        <f t="shared" si="2"/>
        <v>3</v>
      </c>
      <c r="C39" s="142" t="s">
        <v>2882</v>
      </c>
      <c r="D39" s="140"/>
      <c r="E39" s="140"/>
      <c r="F39" s="140"/>
      <c r="G39" s="140"/>
      <c r="H39" s="146"/>
      <c r="I39" s="140"/>
      <c r="J39" s="155"/>
    </row>
    <row r="40" ht="21" customHeight="1" spans="1:10">
      <c r="A40" s="144" t="s">
        <v>2883</v>
      </c>
      <c r="B40" s="145">
        <f t="shared" si="2"/>
        <v>5</v>
      </c>
      <c r="C40" s="142" t="s">
        <v>2884</v>
      </c>
      <c r="D40" s="148"/>
      <c r="E40" s="148"/>
      <c r="F40" s="148"/>
      <c r="G40" s="148"/>
      <c r="H40" s="149"/>
      <c r="I40" s="148"/>
      <c r="J40" s="156"/>
    </row>
    <row r="41" ht="21" customHeight="1" spans="1:10">
      <c r="A41" s="144" t="s">
        <v>2885</v>
      </c>
      <c r="B41" s="145">
        <f t="shared" si="2"/>
        <v>7</v>
      </c>
      <c r="C41" s="142" t="s">
        <v>2886</v>
      </c>
      <c r="D41" s="148"/>
      <c r="E41" s="148"/>
      <c r="F41" s="148"/>
      <c r="G41" s="148"/>
      <c r="H41" s="151"/>
      <c r="I41" s="148"/>
      <c r="J41" s="159"/>
    </row>
    <row r="42" ht="21" customHeight="1" spans="1:10">
      <c r="A42" s="144" t="s">
        <v>2887</v>
      </c>
      <c r="B42" s="145">
        <f t="shared" si="2"/>
        <v>7</v>
      </c>
      <c r="C42" s="142" t="s">
        <v>2888</v>
      </c>
      <c r="D42" s="148"/>
      <c r="E42" s="148"/>
      <c r="F42" s="148"/>
      <c r="G42" s="148"/>
      <c r="H42" s="151"/>
      <c r="I42" s="148"/>
      <c r="J42" s="159"/>
    </row>
    <row r="43" ht="21" customHeight="1" spans="1:10">
      <c r="A43" s="144" t="s">
        <v>2889</v>
      </c>
      <c r="B43" s="145">
        <f t="shared" si="2"/>
        <v>7</v>
      </c>
      <c r="C43" s="142" t="s">
        <v>2890</v>
      </c>
      <c r="D43" s="148"/>
      <c r="E43" s="148"/>
      <c r="F43" s="148"/>
      <c r="G43" s="148"/>
      <c r="H43" s="151"/>
      <c r="I43" s="148"/>
      <c r="J43" s="159"/>
    </row>
    <row r="44" ht="21" customHeight="1" spans="1:10">
      <c r="A44" s="144" t="s">
        <v>2891</v>
      </c>
      <c r="B44" s="145">
        <f t="shared" si="2"/>
        <v>7</v>
      </c>
      <c r="C44" s="142" t="s">
        <v>2892</v>
      </c>
      <c r="D44" s="148"/>
      <c r="E44" s="148"/>
      <c r="F44" s="148"/>
      <c r="G44" s="148"/>
      <c r="H44" s="151"/>
      <c r="I44" s="148"/>
      <c r="J44" s="159"/>
    </row>
    <row r="45" ht="21" customHeight="1" spans="1:10">
      <c r="A45" s="144" t="s">
        <v>2893</v>
      </c>
      <c r="B45" s="145">
        <f t="shared" si="2"/>
        <v>7</v>
      </c>
      <c r="C45" s="142" t="s">
        <v>2894</v>
      </c>
      <c r="D45" s="148"/>
      <c r="E45" s="148"/>
      <c r="F45" s="148"/>
      <c r="G45" s="148"/>
      <c r="H45" s="151"/>
      <c r="I45" s="148"/>
      <c r="J45" s="159"/>
    </row>
    <row r="46" ht="21" customHeight="1" spans="1:10">
      <c r="A46" s="144">
        <v>21366</v>
      </c>
      <c r="B46" s="145">
        <f t="shared" si="2"/>
        <v>5</v>
      </c>
      <c r="C46" s="142" t="s">
        <v>2895</v>
      </c>
      <c r="D46" s="148"/>
      <c r="E46" s="148"/>
      <c r="F46" s="148"/>
      <c r="G46" s="148"/>
      <c r="H46" s="149"/>
      <c r="I46" s="148"/>
      <c r="J46" s="156"/>
    </row>
    <row r="47" ht="21" customHeight="1" spans="1:10">
      <c r="A47" s="144" t="s">
        <v>2896</v>
      </c>
      <c r="B47" s="145">
        <f t="shared" si="2"/>
        <v>7</v>
      </c>
      <c r="C47" s="142" t="s">
        <v>2862</v>
      </c>
      <c r="D47" s="148"/>
      <c r="E47" s="148"/>
      <c r="F47" s="148"/>
      <c r="G47" s="148"/>
      <c r="H47" s="151"/>
      <c r="I47" s="148"/>
      <c r="J47" s="159"/>
    </row>
    <row r="48" ht="21" customHeight="1" spans="1:10">
      <c r="A48" s="144" t="s">
        <v>2897</v>
      </c>
      <c r="B48" s="145">
        <f t="shared" si="2"/>
        <v>7</v>
      </c>
      <c r="C48" s="142" t="s">
        <v>2898</v>
      </c>
      <c r="D48" s="148"/>
      <c r="E48" s="148"/>
      <c r="F48" s="148"/>
      <c r="G48" s="148"/>
      <c r="H48" s="151"/>
      <c r="I48" s="148"/>
      <c r="J48" s="159"/>
    </row>
    <row r="49" ht="21" customHeight="1" spans="1:10">
      <c r="A49" s="144" t="s">
        <v>2899</v>
      </c>
      <c r="B49" s="145">
        <f t="shared" si="2"/>
        <v>7</v>
      </c>
      <c r="C49" s="142" t="s">
        <v>2900</v>
      </c>
      <c r="D49" s="148"/>
      <c r="E49" s="148"/>
      <c r="F49" s="148"/>
      <c r="G49" s="148"/>
      <c r="H49" s="151"/>
      <c r="I49" s="148"/>
      <c r="J49" s="159"/>
    </row>
    <row r="50" ht="21" customHeight="1" spans="1:10">
      <c r="A50" s="144" t="s">
        <v>2901</v>
      </c>
      <c r="B50" s="145">
        <f t="shared" si="2"/>
        <v>7</v>
      </c>
      <c r="C50" s="142" t="s">
        <v>2902</v>
      </c>
      <c r="D50" s="148"/>
      <c r="E50" s="148"/>
      <c r="F50" s="148"/>
      <c r="G50" s="148"/>
      <c r="H50" s="151"/>
      <c r="I50" s="148"/>
      <c r="J50" s="159"/>
    </row>
    <row r="51" ht="21" customHeight="1" spans="1:10">
      <c r="A51" s="144" t="s">
        <v>2903</v>
      </c>
      <c r="B51" s="145">
        <f t="shared" si="2"/>
        <v>5</v>
      </c>
      <c r="C51" s="142" t="s">
        <v>2904</v>
      </c>
      <c r="D51" s="148"/>
      <c r="E51" s="148"/>
      <c r="F51" s="148"/>
      <c r="G51" s="148"/>
      <c r="H51" s="149"/>
      <c r="I51" s="148"/>
      <c r="J51" s="159"/>
    </row>
    <row r="52" ht="21" customHeight="1" spans="1:10">
      <c r="A52" s="144" t="s">
        <v>2905</v>
      </c>
      <c r="B52" s="145">
        <f t="shared" si="2"/>
        <v>7</v>
      </c>
      <c r="C52" s="142" t="s">
        <v>2906</v>
      </c>
      <c r="D52" s="148"/>
      <c r="E52" s="148"/>
      <c r="F52" s="148"/>
      <c r="G52" s="148"/>
      <c r="H52" s="151"/>
      <c r="I52" s="148"/>
      <c r="J52" s="159"/>
    </row>
    <row r="53" ht="21" customHeight="1" spans="1:10">
      <c r="A53" s="144" t="s">
        <v>2907</v>
      </c>
      <c r="B53" s="145">
        <f t="shared" si="2"/>
        <v>7</v>
      </c>
      <c r="C53" s="142" t="s">
        <v>2908</v>
      </c>
      <c r="D53" s="148"/>
      <c r="E53" s="148"/>
      <c r="F53" s="148"/>
      <c r="G53" s="148"/>
      <c r="H53" s="151"/>
      <c r="I53" s="148"/>
      <c r="J53" s="159"/>
    </row>
    <row r="54" ht="21" customHeight="1" spans="1:10">
      <c r="A54" s="144" t="s">
        <v>2909</v>
      </c>
      <c r="B54" s="145">
        <f t="shared" si="2"/>
        <v>7</v>
      </c>
      <c r="C54" s="142" t="s">
        <v>2910</v>
      </c>
      <c r="D54" s="148"/>
      <c r="E54" s="148"/>
      <c r="F54" s="148"/>
      <c r="G54" s="148"/>
      <c r="H54" s="151"/>
      <c r="I54" s="148"/>
      <c r="J54" s="159"/>
    </row>
    <row r="55" ht="21" customHeight="1" spans="1:10">
      <c r="A55" s="144" t="s">
        <v>2911</v>
      </c>
      <c r="B55" s="145">
        <f t="shared" si="2"/>
        <v>7</v>
      </c>
      <c r="C55" s="142" t="s">
        <v>2912</v>
      </c>
      <c r="D55" s="148"/>
      <c r="E55" s="148"/>
      <c r="F55" s="148"/>
      <c r="G55" s="148"/>
      <c r="H55" s="151"/>
      <c r="I55" s="148"/>
      <c r="J55" s="159"/>
    </row>
    <row r="56" ht="21" customHeight="1" spans="1:10">
      <c r="A56" s="144" t="s">
        <v>1872</v>
      </c>
      <c r="B56" s="145">
        <f t="shared" si="2"/>
        <v>3</v>
      </c>
      <c r="C56" s="142" t="s">
        <v>2913</v>
      </c>
      <c r="D56" s="140"/>
      <c r="E56" s="140"/>
      <c r="F56" s="140"/>
      <c r="G56" s="140"/>
      <c r="H56" s="149"/>
      <c r="I56" s="140"/>
      <c r="J56" s="159"/>
    </row>
    <row r="57" ht="21" customHeight="1" spans="1:10">
      <c r="A57" s="144" t="s">
        <v>1986</v>
      </c>
      <c r="B57" s="145">
        <f t="shared" si="2"/>
        <v>3</v>
      </c>
      <c r="C57" s="142" t="s">
        <v>2914</v>
      </c>
      <c r="D57" s="140"/>
      <c r="E57" s="140"/>
      <c r="F57" s="140"/>
      <c r="G57" s="140"/>
      <c r="H57" s="149"/>
      <c r="I57" s="140"/>
      <c r="J57" s="159"/>
    </row>
    <row r="58" ht="21" customHeight="1" spans="1:10">
      <c r="A58" s="144" t="s">
        <v>2114</v>
      </c>
      <c r="B58" s="145">
        <f t="shared" si="2"/>
        <v>3</v>
      </c>
      <c r="C58" s="142" t="s">
        <v>2915</v>
      </c>
      <c r="D58" s="140"/>
      <c r="E58" s="140"/>
      <c r="F58" s="140"/>
      <c r="G58" s="140"/>
      <c r="H58" s="149"/>
      <c r="I58" s="140"/>
      <c r="J58" s="157"/>
    </row>
    <row r="59" ht="21" customHeight="1" spans="1:10">
      <c r="A59" s="144" t="s">
        <v>2534</v>
      </c>
      <c r="B59" s="145">
        <f t="shared" si="2"/>
        <v>3</v>
      </c>
      <c r="C59" s="142" t="s">
        <v>2916</v>
      </c>
      <c r="D59" s="140">
        <v>162</v>
      </c>
      <c r="E59" s="140"/>
      <c r="F59" s="140"/>
      <c r="G59" s="140">
        <v>11107</v>
      </c>
      <c r="H59" s="146"/>
      <c r="I59" s="140">
        <f t="shared" ref="I59:I61" si="7">G59-D59</f>
        <v>10945</v>
      </c>
      <c r="J59" s="155">
        <f t="shared" ref="J59" si="8">I59/D59</f>
        <v>67.5617283950617</v>
      </c>
    </row>
    <row r="60" ht="21" customHeight="1" spans="1:10">
      <c r="A60" s="144" t="s">
        <v>2917</v>
      </c>
      <c r="B60" s="145">
        <f t="shared" si="2"/>
        <v>5</v>
      </c>
      <c r="C60" s="142" t="s">
        <v>2918</v>
      </c>
      <c r="D60" s="148"/>
      <c r="E60" s="148"/>
      <c r="F60" s="148"/>
      <c r="G60" s="148">
        <v>10000</v>
      </c>
      <c r="H60" s="149"/>
      <c r="I60" s="148"/>
      <c r="J60" s="156"/>
    </row>
    <row r="61" ht="21" customHeight="1" spans="1:10">
      <c r="A61" s="144" t="s">
        <v>2919</v>
      </c>
      <c r="B61" s="145">
        <f t="shared" si="2"/>
        <v>5</v>
      </c>
      <c r="C61" s="142" t="s">
        <v>2920</v>
      </c>
      <c r="D61" s="148">
        <v>162</v>
      </c>
      <c r="E61" s="148"/>
      <c r="F61" s="148"/>
      <c r="G61" s="148">
        <v>1107</v>
      </c>
      <c r="H61" s="149"/>
      <c r="I61" s="148">
        <f t="shared" si="7"/>
        <v>945</v>
      </c>
      <c r="J61" s="157"/>
    </row>
    <row r="62" ht="21" customHeight="1" spans="1:10">
      <c r="A62" s="144" t="s">
        <v>2921</v>
      </c>
      <c r="B62" s="145">
        <f t="shared" si="2"/>
        <v>7</v>
      </c>
      <c r="C62" s="142" t="s">
        <v>2922</v>
      </c>
      <c r="D62" s="148"/>
      <c r="E62" s="148"/>
      <c r="F62" s="148"/>
      <c r="G62" s="148"/>
      <c r="H62" s="149"/>
      <c r="I62" s="148"/>
      <c r="J62" s="156"/>
    </row>
    <row r="63" ht="21" customHeight="1" spans="1:10">
      <c r="A63" s="144" t="s">
        <v>2923</v>
      </c>
      <c r="B63" s="145">
        <f t="shared" si="2"/>
        <v>7</v>
      </c>
      <c r="C63" s="142" t="s">
        <v>2924</v>
      </c>
      <c r="D63" s="148">
        <v>33</v>
      </c>
      <c r="E63" s="148"/>
      <c r="F63" s="148"/>
      <c r="G63" s="148">
        <v>1010</v>
      </c>
      <c r="H63" s="151"/>
      <c r="I63" s="148">
        <f t="shared" ref="I63:I67" si="9">G63-D63</f>
        <v>977</v>
      </c>
      <c r="J63" s="156">
        <f>I63/D63</f>
        <v>29.6060606060606</v>
      </c>
    </row>
    <row r="64" ht="21" customHeight="1" spans="1:10">
      <c r="A64" s="144" t="s">
        <v>2925</v>
      </c>
      <c r="B64" s="145">
        <f t="shared" si="2"/>
        <v>7</v>
      </c>
      <c r="C64" s="142" t="s">
        <v>2926</v>
      </c>
      <c r="D64" s="148"/>
      <c r="E64" s="148"/>
      <c r="F64" s="148"/>
      <c r="G64" s="148"/>
      <c r="H64" s="151"/>
      <c r="I64" s="148"/>
      <c r="J64" s="156"/>
    </row>
    <row r="65" ht="21" customHeight="1" spans="1:10">
      <c r="A65" s="144" t="s">
        <v>2927</v>
      </c>
      <c r="B65" s="145">
        <f t="shared" si="2"/>
        <v>7</v>
      </c>
      <c r="C65" s="142" t="s">
        <v>2928</v>
      </c>
      <c r="D65" s="148"/>
      <c r="E65" s="148"/>
      <c r="F65" s="148"/>
      <c r="G65" s="148">
        <v>1</v>
      </c>
      <c r="H65" s="151"/>
      <c r="I65" s="148">
        <f t="shared" si="9"/>
        <v>1</v>
      </c>
      <c r="J65" s="156"/>
    </row>
    <row r="66" ht="21" customHeight="1" spans="1:10">
      <c r="A66" s="144" t="s">
        <v>2929</v>
      </c>
      <c r="B66" s="145">
        <f t="shared" si="2"/>
        <v>7</v>
      </c>
      <c r="C66" s="142" t="s">
        <v>2930</v>
      </c>
      <c r="D66" s="148"/>
      <c r="E66" s="148"/>
      <c r="F66" s="148"/>
      <c r="G66" s="148"/>
      <c r="H66" s="151"/>
      <c r="I66" s="148"/>
      <c r="J66" s="156"/>
    </row>
    <row r="67" ht="21" customHeight="1" spans="1:10">
      <c r="A67" s="144" t="s">
        <v>2931</v>
      </c>
      <c r="B67" s="145">
        <f t="shared" si="2"/>
        <v>7</v>
      </c>
      <c r="C67" s="142" t="s">
        <v>2932</v>
      </c>
      <c r="D67" s="148">
        <v>109</v>
      </c>
      <c r="E67" s="148"/>
      <c r="F67" s="148"/>
      <c r="G67" s="148">
        <v>64</v>
      </c>
      <c r="H67" s="151"/>
      <c r="I67" s="148">
        <f t="shared" si="9"/>
        <v>-45</v>
      </c>
      <c r="J67" s="156">
        <f t="shared" ref="J67:J69" si="10">I67/D67</f>
        <v>-0.412844036697248</v>
      </c>
    </row>
    <row r="68" ht="21" customHeight="1" spans="1:10">
      <c r="A68" s="144" t="s">
        <v>2933</v>
      </c>
      <c r="B68" s="145">
        <f t="shared" si="2"/>
        <v>7</v>
      </c>
      <c r="C68" s="142" t="s">
        <v>2934</v>
      </c>
      <c r="D68" s="148"/>
      <c r="E68" s="148"/>
      <c r="F68" s="148"/>
      <c r="G68" s="148"/>
      <c r="H68" s="151"/>
      <c r="I68" s="148"/>
      <c r="J68" s="156"/>
    </row>
    <row r="69" ht="21" customHeight="1" spans="1:10">
      <c r="A69" s="144" t="s">
        <v>2935</v>
      </c>
      <c r="B69" s="145">
        <f t="shared" si="2"/>
        <v>7</v>
      </c>
      <c r="C69" s="142" t="s">
        <v>2936</v>
      </c>
      <c r="D69" s="148">
        <v>4</v>
      </c>
      <c r="E69" s="148"/>
      <c r="F69" s="148"/>
      <c r="G69" s="148"/>
      <c r="H69" s="151"/>
      <c r="I69" s="148">
        <f>G69-D69</f>
        <v>-4</v>
      </c>
      <c r="J69" s="156">
        <f t="shared" si="10"/>
        <v>-1</v>
      </c>
    </row>
    <row r="70" ht="21" customHeight="1" spans="1:10">
      <c r="A70" s="144" t="s">
        <v>2937</v>
      </c>
      <c r="B70" s="145">
        <f t="shared" si="2"/>
        <v>7</v>
      </c>
      <c r="C70" s="142" t="s">
        <v>2938</v>
      </c>
      <c r="D70" s="148"/>
      <c r="E70" s="148"/>
      <c r="F70" s="148"/>
      <c r="G70" s="148"/>
      <c r="H70" s="151"/>
      <c r="I70" s="148"/>
      <c r="J70" s="156"/>
    </row>
    <row r="71" ht="21" customHeight="1" spans="1:10">
      <c r="A71" s="144" t="s">
        <v>2939</v>
      </c>
      <c r="B71" s="145">
        <f t="shared" si="2"/>
        <v>7</v>
      </c>
      <c r="C71" s="142" t="s">
        <v>2940</v>
      </c>
      <c r="D71" s="148">
        <v>16</v>
      </c>
      <c r="E71" s="148"/>
      <c r="F71" s="148"/>
      <c r="G71" s="148">
        <v>32</v>
      </c>
      <c r="H71" s="151"/>
      <c r="I71" s="148">
        <f>G71-D71</f>
        <v>16</v>
      </c>
      <c r="J71" s="156">
        <f>I71/D71</f>
        <v>1</v>
      </c>
    </row>
    <row r="72" ht="21" customHeight="1" spans="1:10">
      <c r="A72" s="144" t="s">
        <v>2941</v>
      </c>
      <c r="B72" s="145">
        <f t="shared" si="2"/>
        <v>7</v>
      </c>
      <c r="C72" s="142" t="s">
        <v>2942</v>
      </c>
      <c r="D72" s="160"/>
      <c r="E72" s="148"/>
      <c r="F72" s="148"/>
      <c r="G72" s="160"/>
      <c r="H72" s="151"/>
      <c r="I72" s="160"/>
      <c r="J72" s="156"/>
    </row>
    <row r="73" ht="21" customHeight="1" spans="1:10">
      <c r="A73" s="144">
        <v>232</v>
      </c>
      <c r="B73" s="145">
        <f t="shared" si="2"/>
        <v>3</v>
      </c>
      <c r="C73" s="142" t="s">
        <v>2943</v>
      </c>
      <c r="D73" s="160"/>
      <c r="E73" s="148"/>
      <c r="F73" s="148"/>
      <c r="G73" s="160">
        <v>179</v>
      </c>
      <c r="H73" s="151"/>
      <c r="I73" s="160"/>
      <c r="J73" s="156"/>
    </row>
    <row r="74" ht="21" customHeight="1" spans="1:10">
      <c r="A74" s="144">
        <v>23204</v>
      </c>
      <c r="B74" s="145">
        <f t="shared" si="2"/>
        <v>5</v>
      </c>
      <c r="C74" s="142" t="s">
        <v>2944</v>
      </c>
      <c r="D74" s="160">
        <f>SUM(D75:D92)</f>
        <v>0</v>
      </c>
      <c r="E74" s="148"/>
      <c r="F74" s="148"/>
      <c r="G74" s="160">
        <v>179</v>
      </c>
      <c r="H74" s="151"/>
      <c r="I74" s="160"/>
      <c r="J74" s="156"/>
    </row>
    <row r="75" ht="21" customHeight="1" spans="1:10">
      <c r="A75" s="144">
        <v>2320498</v>
      </c>
      <c r="B75" s="145">
        <f t="shared" si="2"/>
        <v>7</v>
      </c>
      <c r="C75" s="142" t="s">
        <v>2945</v>
      </c>
      <c r="D75" s="160"/>
      <c r="E75" s="148"/>
      <c r="F75" s="148"/>
      <c r="G75" s="160">
        <v>179</v>
      </c>
      <c r="H75" s="151"/>
      <c r="I75" s="160"/>
      <c r="J75" s="156"/>
    </row>
    <row r="76" ht="21" customHeight="1" spans="1:10">
      <c r="A76" s="144">
        <v>233</v>
      </c>
      <c r="B76" s="145">
        <f t="shared" si="2"/>
        <v>3</v>
      </c>
      <c r="C76" s="142" t="s">
        <v>2946</v>
      </c>
      <c r="D76" s="160"/>
      <c r="E76" s="148"/>
      <c r="F76" s="148"/>
      <c r="G76" s="160">
        <v>15</v>
      </c>
      <c r="H76" s="151"/>
      <c r="I76" s="160"/>
      <c r="J76" s="156"/>
    </row>
    <row r="77" ht="21" customHeight="1" spans="1:10">
      <c r="A77" s="144">
        <v>23304</v>
      </c>
      <c r="B77" s="145">
        <f t="shared" si="2"/>
        <v>5</v>
      </c>
      <c r="C77" s="142" t="s">
        <v>2947</v>
      </c>
      <c r="D77" s="160"/>
      <c r="E77" s="148"/>
      <c r="F77" s="148"/>
      <c r="G77" s="160">
        <v>15</v>
      </c>
      <c r="H77" s="151"/>
      <c r="I77" s="160"/>
      <c r="J77" s="156"/>
    </row>
    <row r="78" ht="21" customHeight="1" spans="1:10">
      <c r="A78" s="144">
        <v>2330498</v>
      </c>
      <c r="B78" s="145">
        <f t="shared" si="2"/>
        <v>7</v>
      </c>
      <c r="C78" s="142" t="s">
        <v>2948</v>
      </c>
      <c r="D78" s="160"/>
      <c r="E78" s="148"/>
      <c r="F78" s="148"/>
      <c r="G78" s="160">
        <v>15</v>
      </c>
      <c r="H78" s="151"/>
      <c r="I78" s="160"/>
      <c r="J78" s="156"/>
    </row>
    <row r="79" ht="21" customHeight="1" spans="1:10">
      <c r="A79" s="144">
        <v>234</v>
      </c>
      <c r="B79" s="145">
        <f t="shared" si="2"/>
        <v>3</v>
      </c>
      <c r="C79" s="142" t="s">
        <v>2949</v>
      </c>
      <c r="D79" s="160"/>
      <c r="E79" s="148"/>
      <c r="F79" s="148"/>
      <c r="G79" s="160">
        <v>10709</v>
      </c>
      <c r="H79" s="151"/>
      <c r="I79" s="160"/>
      <c r="J79" s="156"/>
    </row>
    <row r="80" ht="21" customHeight="1" spans="1:10">
      <c r="A80" s="144">
        <v>23401</v>
      </c>
      <c r="B80" s="145">
        <f t="shared" si="2"/>
        <v>5</v>
      </c>
      <c r="C80" s="142" t="s">
        <v>2579</v>
      </c>
      <c r="D80" s="160"/>
      <c r="E80" s="148"/>
      <c r="F80" s="148"/>
      <c r="G80" s="160">
        <v>6799</v>
      </c>
      <c r="H80" s="151"/>
      <c r="I80" s="160"/>
      <c r="J80" s="156"/>
    </row>
    <row r="81" ht="21" customHeight="1" spans="1:10">
      <c r="A81" s="144">
        <v>2340101</v>
      </c>
      <c r="B81" s="145">
        <f t="shared" si="2"/>
        <v>7</v>
      </c>
      <c r="C81" s="142" t="s">
        <v>2950</v>
      </c>
      <c r="D81" s="160"/>
      <c r="E81" s="148"/>
      <c r="F81" s="148"/>
      <c r="G81" s="160">
        <v>4599</v>
      </c>
      <c r="H81" s="151"/>
      <c r="I81" s="160"/>
      <c r="J81" s="156"/>
    </row>
    <row r="82" ht="21" customHeight="1" spans="1:10">
      <c r="A82" s="144">
        <v>2340102</v>
      </c>
      <c r="B82" s="145">
        <f t="shared" si="2"/>
        <v>7</v>
      </c>
      <c r="C82" s="142" t="s">
        <v>2951</v>
      </c>
      <c r="D82" s="160"/>
      <c r="E82" s="148"/>
      <c r="F82" s="148"/>
      <c r="G82" s="160">
        <v>0</v>
      </c>
      <c r="H82" s="151"/>
      <c r="I82" s="160"/>
      <c r="J82" s="156"/>
    </row>
    <row r="83" ht="21" customHeight="1" spans="1:10">
      <c r="A83" s="144">
        <v>2340103</v>
      </c>
      <c r="B83" s="145">
        <f t="shared" ref="B83:B99" si="11">LEN(A83)</f>
        <v>7</v>
      </c>
      <c r="C83" s="142" t="s">
        <v>2952</v>
      </c>
      <c r="D83" s="160"/>
      <c r="E83" s="148"/>
      <c r="F83" s="148"/>
      <c r="G83" s="160">
        <v>0</v>
      </c>
      <c r="H83" s="151"/>
      <c r="I83" s="160"/>
      <c r="J83" s="156"/>
    </row>
    <row r="84" ht="21" customHeight="1" spans="1:10">
      <c r="A84" s="144">
        <v>2340104</v>
      </c>
      <c r="B84" s="145">
        <f t="shared" si="11"/>
        <v>7</v>
      </c>
      <c r="C84" s="142" t="s">
        <v>2953</v>
      </c>
      <c r="D84" s="160"/>
      <c r="E84" s="148"/>
      <c r="F84" s="148"/>
      <c r="G84" s="160">
        <v>0</v>
      </c>
      <c r="H84" s="151"/>
      <c r="I84" s="160"/>
      <c r="J84" s="156"/>
    </row>
    <row r="85" ht="21" customHeight="1" spans="1:10">
      <c r="A85" s="144">
        <v>2340105</v>
      </c>
      <c r="B85" s="145">
        <f t="shared" si="11"/>
        <v>7</v>
      </c>
      <c r="C85" s="142" t="s">
        <v>2954</v>
      </c>
      <c r="D85" s="160"/>
      <c r="E85" s="148"/>
      <c r="F85" s="148"/>
      <c r="G85" s="160">
        <v>0</v>
      </c>
      <c r="H85" s="151"/>
      <c r="I85" s="160"/>
      <c r="J85" s="156"/>
    </row>
    <row r="86" ht="21" customHeight="1" spans="1:10">
      <c r="A86" s="144">
        <v>2340106</v>
      </c>
      <c r="B86" s="145">
        <f t="shared" si="11"/>
        <v>7</v>
      </c>
      <c r="C86" s="142" t="s">
        <v>2955</v>
      </c>
      <c r="D86" s="160"/>
      <c r="E86" s="148"/>
      <c r="F86" s="148"/>
      <c r="G86" s="160">
        <v>0</v>
      </c>
      <c r="H86" s="151"/>
      <c r="I86" s="160"/>
      <c r="J86" s="156"/>
    </row>
    <row r="87" ht="21" customHeight="1" spans="1:10">
      <c r="A87" s="144">
        <v>2340107</v>
      </c>
      <c r="B87" s="145">
        <f t="shared" si="11"/>
        <v>7</v>
      </c>
      <c r="C87" s="142" t="s">
        <v>2956</v>
      </c>
      <c r="D87" s="160"/>
      <c r="E87" s="148"/>
      <c r="F87" s="148"/>
      <c r="G87" s="160">
        <v>0</v>
      </c>
      <c r="H87" s="151"/>
      <c r="I87" s="160"/>
      <c r="J87" s="156"/>
    </row>
    <row r="88" ht="21" customHeight="1" spans="1:10">
      <c r="A88" s="144">
        <v>2340108</v>
      </c>
      <c r="B88" s="145">
        <f t="shared" si="11"/>
        <v>7</v>
      </c>
      <c r="C88" s="142" t="s">
        <v>2957</v>
      </c>
      <c r="D88" s="160"/>
      <c r="E88" s="148"/>
      <c r="F88" s="148"/>
      <c r="G88" s="160">
        <v>0</v>
      </c>
      <c r="H88" s="151"/>
      <c r="I88" s="160"/>
      <c r="J88" s="156"/>
    </row>
    <row r="89" ht="21" customHeight="1" spans="1:10">
      <c r="A89" s="144">
        <v>2340109</v>
      </c>
      <c r="B89" s="145">
        <f t="shared" si="11"/>
        <v>7</v>
      </c>
      <c r="C89" s="142" t="s">
        <v>2958</v>
      </c>
      <c r="D89" s="160"/>
      <c r="E89" s="148"/>
      <c r="F89" s="148"/>
      <c r="G89" s="160">
        <v>0</v>
      </c>
      <c r="H89" s="151"/>
      <c r="I89" s="160"/>
      <c r="J89" s="156"/>
    </row>
    <row r="90" ht="21" customHeight="1" spans="1:10">
      <c r="A90" s="144">
        <v>2340110</v>
      </c>
      <c r="B90" s="145">
        <f t="shared" si="11"/>
        <v>7</v>
      </c>
      <c r="C90" s="142" t="s">
        <v>2959</v>
      </c>
      <c r="D90" s="160"/>
      <c r="E90" s="148"/>
      <c r="F90" s="148"/>
      <c r="G90" s="160">
        <v>0</v>
      </c>
      <c r="H90" s="151"/>
      <c r="I90" s="160"/>
      <c r="J90" s="156"/>
    </row>
    <row r="91" ht="21" customHeight="1" spans="1:10">
      <c r="A91" s="144">
        <v>2340111</v>
      </c>
      <c r="B91" s="145">
        <f t="shared" si="11"/>
        <v>7</v>
      </c>
      <c r="C91" s="142" t="s">
        <v>2960</v>
      </c>
      <c r="D91" s="160"/>
      <c r="E91" s="148"/>
      <c r="F91" s="148"/>
      <c r="G91" s="160">
        <v>0</v>
      </c>
      <c r="H91" s="151"/>
      <c r="I91" s="160"/>
      <c r="J91" s="156"/>
    </row>
    <row r="92" ht="21" customHeight="1" spans="1:10">
      <c r="A92" s="144">
        <v>2340199</v>
      </c>
      <c r="B92" s="145">
        <f t="shared" si="11"/>
        <v>7</v>
      </c>
      <c r="C92" s="142" t="s">
        <v>2961</v>
      </c>
      <c r="D92" s="160"/>
      <c r="E92" s="148"/>
      <c r="F92" s="148"/>
      <c r="G92" s="160">
        <v>2200</v>
      </c>
      <c r="H92" s="151"/>
      <c r="I92" s="160"/>
      <c r="J92" s="156"/>
    </row>
    <row r="93" ht="21" customHeight="1" spans="1:10">
      <c r="A93" s="144">
        <v>23402</v>
      </c>
      <c r="B93" s="145">
        <f t="shared" si="11"/>
        <v>5</v>
      </c>
      <c r="C93" s="142" t="s">
        <v>2962</v>
      </c>
      <c r="D93" s="160"/>
      <c r="E93" s="148"/>
      <c r="F93" s="148"/>
      <c r="G93" s="160">
        <v>3910</v>
      </c>
      <c r="H93" s="151"/>
      <c r="I93" s="160"/>
      <c r="J93" s="156"/>
    </row>
    <row r="94" ht="21" customHeight="1" spans="1:10">
      <c r="A94" s="144">
        <v>2340201</v>
      </c>
      <c r="B94" s="145">
        <f t="shared" si="11"/>
        <v>7</v>
      </c>
      <c r="C94" s="142" t="s">
        <v>2963</v>
      </c>
      <c r="D94" s="160"/>
      <c r="E94" s="148"/>
      <c r="F94" s="148"/>
      <c r="G94" s="160">
        <v>260</v>
      </c>
      <c r="H94" s="151"/>
      <c r="I94" s="160"/>
      <c r="J94" s="156"/>
    </row>
    <row r="95" ht="21" customHeight="1" spans="1:10">
      <c r="A95" s="144">
        <v>2340202</v>
      </c>
      <c r="B95" s="145">
        <f t="shared" si="11"/>
        <v>7</v>
      </c>
      <c r="C95" s="142" t="s">
        <v>2964</v>
      </c>
      <c r="D95" s="160"/>
      <c r="E95" s="148"/>
      <c r="F95" s="148"/>
      <c r="G95" s="160">
        <v>0</v>
      </c>
      <c r="H95" s="151"/>
      <c r="I95" s="160"/>
      <c r="J95" s="156"/>
    </row>
    <row r="96" ht="21" customHeight="1" spans="1:10">
      <c r="A96" s="144">
        <v>2340203</v>
      </c>
      <c r="B96" s="145">
        <f t="shared" si="11"/>
        <v>7</v>
      </c>
      <c r="C96" s="142" t="s">
        <v>2965</v>
      </c>
      <c r="D96" s="160"/>
      <c r="E96" s="148"/>
      <c r="F96" s="148"/>
      <c r="G96" s="160">
        <v>0</v>
      </c>
      <c r="H96" s="151"/>
      <c r="I96" s="160"/>
      <c r="J96" s="156"/>
    </row>
    <row r="97" ht="21" customHeight="1" spans="1:10">
      <c r="A97" s="144">
        <v>2340204</v>
      </c>
      <c r="B97" s="145">
        <f t="shared" si="11"/>
        <v>7</v>
      </c>
      <c r="C97" s="142" t="s">
        <v>2966</v>
      </c>
      <c r="D97" s="160"/>
      <c r="E97" s="148"/>
      <c r="F97" s="148"/>
      <c r="G97" s="160">
        <v>0</v>
      </c>
      <c r="H97" s="151"/>
      <c r="I97" s="160"/>
      <c r="J97" s="156"/>
    </row>
    <row r="98" ht="21" customHeight="1" spans="1:10">
      <c r="A98" s="144">
        <v>2340205</v>
      </c>
      <c r="B98" s="145">
        <f t="shared" si="11"/>
        <v>7</v>
      </c>
      <c r="C98" s="142" t="s">
        <v>2967</v>
      </c>
      <c r="D98" s="160"/>
      <c r="E98" s="148"/>
      <c r="F98" s="148"/>
      <c r="G98" s="160">
        <v>2073</v>
      </c>
      <c r="H98" s="151"/>
      <c r="I98" s="160"/>
      <c r="J98" s="156"/>
    </row>
    <row r="99" ht="21" customHeight="1" spans="1:10">
      <c r="A99" s="144">
        <v>2340299</v>
      </c>
      <c r="B99" s="145">
        <f t="shared" si="11"/>
        <v>7</v>
      </c>
      <c r="C99" s="142" t="s">
        <v>2968</v>
      </c>
      <c r="D99" s="160"/>
      <c r="E99" s="148"/>
      <c r="F99" s="148"/>
      <c r="G99" s="160">
        <v>1577</v>
      </c>
      <c r="H99" s="151"/>
      <c r="I99" s="160"/>
      <c r="J99" s="156"/>
    </row>
    <row r="100" ht="21" customHeight="1" spans="3:10">
      <c r="C100" s="161" t="s">
        <v>2969</v>
      </c>
      <c r="D100" s="140"/>
      <c r="E100" s="140"/>
      <c r="F100" s="140"/>
      <c r="G100" s="140">
        <f>G103+G104</f>
        <v>21268</v>
      </c>
      <c r="H100" s="141"/>
      <c r="I100" s="140">
        <f>G100-D100</f>
        <v>21268</v>
      </c>
      <c r="J100" s="155"/>
    </row>
    <row r="101" ht="21" customHeight="1" spans="3:10">
      <c r="C101" s="142" t="s">
        <v>2970</v>
      </c>
      <c r="D101" s="148"/>
      <c r="E101" s="148"/>
      <c r="F101" s="148"/>
      <c r="G101" s="148"/>
      <c r="H101" s="162"/>
      <c r="I101" s="148"/>
      <c r="J101" s="155"/>
    </row>
    <row r="102" ht="21" customHeight="1" spans="3:10">
      <c r="C102" s="142" t="s">
        <v>2971</v>
      </c>
      <c r="D102" s="148"/>
      <c r="E102" s="148"/>
      <c r="F102" s="148"/>
      <c r="G102" s="148"/>
      <c r="H102" s="163"/>
      <c r="I102" s="148"/>
      <c r="J102" s="155"/>
    </row>
    <row r="103" ht="21" customHeight="1" spans="3:10">
      <c r="C103" s="142" t="s">
        <v>2972</v>
      </c>
      <c r="D103" s="148"/>
      <c r="E103" s="148"/>
      <c r="F103" s="148"/>
      <c r="G103" s="148">
        <v>10534</v>
      </c>
      <c r="H103" s="162"/>
      <c r="I103" s="148"/>
      <c r="J103" s="156"/>
    </row>
    <row r="104" ht="21" customHeight="1" spans="3:10">
      <c r="C104" s="142" t="s">
        <v>2973</v>
      </c>
      <c r="D104" s="148"/>
      <c r="E104" s="140"/>
      <c r="F104" s="148"/>
      <c r="G104" s="148">
        <v>10734</v>
      </c>
      <c r="H104" s="164"/>
      <c r="I104" s="148"/>
      <c r="J104" s="156"/>
    </row>
    <row r="105" ht="21" customHeight="1" spans="3:10">
      <c r="C105" s="142" t="s">
        <v>2974</v>
      </c>
      <c r="D105" s="148"/>
      <c r="E105" s="148"/>
      <c r="F105" s="148"/>
      <c r="G105" s="148"/>
      <c r="H105" s="164"/>
      <c r="I105" s="148">
        <f t="shared" ref="I105:I107" si="12">G105-D105</f>
        <v>0</v>
      </c>
      <c r="J105" s="156"/>
    </row>
    <row r="106" s="126" customFormat="1" ht="21" customHeight="1" spans="2:10">
      <c r="B106" s="165"/>
      <c r="C106" s="142" t="s">
        <v>105</v>
      </c>
      <c r="D106" s="148"/>
      <c r="E106" s="148"/>
      <c r="F106" s="148"/>
      <c r="G106" s="148"/>
      <c r="H106" s="164"/>
      <c r="I106" s="148"/>
      <c r="J106" s="157"/>
    </row>
    <row r="107" ht="21" customHeight="1" spans="3:10">
      <c r="C107" s="166" t="s">
        <v>2975</v>
      </c>
      <c r="D107" s="140">
        <f>D100+D7</f>
        <v>6523</v>
      </c>
      <c r="E107" s="140">
        <f>E100+E7</f>
        <v>18</v>
      </c>
      <c r="F107" s="140">
        <f>F100+F7</f>
        <v>0</v>
      </c>
      <c r="G107" s="140">
        <f>G100+G7</f>
        <v>77029</v>
      </c>
      <c r="H107" s="141"/>
      <c r="I107" s="140">
        <f t="shared" si="12"/>
        <v>70506</v>
      </c>
      <c r="J107" s="158">
        <f>I107/D107</f>
        <v>10.8088302928101</v>
      </c>
    </row>
    <row r="108" ht="18.75" customHeight="1" spans="4:10">
      <c r="D108" s="127"/>
      <c r="E108" s="127"/>
      <c r="F108" s="127"/>
      <c r="G108" s="167"/>
      <c r="H108" s="127"/>
      <c r="I108" s="127"/>
      <c r="J108" s="170"/>
    </row>
    <row r="109" spans="3:10">
      <c r="C109" s="168"/>
      <c r="D109" s="127"/>
      <c r="E109" s="127"/>
      <c r="F109" s="169"/>
      <c r="G109" s="167"/>
      <c r="H109" s="127"/>
      <c r="I109" s="127"/>
      <c r="J109" s="170"/>
    </row>
    <row r="110" spans="4:10">
      <c r="D110" s="127"/>
      <c r="E110" s="127"/>
      <c r="F110" s="127"/>
      <c r="G110" s="167"/>
      <c r="H110" s="127"/>
      <c r="I110" s="127"/>
      <c r="J110" s="170"/>
    </row>
    <row r="111" spans="4:10">
      <c r="D111" s="127"/>
      <c r="E111" s="127"/>
      <c r="F111" s="127"/>
      <c r="G111" s="167"/>
      <c r="H111" s="127"/>
      <c r="I111" s="127"/>
      <c r="J111" s="170"/>
    </row>
    <row r="112" spans="4:10">
      <c r="D112" s="127"/>
      <c r="E112" s="127"/>
      <c r="F112" s="127"/>
      <c r="G112" s="167"/>
      <c r="H112" s="127"/>
      <c r="I112" s="127"/>
      <c r="J112" s="170"/>
    </row>
    <row r="113" spans="4:10">
      <c r="D113" s="127"/>
      <c r="E113" s="127"/>
      <c r="F113" s="127"/>
      <c r="G113" s="167"/>
      <c r="H113" s="127"/>
      <c r="I113" s="127"/>
      <c r="J113" s="170"/>
    </row>
    <row r="114" spans="4:10">
      <c r="D114" s="127"/>
      <c r="E114" s="127"/>
      <c r="F114" s="127"/>
      <c r="G114" s="167"/>
      <c r="H114" s="127"/>
      <c r="I114" s="127"/>
      <c r="J114" s="170"/>
    </row>
    <row r="115" spans="4:10">
      <c r="D115" s="127"/>
      <c r="E115" s="127"/>
      <c r="F115" s="127"/>
      <c r="G115" s="167"/>
      <c r="H115" s="127"/>
      <c r="I115" s="127"/>
      <c r="J115" s="170"/>
    </row>
    <row r="116" spans="4:10">
      <c r="D116" s="127"/>
      <c r="E116" s="127"/>
      <c r="F116" s="127"/>
      <c r="G116" s="167"/>
      <c r="H116" s="127"/>
      <c r="I116" s="127"/>
      <c r="J116" s="170"/>
    </row>
    <row r="117" spans="4:10">
      <c r="D117" s="127"/>
      <c r="E117" s="127"/>
      <c r="F117" s="127"/>
      <c r="G117" s="167"/>
      <c r="H117" s="127"/>
      <c r="I117" s="127"/>
      <c r="J117" s="170"/>
    </row>
  </sheetData>
  <mergeCells count="9">
    <mergeCell ref="C2:J2"/>
    <mergeCell ref="E4:J4"/>
    <mergeCell ref="I5:J5"/>
    <mergeCell ref="C4:C6"/>
    <mergeCell ref="D4:D6"/>
    <mergeCell ref="E5:E6"/>
    <mergeCell ref="F5:F6"/>
    <mergeCell ref="G5:G6"/>
    <mergeCell ref="H5:H6"/>
  </mergeCells>
  <pageMargins left="0.751388888888889" right="0.751388888888889" top="1" bottom="1" header="0.5" footer="0.5"/>
  <pageSetup paperSize="9" firstPageNumber="63" orientation="landscape" useFirstPageNumber="1" horizontalDpi="600"/>
  <headerFooter>
    <oddFooter>&amp;R- &amp;P -</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6"/>
  <sheetViews>
    <sheetView workbookViewId="0">
      <selection activeCell="F16" sqref="F16"/>
    </sheetView>
  </sheetViews>
  <sheetFormatPr defaultColWidth="12.125" defaultRowHeight="15.6" customHeight="1" outlineLevelCol="3"/>
  <cols>
    <col min="1" max="1" width="35" style="53" customWidth="1"/>
    <col min="2" max="2" width="19" style="53" customWidth="1"/>
    <col min="3" max="3" width="35" style="53" customWidth="1"/>
    <col min="4" max="4" width="19" style="53" customWidth="1"/>
    <col min="5" max="256" width="12.125" style="53" customWidth="1"/>
    <col min="257" max="16384" width="12.125" style="53"/>
  </cols>
  <sheetData>
    <row r="1" s="53" customFormat="1" ht="33.95" customHeight="1" spans="1:4">
      <c r="A1" s="124" t="s">
        <v>2976</v>
      </c>
      <c r="B1" s="124"/>
      <c r="C1" s="124"/>
      <c r="D1" s="124"/>
    </row>
    <row r="2" s="53" customFormat="1" ht="17.1" customHeight="1" spans="1:4">
      <c r="A2" s="55" t="s">
        <v>2977</v>
      </c>
      <c r="B2" s="55"/>
      <c r="C2" s="55"/>
      <c r="D2" s="55"/>
    </row>
    <row r="3" s="53" customFormat="1" ht="17.1" customHeight="1" spans="1:4">
      <c r="A3" s="55" t="s">
        <v>2621</v>
      </c>
      <c r="B3" s="55"/>
      <c r="C3" s="55"/>
      <c r="D3" s="55"/>
    </row>
    <row r="4" s="53" customFormat="1" ht="17.1" customHeight="1" spans="1:4">
      <c r="A4" s="56" t="s">
        <v>111</v>
      </c>
      <c r="B4" s="56" t="s">
        <v>5</v>
      </c>
      <c r="C4" s="56" t="s">
        <v>111</v>
      </c>
      <c r="D4" s="56" t="s">
        <v>5</v>
      </c>
    </row>
    <row r="5" s="53" customFormat="1" ht="17.25" customHeight="1" spans="1:4">
      <c r="A5" s="57" t="s">
        <v>2978</v>
      </c>
      <c r="B5" s="58">
        <f>'[1]L10'!C6</f>
        <v>194</v>
      </c>
      <c r="C5" s="57" t="s">
        <v>2979</v>
      </c>
      <c r="D5" s="58">
        <f>'[1]L10'!O6</f>
        <v>55761</v>
      </c>
    </row>
    <row r="6" s="53" customFormat="1" ht="17.25" customHeight="1" spans="1:4">
      <c r="A6" s="57" t="s">
        <v>2980</v>
      </c>
      <c r="B6" s="58">
        <f>B7+B8</f>
        <v>57030</v>
      </c>
      <c r="C6" s="57" t="s">
        <v>2981</v>
      </c>
      <c r="D6" s="58">
        <f>D7+D8</f>
        <v>0</v>
      </c>
    </row>
    <row r="7" s="53" customFormat="1" ht="17.25" customHeight="1" spans="1:4">
      <c r="A7" s="57" t="s">
        <v>2982</v>
      </c>
      <c r="B7" s="59">
        <v>46321</v>
      </c>
      <c r="C7" s="57" t="s">
        <v>2983</v>
      </c>
      <c r="D7" s="59">
        <v>0</v>
      </c>
    </row>
    <row r="8" s="53" customFormat="1" ht="17.25" customHeight="1" spans="1:4">
      <c r="A8" s="57" t="s">
        <v>2984</v>
      </c>
      <c r="B8" s="59">
        <v>10709</v>
      </c>
      <c r="C8" s="57" t="s">
        <v>2985</v>
      </c>
      <c r="D8" s="59">
        <v>0</v>
      </c>
    </row>
    <row r="9" s="53" customFormat="1" ht="17.25" customHeight="1" spans="1:4">
      <c r="A9" s="57" t="s">
        <v>2986</v>
      </c>
      <c r="B9" s="59">
        <v>0</v>
      </c>
      <c r="C9" s="57" t="s">
        <v>2987</v>
      </c>
      <c r="D9" s="59">
        <v>0</v>
      </c>
    </row>
    <row r="10" s="53" customFormat="1" ht="17.25" customHeight="1" spans="1:4">
      <c r="A10" s="57" t="s">
        <v>2988</v>
      </c>
      <c r="B10" s="60">
        <v>0</v>
      </c>
      <c r="C10" s="57"/>
      <c r="D10" s="62"/>
    </row>
    <row r="11" s="53" customFormat="1" ht="17.25" customHeight="1" spans="1:4">
      <c r="A11" s="57" t="s">
        <v>2989</v>
      </c>
      <c r="B11" s="60">
        <v>9805</v>
      </c>
      <c r="C11" s="57"/>
      <c r="D11" s="62"/>
    </row>
    <row r="12" s="53" customFormat="1" ht="17.25" customHeight="1" spans="1:4">
      <c r="A12" s="57" t="s">
        <v>2990</v>
      </c>
      <c r="B12" s="58">
        <f>B13+B14</f>
        <v>0</v>
      </c>
      <c r="C12" s="57" t="s">
        <v>2738</v>
      </c>
      <c r="D12" s="58">
        <f>D13+D14</f>
        <v>10534</v>
      </c>
    </row>
    <row r="13" s="53" customFormat="1" ht="17.25" customHeight="1" spans="1:4">
      <c r="A13" s="57" t="s">
        <v>2991</v>
      </c>
      <c r="B13" s="61">
        <v>0</v>
      </c>
      <c r="C13" s="57" t="s">
        <v>2992</v>
      </c>
      <c r="D13" s="61">
        <v>10534</v>
      </c>
    </row>
    <row r="14" s="53" customFormat="1" ht="17.25" customHeight="1" spans="1:4">
      <c r="A14" s="57" t="s">
        <v>2993</v>
      </c>
      <c r="B14" s="61">
        <v>0</v>
      </c>
      <c r="C14" s="57" t="s">
        <v>2994</v>
      </c>
      <c r="D14" s="61">
        <v>0</v>
      </c>
    </row>
    <row r="15" s="53" customFormat="1" ht="17.25" customHeight="1" spans="1:4">
      <c r="A15" s="57" t="s">
        <v>2743</v>
      </c>
      <c r="B15" s="58">
        <f t="shared" ref="B15:B18" si="0">B16</f>
        <v>0</v>
      </c>
      <c r="C15" s="57" t="s">
        <v>2744</v>
      </c>
      <c r="D15" s="58">
        <f>D16</f>
        <v>0</v>
      </c>
    </row>
    <row r="16" s="53" customFormat="1" ht="17.25" customHeight="1" spans="1:4">
      <c r="A16" s="57" t="s">
        <v>2745</v>
      </c>
      <c r="B16" s="58">
        <f t="shared" si="0"/>
        <v>0</v>
      </c>
      <c r="C16" s="57" t="s">
        <v>2995</v>
      </c>
      <c r="D16" s="61">
        <v>0</v>
      </c>
    </row>
    <row r="17" s="53" customFormat="1" ht="17.25" customHeight="1" spans="1:4">
      <c r="A17" s="57" t="s">
        <v>2996</v>
      </c>
      <c r="B17" s="61">
        <v>0</v>
      </c>
      <c r="C17" s="57" t="s">
        <v>2997</v>
      </c>
      <c r="D17" s="125"/>
    </row>
    <row r="18" s="53" customFormat="1" ht="17.25" customHeight="1" spans="1:4">
      <c r="A18" s="57" t="s">
        <v>2756</v>
      </c>
      <c r="B18" s="58">
        <f t="shared" si="0"/>
        <v>10000</v>
      </c>
      <c r="C18" s="57" t="s">
        <v>2757</v>
      </c>
      <c r="D18" s="59">
        <v>0</v>
      </c>
    </row>
    <row r="19" s="53" customFormat="1" ht="17.25" customHeight="1" spans="1:4">
      <c r="A19" s="57" t="s">
        <v>2998</v>
      </c>
      <c r="B19" s="59">
        <v>10000</v>
      </c>
      <c r="C19" s="57"/>
      <c r="D19" s="62"/>
    </row>
    <row r="20" s="53" customFormat="1" ht="17.25" customHeight="1" spans="1:4">
      <c r="A20" s="57" t="s">
        <v>2999</v>
      </c>
      <c r="B20" s="58">
        <f>B21+B22</f>
        <v>0</v>
      </c>
      <c r="C20" s="57" t="s">
        <v>3000</v>
      </c>
      <c r="D20" s="58">
        <f>SUM(D21:D22)</f>
        <v>0</v>
      </c>
    </row>
    <row r="21" s="53" customFormat="1" ht="17.25" customHeight="1" spans="1:4">
      <c r="A21" s="57" t="s">
        <v>2982</v>
      </c>
      <c r="B21" s="59">
        <v>0</v>
      </c>
      <c r="C21" s="57" t="s">
        <v>2983</v>
      </c>
      <c r="D21" s="59">
        <v>0</v>
      </c>
    </row>
    <row r="22" s="53" customFormat="1" ht="17.25" customHeight="1" spans="1:4">
      <c r="A22" s="57" t="s">
        <v>2984</v>
      </c>
      <c r="B22" s="59">
        <v>0</v>
      </c>
      <c r="C22" s="57" t="s">
        <v>2985</v>
      </c>
      <c r="D22" s="59">
        <v>0</v>
      </c>
    </row>
    <row r="23" s="53" customFormat="1" ht="17.25" customHeight="1" spans="1:4">
      <c r="A23" s="57" t="s">
        <v>3001</v>
      </c>
      <c r="B23" s="59">
        <v>0</v>
      </c>
      <c r="C23" s="57" t="s">
        <v>3002</v>
      </c>
      <c r="D23" s="59">
        <v>0</v>
      </c>
    </row>
    <row r="24" s="53" customFormat="1" ht="17.25" customHeight="1" spans="1:4">
      <c r="A24" s="57"/>
      <c r="B24" s="62"/>
      <c r="C24" s="57" t="s">
        <v>3003</v>
      </c>
      <c r="D24" s="58">
        <f>'[1]L10'!Y6</f>
        <v>0</v>
      </c>
    </row>
    <row r="25" s="53" customFormat="1" ht="17.25" customHeight="1" spans="1:4">
      <c r="A25" s="57"/>
      <c r="B25" s="62"/>
      <c r="C25" s="57" t="s">
        <v>3004</v>
      </c>
      <c r="D25" s="58">
        <f>B26-D5-D6-D9-D12-D15-D18-D20-D23-D24</f>
        <v>10734</v>
      </c>
    </row>
    <row r="26" s="53" customFormat="1" ht="17.1" customHeight="1" spans="1:4">
      <c r="A26" s="56" t="s">
        <v>3005</v>
      </c>
      <c r="B26" s="58">
        <f>SUM(B5,B6,B9,B10,B11,B12,B15,B18,B20,B23)</f>
        <v>77029</v>
      </c>
      <c r="C26" s="56" t="s">
        <v>3006</v>
      </c>
      <c r="D26" s="58">
        <f>SUM(D5,D6,D9,D12,D15,D18,D20,D23,D24,D25)</f>
        <v>77029</v>
      </c>
    </row>
  </sheetData>
  <mergeCells count="3">
    <mergeCell ref="A1:D1"/>
    <mergeCell ref="A2:D2"/>
    <mergeCell ref="A3:D3"/>
  </mergeCells>
  <pageMargins left="0.75" right="0.75" top="1" bottom="1" header="0.511805555555556" footer="0.511805555555556"/>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17</vt:i4>
      </vt:variant>
    </vt:vector>
  </HeadingPairs>
  <TitlesOfParts>
    <vt:vector size="17" baseType="lpstr">
      <vt:lpstr>附一一般公共预算收入决算表</vt:lpstr>
      <vt:lpstr>附二一般公共预算支出决算表</vt:lpstr>
      <vt:lpstr>附三一般公共预算本级支出决算表</vt:lpstr>
      <vt:lpstr>附四一般公共预算本级基本支出决算表</vt:lpstr>
      <vt:lpstr>附五一般公共预算税收返还和转移支付决算表</vt:lpstr>
      <vt:lpstr>附六政府一般债务限额和余额情况决算表</vt:lpstr>
      <vt:lpstr>附七政府性基金收入决算表</vt:lpstr>
      <vt:lpstr>附八政府性基金支出决算表</vt:lpstr>
      <vt:lpstr>附九政府性基金转移支付决算表</vt:lpstr>
      <vt:lpstr>附十政府专项债务限额和余额情况决算表</vt:lpstr>
      <vt:lpstr>附十一国有资本经营收入决算表</vt:lpstr>
      <vt:lpstr>附十二国有资本经营支出决算表</vt:lpstr>
      <vt:lpstr>附十三国有资本经营本级支出决算表</vt:lpstr>
      <vt:lpstr>附十四对下安排转移支付的应当公开国有资本经营预算转移支付决算表</vt:lpstr>
      <vt:lpstr>附十五社会保险基金收入决算表</vt:lpstr>
      <vt:lpstr>附十六社会保险基金支出决算表</vt:lpstr>
      <vt:lpstr>附十七三公经费决算表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CZJ</dc:creator>
  <cp:lastModifiedBy>Administrator</cp:lastModifiedBy>
  <dcterms:created xsi:type="dcterms:W3CDTF">2020-07-11T02:01:00Z</dcterms:created>
  <cp:lastPrinted>2021-07-14T09:24:00Z</cp:lastPrinted>
  <dcterms:modified xsi:type="dcterms:W3CDTF">2021-08-09T08:13:58Z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2052-10.1.0.6876</vt:lpwstr>
  </property>
  <property fmtid="{D5CDD505-2E9C-101B-9397-08002B2CF9AE}" pid="3" name="ICV">
    <vt:lpwstr>2E9C470ED2BE4FBF822C611FAC2347B1</vt:lpwstr>
  </property>
</Properties>
</file>