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tabRatio="751"/>
  </bookViews>
  <sheets>
    <sheet name="附一一般公共预算收入决算表" sheetId="2" r:id="rId1"/>
    <sheet name="附二一般公共预算支出决算表" sheetId="3" r:id="rId2"/>
    <sheet name="附三一般公共预算本级支出决算表" sheetId="10" r:id="rId3"/>
    <sheet name="附四一般公共预算本级基本支出决算表" sheetId="11" r:id="rId4"/>
    <sheet name="附五一般公共预算税收返还和转移支付决算表" sheetId="12" r:id="rId5"/>
    <sheet name="附六政府一般债务限额和余额情况决算表" sheetId="13" r:id="rId6"/>
    <sheet name="附七政府性基金收入决算表" sheetId="4" r:id="rId7"/>
    <sheet name="附八政府性基金支出决算表" sheetId="5" r:id="rId8"/>
    <sheet name="附九政府性基金转移支付决算表" sheetId="14" r:id="rId9"/>
    <sheet name="附十政府专项债务限额和余额情况决算表" sheetId="15" r:id="rId10"/>
    <sheet name="附十一国有资本经营收入决算表" sheetId="8" r:id="rId11"/>
    <sheet name="附十二国有资本经营支出决算表" sheetId="9" r:id="rId12"/>
    <sheet name="附十三国有资本经营本级支出决算表" sheetId="16" r:id="rId13"/>
    <sheet name="附十四对下安排转移支付的应当公开国有资本经营预算转移支付决算表" sheetId="17" r:id="rId14"/>
    <sheet name="附十五社会保险基金收入决算表" sheetId="6" r:id="rId15"/>
    <sheet name="附十六社会保险基金支出决算表" sheetId="18" r:id="rId16"/>
    <sheet name="附十七三公经费决算表" sheetId="7" r:id="rId17"/>
  </sheets>
  <externalReferences>
    <externalReference r:id="rId18"/>
    <externalReference r:id="rId19"/>
  </externalReferences>
  <definedNames>
    <definedName name="_xlnm._FilterDatabase" localSheetId="1" hidden="1">附二一般公共预算支出决算表!#REF!</definedName>
    <definedName name="_xlnm.Print_Titles" localSheetId="0">附一一般公共预算收入决算表!#REF!</definedName>
    <definedName name="_xlnm.Print_Titles" localSheetId="1">附二一般公共预算支出决算表!#REF!</definedName>
    <definedName name="_xlnm.Print_Titles" localSheetId="7">附八政府性基金支出决算表!#REF!</definedName>
    <definedName name="_xlnm.Print_Titles" localSheetId="10">附十一国有资本经营收入决算表!#REF!</definedName>
    <definedName name="_xlnm.Print_Titles" localSheetId="16">附十七三公经费决算表!#REF!</definedName>
    <definedName name="_xlnm.Print_Titles" localSheetId="14">附十五社会保险基金收入决算表!#REF!</definedName>
  </definedNames>
  <calcPr calcId="144525"/>
</workbook>
</file>

<file path=xl/comments1.xml><?xml version="1.0" encoding="utf-8"?>
<comments xmlns="http://schemas.openxmlformats.org/spreadsheetml/2006/main">
  <authors>
    <author>dell</author>
  </authors>
  <commentList>
    <comment ref="E101" authorId="0">
      <text>
        <r>
          <rPr>
            <b/>
            <sz val="9"/>
            <rFont val="宋体"/>
            <charset val="134"/>
          </rPr>
          <t>批注:</t>
        </r>
        <r>
          <rPr>
            <sz val="9"/>
            <rFont val="宋体"/>
            <charset val="134"/>
          </rPr>
          <t xml:space="preserve">
dell:
2019年政府性基金调入832万
2020年政府性基金调入8651万，
2021年政府性基金54万，+1个亿的土地收入</t>
        </r>
        <r>
          <rPr>
            <b/>
            <sz val="9"/>
            <rFont val="宋体"/>
            <charset val="134"/>
          </rPr>
          <t xml:space="preserve">
胡艳梅:</t>
        </r>
        <r>
          <rPr>
            <sz val="9"/>
            <rFont val="宋体"/>
            <charset val="134"/>
          </rPr>
          <t xml:space="preserve">
2021年政府性基金54万，+8500万的土地收入
</t>
        </r>
      </text>
    </comment>
  </commentList>
</comments>
</file>

<file path=xl/sharedStrings.xml><?xml version="1.0" encoding="utf-8"?>
<sst xmlns="http://schemas.openxmlformats.org/spreadsheetml/2006/main" count="5887" uniqueCount="2907">
  <si>
    <t>2021年柳南区一般公共财政预算收入决算表</t>
  </si>
  <si>
    <t>单位:万元</t>
  </si>
  <si>
    <t>科目编码</t>
  </si>
  <si>
    <t>项            目</t>
  </si>
  <si>
    <t>2020年</t>
  </si>
  <si>
    <t>2021年</t>
  </si>
  <si>
    <t>决算数</t>
  </si>
  <si>
    <t>年初预算</t>
  </si>
  <si>
    <t>调整预算</t>
  </si>
  <si>
    <t>完成数</t>
  </si>
  <si>
    <t>完成调整预算%</t>
  </si>
  <si>
    <t>比上年决算数增减</t>
  </si>
  <si>
    <t>金额</t>
  </si>
  <si>
    <t>%</t>
  </si>
  <si>
    <t>一、税收收入</t>
  </si>
  <si>
    <t>1.增值税</t>
  </si>
  <si>
    <t>3.企业所得税</t>
  </si>
  <si>
    <t>4.个人所得税</t>
  </si>
  <si>
    <t>5.资源税</t>
  </si>
  <si>
    <t>6.城市维护建设税</t>
  </si>
  <si>
    <t>7.房产税</t>
  </si>
  <si>
    <t>8.印花税</t>
  </si>
  <si>
    <t>9.城镇土地使用税</t>
  </si>
  <si>
    <t>10.土地增值税</t>
  </si>
  <si>
    <t>11.车船税</t>
  </si>
  <si>
    <t>12.耕地占用税</t>
  </si>
  <si>
    <t>13.契税</t>
  </si>
  <si>
    <t>14.其他税收收入</t>
  </si>
  <si>
    <t>二、非税收入</t>
  </si>
  <si>
    <t>1.专项收入</t>
  </si>
  <si>
    <t>2.行政性收费收入</t>
  </si>
  <si>
    <t>3.罚没收入</t>
  </si>
  <si>
    <t>4.国有资本经营收入</t>
  </si>
  <si>
    <t>5.国有资源(资产)有偿使用收入</t>
  </si>
  <si>
    <t>6.其他收入</t>
  </si>
  <si>
    <t>公共财政预算收入合计</t>
  </si>
  <si>
    <t>转移性收入</t>
  </si>
  <si>
    <t xml:space="preserve"> 上级补助收入</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</si>
  <si>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</si>
  <si>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</si>
  <si>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</si>
  <si>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</si>
  <si>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</si>
  <si>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</si>
  <si>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</si>
  <si>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</si>
  <si>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</si>
  <si>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</si>
  <si>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</si>
  <si>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</si>
  <si>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</si>
  <si>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</si>
  <si>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</si>
  <si>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</si>
  <si>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</si>
  <si>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</si>
  <si>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</si>
  <si>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</si>
  <si>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</si>
  <si>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</si>
  <si>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</si>
  <si>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</si>
  <si>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</si>
  <si>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</si>
  <si>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</si>
  <si>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</si>
  <si>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</si>
  <si>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</si>
  <si>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</si>
  <si>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</si>
  <si>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</si>
  <si>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</si>
  <si>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</si>
  <si>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</si>
  <si>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</si>
  <si>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</si>
  <si>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</si>
  <si>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</si>
  <si>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</si>
  <si>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</si>
  <si>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</si>
  <si>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</si>
  <si>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</si>
  <si>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</si>
  <si>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</si>
  <si>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</si>
  <si>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</si>
  <si>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</si>
  <si>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</si>
  <si>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</si>
  <si>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</si>
  <si>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</si>
  <si>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</si>
  <si>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</si>
  <si>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</si>
  <si>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</si>
  <si>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</si>
  <si>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</si>
  <si>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</si>
  <si>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</si>
  <si>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</si>
  <si>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</si>
  <si>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</si>
  <si>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上年结余收入</t>
  </si>
  <si>
    <t xml:space="preserve">    上年结转专款</t>
  </si>
  <si>
    <t xml:space="preserve">    净结余</t>
  </si>
  <si>
    <t xml:space="preserve">  地方政府一般债券转贷收入</t>
  </si>
  <si>
    <t xml:space="preserve">  调入预算稳定调节基金</t>
  </si>
  <si>
    <t xml:space="preserve">  调入资金</t>
  </si>
  <si>
    <t>收 入 总 计</t>
  </si>
  <si>
    <t>2021年柳南区一般公共财政预算支出决算表</t>
  </si>
  <si>
    <t>数字长度</t>
  </si>
  <si>
    <t>项目</t>
  </si>
  <si>
    <t>2020年完成数</t>
  </si>
  <si>
    <t>比上年完成数增减</t>
  </si>
  <si>
    <t>201</t>
  </si>
  <si>
    <t>一、一般公共服务</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</si>
  <si>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</si>
  <si>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</si>
  <si>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</si>
  <si>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</si>
  <si>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</si>
  <si>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</si>
  <si>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</si>
  <si>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</si>
  <si>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</si>
  <si>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</si>
  <si>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</si>
  <si>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</si>
  <si>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</si>
  <si>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</si>
  <si>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</si>
  <si>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</si>
  <si>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</si>
  <si>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</si>
  <si>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</si>
  <si>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</si>
  <si>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</si>
  <si>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</si>
  <si>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</si>
  <si>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</si>
  <si>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</si>
  <si>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</si>
  <si>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</si>
  <si>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</si>
  <si>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</si>
  <si>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</si>
  <si>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</si>
  <si>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</si>
  <si>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</si>
  <si>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</si>
  <si>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</si>
  <si>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</si>
  <si>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</si>
  <si>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</si>
  <si>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</si>
  <si>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</si>
  <si>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</si>
  <si>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</si>
  <si>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</si>
  <si>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</si>
  <si>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</si>
  <si>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</si>
  <si>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专项业务活动</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</si>
  <si>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</si>
  <si>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</si>
  <si>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</si>
  <si>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</si>
  <si>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</si>
  <si>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</si>
  <si>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</si>
  <si>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</si>
  <si>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</si>
  <si>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</si>
  <si>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</si>
  <si>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</si>
  <si>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</si>
  <si>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</si>
  <si>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</si>
  <si>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</si>
  <si>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</si>
  <si>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</si>
  <si>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</si>
  <si>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</si>
  <si>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</si>
  <si>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</si>
  <si>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</si>
  <si>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</si>
  <si>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</si>
  <si>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</si>
  <si>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</si>
  <si>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</si>
  <si>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</si>
  <si>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</si>
  <si>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</si>
  <si>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</si>
  <si>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</si>
  <si>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</si>
  <si>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</si>
  <si>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</si>
  <si>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</si>
  <si>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</si>
  <si>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</si>
  <si>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</si>
  <si>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</si>
  <si>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</si>
  <si>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</si>
  <si>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</si>
  <si>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</si>
  <si>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</si>
  <si>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</si>
  <si>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</si>
  <si>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</si>
  <si>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</si>
  <si>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</si>
  <si>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</si>
  <si>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</si>
  <si>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</si>
  <si>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</si>
  <si>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</si>
  <si>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</si>
  <si>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</si>
  <si>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</si>
  <si>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</si>
  <si>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</si>
  <si>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</si>
  <si>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</si>
  <si>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</si>
  <si>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</si>
  <si>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</si>
  <si>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</si>
  <si>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</si>
  <si>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</si>
  <si>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</si>
  <si>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</si>
  <si>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</si>
  <si>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</si>
  <si>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</si>
  <si>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</si>
  <si>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</si>
  <si>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</si>
  <si>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</si>
  <si>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</si>
  <si>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</si>
  <si>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</si>
  <si>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</si>
  <si>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</si>
  <si>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</si>
  <si>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</si>
  <si>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</si>
  <si>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</si>
  <si>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</si>
  <si>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</si>
  <si>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</si>
  <si>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</si>
  <si>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</si>
  <si>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</si>
  <si>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</si>
  <si>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</si>
  <si>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口岸电子执法系统建设与维护</t>
  </si>
  <si>
    <t>2010908</t>
  </si>
  <si>
    <t>2010909</t>
  </si>
  <si>
    <t xml:space="preserve">        海关关务</t>
  </si>
  <si>
    <t>2010910</t>
  </si>
  <si>
    <t xml:space="preserve">        关税征管</t>
  </si>
  <si>
    <t>2010911</t>
  </si>
  <si>
    <t xml:space="preserve">        海关监管</t>
  </si>
  <si>
    <t>2010912</t>
  </si>
  <si>
    <t xml:space="preserve">        检验免疫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</si>
  <si>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</si>
  <si>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</si>
  <si>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</si>
  <si>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</si>
  <si>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</si>
  <si>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</si>
  <si>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</si>
  <si>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</si>
  <si>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</si>
  <si>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</si>
  <si>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</si>
  <si>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</si>
  <si>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</si>
  <si>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中央巡视</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</si>
  <si>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</si>
  <si>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</si>
  <si>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</si>
  <si>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</si>
  <si>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</si>
  <si>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</si>
  <si>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</si>
  <si>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</si>
  <si>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</si>
  <si>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</si>
  <si>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</si>
  <si>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</si>
  <si>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</si>
  <si>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</si>
  <si>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</si>
  <si>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</si>
  <si>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</si>
  <si>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</si>
  <si>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</si>
  <si>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</si>
  <si>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</si>
  <si>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</si>
  <si>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</si>
  <si>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</si>
  <si>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</si>
  <si>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</si>
  <si>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</si>
  <si>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</si>
  <si>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</si>
  <si>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国家知识产权战略</t>
  </si>
  <si>
    <t>2011408</t>
  </si>
  <si>
    <t xml:space="preserve">        国际组织专项活动</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</si>
  <si>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</si>
  <si>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</si>
  <si>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</si>
  <si>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</si>
  <si>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</si>
  <si>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</si>
  <si>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</si>
  <si>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</si>
  <si>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</si>
  <si>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</si>
  <si>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</si>
  <si>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</si>
  <si>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</si>
  <si>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</si>
  <si>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</si>
  <si>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</si>
  <si>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</si>
  <si>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</si>
  <si>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</si>
  <si>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</si>
  <si>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港澳台侨事务</t>
  </si>
  <si>
    <t>2012501</t>
  </si>
  <si>
    <t>2012502</t>
  </si>
  <si>
    <t>2012503</t>
  </si>
  <si>
    <t>2012504</t>
  </si>
  <si>
    <t xml:space="preserve">        港澳事务</t>
  </si>
  <si>
    <t>2012505</t>
  </si>
  <si>
    <t xml:space="preserve">        台湾事务</t>
  </si>
  <si>
    <t>2012550</t>
  </si>
  <si>
    <t>2012599</t>
  </si>
  <si>
    <t xml:space="preserve">        其他港澳台侨事务支出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</si>
  <si>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</si>
  <si>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</si>
  <si>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</si>
  <si>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</si>
  <si>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</si>
  <si>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</si>
  <si>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</si>
  <si>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</si>
  <si>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</si>
  <si>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</si>
  <si>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</si>
  <si>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</si>
  <si>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</si>
  <si>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</si>
  <si>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</si>
  <si>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</si>
  <si>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</si>
  <si>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</si>
  <si>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</si>
  <si>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</si>
  <si>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</si>
  <si>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</si>
  <si>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</si>
  <si>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</si>
  <si>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</si>
  <si>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</si>
  <si>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</si>
  <si>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</si>
  <si>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</si>
  <si>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</si>
  <si>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</si>
  <si>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</si>
  <si>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</si>
  <si>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</si>
  <si>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</si>
  <si>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</si>
  <si>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</si>
  <si>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</si>
  <si>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</si>
  <si>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</si>
  <si>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</si>
  <si>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</si>
  <si>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</si>
  <si>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</si>
  <si>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</si>
  <si>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</si>
  <si>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</si>
  <si>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</si>
  <si>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</si>
  <si>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</si>
  <si>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</si>
  <si>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</si>
  <si>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</si>
  <si>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</si>
  <si>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</si>
  <si>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</si>
  <si>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</si>
  <si>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</si>
  <si>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</si>
  <si>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</si>
  <si>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</si>
  <si>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</si>
  <si>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</si>
  <si>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</si>
  <si>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</si>
  <si>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</si>
  <si>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</si>
  <si>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</si>
  <si>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</si>
  <si>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</si>
  <si>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</si>
  <si>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</si>
  <si>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</si>
  <si>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</si>
  <si>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</si>
  <si>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</si>
  <si>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</si>
  <si>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</si>
  <si>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</si>
  <si>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</si>
  <si>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</si>
  <si>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</si>
  <si>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</si>
  <si>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</si>
  <si>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</si>
  <si>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</si>
  <si>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</si>
  <si>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</si>
  <si>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 xml:space="preserve">       行政运行</t>
  </si>
  <si>
    <t>2013702</t>
  </si>
  <si>
    <t xml:space="preserve">       一般行政管理事务</t>
  </si>
  <si>
    <t>2013703</t>
  </si>
  <si>
    <t xml:space="preserve">       机关服务</t>
  </si>
  <si>
    <t xml:space="preserve">       信息安全事务</t>
  </si>
  <si>
    <t>2013750</t>
  </si>
  <si>
    <t xml:space="preserve">       事业运行</t>
  </si>
  <si>
    <t>2013799</t>
  </si>
  <si>
    <t xml:space="preserve">       其他网信事务支出</t>
  </si>
  <si>
    <t>20138</t>
  </si>
  <si>
    <t xml:space="preserve">    市场监督管理事务</t>
  </si>
  <si>
    <t>2013801</t>
  </si>
  <si>
    <t>2013802</t>
  </si>
  <si>
    <t>2013803</t>
  </si>
  <si>
    <t>2013804</t>
  </si>
  <si>
    <t xml:space="preserve">       市场监督管理专项</t>
  </si>
  <si>
    <t>2013805</t>
  </si>
  <si>
    <t xml:space="preserve">       市场监管执法</t>
  </si>
  <si>
    <t>2013808</t>
  </si>
  <si>
    <t xml:space="preserve">       信息化建设</t>
  </si>
  <si>
    <t>2013810</t>
  </si>
  <si>
    <t xml:space="preserve">       认证认可监督管理</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</si>
  <si>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</si>
  <si>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</si>
  <si>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</si>
  <si>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</si>
  <si>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</si>
  <si>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</si>
  <si>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</si>
  <si>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</si>
  <si>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</si>
  <si>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</si>
  <si>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</si>
  <si>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</si>
  <si>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</si>
  <si>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</si>
  <si>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</si>
  <si>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</si>
  <si>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</si>
  <si>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</si>
  <si>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</si>
  <si>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</si>
  <si>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二、外交支出</t>
  </si>
  <si>
    <t>20205</t>
  </si>
  <si>
    <t xml:space="preserve">    对外合作与交流</t>
  </si>
  <si>
    <t>20299</t>
  </si>
  <si>
    <t xml:space="preserve">    其他外交支出</t>
  </si>
  <si>
    <t>203</t>
  </si>
  <si>
    <t>三、国防支出</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</si>
  <si>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</si>
  <si>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</si>
  <si>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</si>
  <si>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</si>
  <si>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</si>
  <si>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</si>
  <si>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</si>
  <si>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</si>
  <si>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</si>
  <si>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</si>
  <si>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</si>
  <si>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</si>
  <si>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</si>
  <si>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</si>
  <si>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</si>
  <si>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</si>
  <si>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</si>
  <si>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</si>
  <si>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</si>
  <si>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</si>
  <si>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</si>
  <si>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</si>
  <si>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204</t>
  </si>
  <si>
    <t>四、公共安全支出</t>
  </si>
  <si>
    <t>20401</t>
  </si>
  <si>
    <t xml:space="preserve">    武装警察</t>
  </si>
  <si>
    <t>2040101</t>
  </si>
  <si>
    <t xml:space="preserve">        内卫</t>
  </si>
  <si>
    <t>2040199</t>
  </si>
  <si>
    <t xml:space="preserve">        其他武装警察支出</t>
  </si>
  <si>
    <t>20402</t>
  </si>
  <si>
    <t xml:space="preserve">    公安</t>
  </si>
  <si>
    <t>2040201</t>
  </si>
  <si>
    <t>2040202</t>
  </si>
  <si>
    <t>2040203</t>
  </si>
  <si>
    <t>2040219</t>
  </si>
  <si>
    <t>2040220</t>
  </si>
  <si>
    <t xml:space="preserve">        执法办案</t>
  </si>
  <si>
    <t>2040221</t>
  </si>
  <si>
    <t xml:space="preserve">        特别业务</t>
  </si>
  <si>
    <t xml:space="preserve">        特勤业务</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</si>
  <si>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</si>
  <si>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</si>
  <si>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</si>
  <si>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</si>
  <si>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</si>
  <si>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</si>
  <si>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</si>
  <si>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</si>
  <si>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</si>
  <si>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</si>
  <si>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</si>
  <si>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</si>
  <si>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</si>
  <si>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</si>
  <si>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</si>
  <si>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</si>
  <si>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</si>
  <si>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</si>
  <si>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</si>
  <si>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</si>
  <si>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</si>
  <si>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</si>
  <si>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检查监督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</si>
  <si>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</si>
  <si>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</si>
  <si>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</si>
  <si>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</si>
  <si>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</si>
  <si>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</si>
  <si>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</si>
  <si>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</si>
  <si>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</si>
  <si>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</si>
  <si>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</si>
  <si>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</si>
  <si>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</si>
  <si>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</si>
  <si>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</si>
  <si>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</si>
  <si>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</si>
  <si>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</si>
  <si>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</si>
  <si>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</si>
  <si>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</si>
  <si>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</si>
  <si>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</si>
  <si>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</si>
  <si>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</si>
  <si>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</si>
  <si>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</si>
  <si>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律师公证管理</t>
  </si>
  <si>
    <t>2040607</t>
  </si>
  <si>
    <t xml:space="preserve">        法律援助</t>
  </si>
  <si>
    <t>2040608</t>
  </si>
  <si>
    <t xml:space="preserve">        司法统一考试</t>
  </si>
  <si>
    <t>2040610</t>
  </si>
  <si>
    <t xml:space="preserve">        社区矫正</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</si>
  <si>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</si>
  <si>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</si>
  <si>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</si>
  <si>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</si>
  <si>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</si>
  <si>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</si>
  <si>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</si>
  <si>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</si>
  <si>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</si>
  <si>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</si>
  <si>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</si>
  <si>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</si>
  <si>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</si>
  <si>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</si>
  <si>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</si>
  <si>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</si>
  <si>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</si>
  <si>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</si>
  <si>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</si>
  <si>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</si>
  <si>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</si>
  <si>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</si>
  <si>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</si>
  <si>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</si>
  <si>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</si>
  <si>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</si>
  <si>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</si>
  <si>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</si>
  <si>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</si>
  <si>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</si>
  <si>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</si>
  <si>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</si>
  <si>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</si>
  <si>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</si>
  <si>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</si>
  <si>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其他强制隔离解毒支出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</si>
  <si>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</si>
  <si>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</si>
  <si>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</si>
  <si>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</si>
  <si>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</si>
  <si>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</si>
  <si>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</si>
  <si>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</si>
  <si>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</si>
  <si>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</si>
  <si>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</si>
  <si>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</si>
  <si>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</si>
  <si>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</si>
  <si>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</si>
  <si>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</si>
  <si>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</si>
  <si>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 xml:space="preserve">        网络运行及维护</t>
  </si>
  <si>
    <t>2041007</t>
  </si>
  <si>
    <t xml:space="preserve">        缉私业务</t>
  </si>
  <si>
    <t>2041099</t>
  </si>
  <si>
    <t xml:space="preserve">        其他缉私警察支出</t>
  </si>
  <si>
    <t>20499</t>
  </si>
  <si>
    <t xml:space="preserve">    其他公共安全支出</t>
  </si>
  <si>
    <t xml:space="preserve">        其他公共安全支出(项)</t>
  </si>
  <si>
    <t>205</t>
  </si>
  <si>
    <t>五、教育支出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</si>
  <si>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</si>
  <si>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</si>
  <si>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</si>
  <si>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</si>
  <si>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</si>
  <si>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</si>
  <si>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</si>
  <si>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</si>
  <si>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</si>
  <si>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</si>
  <si>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</si>
  <si>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</si>
  <si>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</si>
  <si>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</si>
  <si>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</si>
  <si>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</si>
  <si>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</si>
  <si>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</si>
  <si>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</si>
  <si>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</si>
  <si>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</si>
  <si>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</si>
  <si>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</si>
  <si>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</si>
  <si>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</si>
  <si>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</si>
  <si>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中专教育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</si>
  <si>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</si>
  <si>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</si>
  <si>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</si>
  <si>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</si>
  <si>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</si>
  <si>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</si>
  <si>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</si>
  <si>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</si>
  <si>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</si>
  <si>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</si>
  <si>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</si>
  <si>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</si>
  <si>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</si>
  <si>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</si>
  <si>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</si>
  <si>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</si>
  <si>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</si>
  <si>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</si>
  <si>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</si>
  <si>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</si>
  <si>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</si>
  <si>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</si>
  <si>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</si>
  <si>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</si>
  <si>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</si>
  <si>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</si>
  <si>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</si>
  <si>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</si>
  <si>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</si>
  <si>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</si>
  <si>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</si>
  <si>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</si>
  <si>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</si>
  <si>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</si>
  <si>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</si>
  <si>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</si>
  <si>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</si>
  <si>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</si>
  <si>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</si>
  <si>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</si>
  <si>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</si>
  <si>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</si>
  <si>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</si>
  <si>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</si>
  <si>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</si>
  <si>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</si>
  <si>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</si>
  <si>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</si>
  <si>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</si>
  <si>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</si>
  <si>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</si>
  <si>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</si>
  <si>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</si>
  <si>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</si>
  <si>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</si>
  <si>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</si>
  <si>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</si>
  <si>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</si>
  <si>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</si>
  <si>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</si>
  <si>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</si>
  <si>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</si>
  <si>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</si>
  <si>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</si>
  <si>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</si>
  <si>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</si>
  <si>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</si>
  <si>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</si>
  <si>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</si>
  <si>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</si>
  <si>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2059999</t>
  </si>
  <si>
    <t xml:space="preserve">        其他教育支出</t>
  </si>
  <si>
    <t>206</t>
  </si>
  <si>
    <t>六、科学技术支出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</si>
  <si>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</si>
  <si>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</si>
  <si>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</si>
  <si>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</si>
  <si>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</si>
  <si>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</si>
  <si>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</si>
  <si>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</si>
  <si>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</si>
  <si>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</si>
  <si>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</si>
  <si>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</si>
  <si>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</si>
  <si>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</si>
  <si>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</si>
  <si>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</si>
  <si>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</si>
  <si>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</si>
  <si>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</si>
  <si>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</si>
  <si>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</si>
  <si>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</si>
  <si>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</si>
  <si>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</si>
  <si>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</si>
  <si>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</si>
  <si>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</si>
  <si>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</si>
  <si>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</si>
  <si>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</si>
  <si>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</si>
  <si>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</si>
  <si>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</si>
  <si>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</si>
  <si>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</si>
  <si>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</si>
  <si>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</si>
  <si>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</si>
  <si>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</si>
  <si>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</si>
  <si>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</si>
  <si>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</si>
  <si>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</si>
  <si>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</si>
  <si>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</si>
  <si>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</si>
  <si>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</si>
  <si>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</si>
  <si>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</si>
  <si>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</si>
  <si>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</si>
  <si>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</si>
  <si>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</si>
  <si>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</si>
  <si>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</si>
  <si>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</si>
  <si>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</si>
  <si>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</si>
  <si>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</si>
  <si>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</si>
  <si>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</si>
  <si>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</si>
  <si>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</si>
  <si>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</si>
  <si>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</si>
  <si>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</si>
  <si>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</si>
  <si>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</si>
  <si>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</si>
  <si>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</si>
  <si>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</si>
  <si>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</si>
  <si>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</si>
  <si>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</si>
  <si>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</si>
  <si>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</si>
  <si>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</si>
  <si>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</si>
  <si>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</si>
  <si>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</si>
  <si>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</si>
  <si>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</si>
  <si>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</si>
  <si>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</si>
  <si>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科技重大专项</t>
  </si>
  <si>
    <t>2060901</t>
  </si>
  <si>
    <t xml:space="preserve">      科技重大专项</t>
  </si>
  <si>
    <t>2060902</t>
  </si>
  <si>
    <t xml:space="preserve">      重点研发计划</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</si>
  <si>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</si>
  <si>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</si>
  <si>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</si>
  <si>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</si>
  <si>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</si>
  <si>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</si>
  <si>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</si>
  <si>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</si>
  <si>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</si>
  <si>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</si>
  <si>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</si>
  <si>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</si>
  <si>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七、文化体育与传媒支出</t>
  </si>
  <si>
    <t>20701</t>
  </si>
  <si>
    <t xml:space="preserve">    文化</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</si>
  <si>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</si>
  <si>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</si>
  <si>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</si>
  <si>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</si>
  <si>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</si>
  <si>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</si>
  <si>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</si>
  <si>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</si>
  <si>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</si>
  <si>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</si>
  <si>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</si>
  <si>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</si>
  <si>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</si>
  <si>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</si>
  <si>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</si>
  <si>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</si>
  <si>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文化交流与合作</t>
  </si>
  <si>
    <t>2070111</t>
  </si>
  <si>
    <t xml:space="preserve">        文化创作与保护</t>
  </si>
  <si>
    <t>2070112</t>
  </si>
  <si>
    <t xml:space="preserve">        文化市场管理</t>
  </si>
  <si>
    <t>2070113</t>
  </si>
  <si>
    <t xml:space="preserve">        旅游宣传</t>
  </si>
  <si>
    <t>2070114</t>
  </si>
  <si>
    <t xml:space="preserve">        旅游行业业务管理</t>
  </si>
  <si>
    <t>2070199</t>
  </si>
  <si>
    <t xml:space="preserve">        其他文化支出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</si>
  <si>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</si>
  <si>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</si>
  <si>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</si>
  <si>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</si>
  <si>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</si>
  <si>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</si>
  <si>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</si>
  <si>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</si>
  <si>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</si>
  <si>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</si>
  <si>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</si>
  <si>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</si>
  <si>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</si>
  <si>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</si>
  <si>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</si>
  <si>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</si>
  <si>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</si>
  <si>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</si>
  <si>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</si>
  <si>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</si>
  <si>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</si>
  <si>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</si>
  <si>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</si>
  <si>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</si>
  <si>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</si>
  <si>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</si>
  <si>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</si>
  <si>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</si>
  <si>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</si>
  <si>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</si>
  <si>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</si>
  <si>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</si>
  <si>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</si>
  <si>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</si>
  <si>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</si>
  <si>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 xml:space="preserve">    行政运行</t>
  </si>
  <si>
    <t>2070602</t>
  </si>
  <si>
    <t xml:space="preserve">    一般行政管理事务</t>
  </si>
  <si>
    <t>2070603</t>
  </si>
  <si>
    <t xml:space="preserve">    机关服务</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</si>
  <si>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</si>
  <si>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</si>
  <si>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</si>
  <si>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</si>
  <si>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</si>
  <si>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</si>
  <si>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</si>
  <si>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</si>
  <si>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</si>
  <si>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</si>
  <si>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</si>
  <si>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</si>
  <si>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</si>
  <si>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 xml:space="preserve">      行政运行</t>
  </si>
  <si>
    <t>2070802</t>
  </si>
  <si>
    <t xml:space="preserve">      一般行政管理事务</t>
  </si>
  <si>
    <t>2070803</t>
  </si>
  <si>
    <t xml:space="preserve">      机关服务</t>
  </si>
  <si>
    <t>2070806</t>
  </si>
  <si>
    <t xml:space="preserve">      监测监管</t>
  </si>
  <si>
    <t xml:space="preserve">      传输发射</t>
  </si>
  <si>
    <t xml:space="preserve">      广播电视事务</t>
  </si>
  <si>
    <t>2070899</t>
  </si>
  <si>
    <t xml:space="preserve">      其他广播电视支出</t>
  </si>
  <si>
    <t>20799</t>
  </si>
  <si>
    <t xml:space="preserve">    其他文化体育与传媒支出</t>
  </si>
  <si>
    <t>2079902</t>
  </si>
  <si>
    <t xml:space="preserve">        宣传文化发展专项支出</t>
  </si>
  <si>
    <t>2079903</t>
  </si>
  <si>
    <t xml:space="preserve">        文化产业发展专项支出</t>
  </si>
  <si>
    <t>2079999</t>
  </si>
  <si>
    <t xml:space="preserve">        其他文化体育与传媒支出</t>
  </si>
  <si>
    <t>208</t>
  </si>
  <si>
    <t>八、社会保障和就业支出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</si>
  <si>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</si>
  <si>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</si>
  <si>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</si>
  <si>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</si>
  <si>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</si>
  <si>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</si>
  <si>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</si>
  <si>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</si>
  <si>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</si>
  <si>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</si>
  <si>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</si>
  <si>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</si>
  <si>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</si>
  <si>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</si>
  <si>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</si>
  <si>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</si>
  <si>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</si>
  <si>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</si>
  <si>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</si>
  <si>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</si>
  <si>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</si>
  <si>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劳动人事争议调节仲裁</t>
  </si>
  <si>
    <t xml:space="preserve">        政府特殊津贴</t>
  </si>
  <si>
    <t xml:space="preserve">        资助留学回国人员</t>
  </si>
  <si>
    <t xml:space="preserve">        博士后日常经费</t>
  </si>
  <si>
    <t xml:space="preserve">        引进人才费用</t>
  </si>
  <si>
    <t>2080199</t>
  </si>
  <si>
    <t xml:space="preserve">        其他人力资源和社会保障管理事务支出</t>
  </si>
  <si>
    <t>20802</t>
  </si>
  <si>
    <t xml:space="preserve">    民政管理事务</t>
  </si>
  <si>
    <t>2080201</t>
  </si>
  <si>
    <t>2080202</t>
  </si>
  <si>
    <t>2080203</t>
  </si>
  <si>
    <t>2080206</t>
  </si>
  <si>
    <t xml:space="preserve">        民间组织管理</t>
  </si>
  <si>
    <t>2080207</t>
  </si>
  <si>
    <t xml:space="preserve">        行政区划和地名管理</t>
  </si>
  <si>
    <t>2080208</t>
  </si>
  <si>
    <t xml:space="preserve">        基层政权和社区建设</t>
  </si>
  <si>
    <t>2080299</t>
  </si>
  <si>
    <t xml:space="preserve">        其他民政管理事务支出</t>
  </si>
  <si>
    <t>20804</t>
  </si>
  <si>
    <t xml:space="preserve">     补充全国社会保障基金</t>
  </si>
  <si>
    <t>2080402</t>
  </si>
  <si>
    <t xml:space="preserve">        用一般公共预算补充基金</t>
  </si>
  <si>
    <t>20805</t>
  </si>
  <si>
    <t xml:space="preserve">    行政事业单位离退休</t>
  </si>
  <si>
    <t>2080501</t>
  </si>
  <si>
    <t xml:space="preserve">        归口管理的行政单位离退休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</si>
  <si>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</si>
  <si>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</si>
  <si>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</si>
  <si>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</si>
  <si>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</si>
  <si>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</si>
  <si>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</si>
  <si>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</si>
  <si>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</si>
  <si>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</si>
  <si>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</si>
  <si>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</si>
  <si>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其他行政事业单位离退休支出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</si>
  <si>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</si>
  <si>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</si>
  <si>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</si>
  <si>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</si>
  <si>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</si>
  <si>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</si>
  <si>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</si>
  <si>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</si>
  <si>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</si>
  <si>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</si>
  <si>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</si>
  <si>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</si>
  <si>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</si>
  <si>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</si>
  <si>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</si>
  <si>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</si>
  <si>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</si>
  <si>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</si>
  <si>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</si>
  <si>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小额担保贷款贴息</t>
  </si>
  <si>
    <t>2080711</t>
  </si>
  <si>
    <t xml:space="preserve">        就业见习补贴</t>
  </si>
  <si>
    <t>2080712</t>
  </si>
  <si>
    <t xml:space="preserve">        高技能人才培养补助</t>
  </si>
  <si>
    <t>2080713</t>
  </si>
  <si>
    <t xml:space="preserve">        求职补贴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</si>
  <si>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</si>
  <si>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</si>
  <si>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</si>
  <si>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</si>
  <si>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</si>
  <si>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</si>
  <si>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</si>
  <si>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</si>
  <si>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</si>
  <si>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</si>
  <si>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</si>
  <si>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</si>
  <si>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</si>
  <si>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</si>
  <si>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</si>
  <si>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</si>
  <si>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</si>
  <si>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</si>
  <si>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</si>
  <si>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</si>
  <si>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</si>
  <si>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</si>
  <si>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</si>
  <si>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</si>
  <si>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</si>
  <si>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</si>
  <si>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</si>
  <si>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</si>
  <si>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</si>
  <si>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</si>
  <si>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</si>
  <si>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</si>
  <si>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</si>
  <si>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</si>
  <si>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</si>
  <si>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</si>
  <si>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</si>
  <si>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</si>
  <si>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</si>
  <si>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假肢矫形</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</si>
  <si>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</si>
  <si>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</si>
  <si>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</si>
  <si>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</si>
  <si>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</si>
  <si>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</si>
  <si>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</si>
  <si>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</si>
  <si>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</si>
  <si>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</si>
  <si>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</si>
  <si>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</si>
  <si>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</si>
  <si>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</si>
  <si>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</si>
  <si>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</si>
  <si>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</si>
  <si>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</si>
  <si>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</si>
  <si>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</si>
  <si>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</si>
  <si>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</si>
  <si>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</si>
  <si>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</si>
  <si>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</si>
  <si>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</si>
  <si>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</si>
  <si>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</si>
  <si>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</si>
  <si>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</si>
  <si>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</si>
  <si>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</si>
  <si>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</si>
  <si>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</si>
  <si>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</si>
  <si>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</si>
  <si>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</si>
  <si>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</si>
  <si>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</si>
  <si>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</si>
  <si>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</si>
  <si>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</si>
  <si>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</si>
  <si>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特困人员供养</t>
  </si>
  <si>
    <t>2082101</t>
  </si>
  <si>
    <t xml:space="preserve">       城市特困人员供养支出</t>
  </si>
  <si>
    <t>2082102</t>
  </si>
  <si>
    <t xml:space="preserve">       农村五保供养支出</t>
  </si>
  <si>
    <t>20824</t>
  </si>
  <si>
    <t xml:space="preserve">    补充道路交通事故社会救助基金</t>
  </si>
  <si>
    <t>2082401</t>
  </si>
  <si>
    <t xml:space="preserve">        交强险营业税补助基金支出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</si>
  <si>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</si>
  <si>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</si>
  <si>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</si>
  <si>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</si>
  <si>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</si>
  <si>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</si>
  <si>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</si>
  <si>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</si>
  <si>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</si>
  <si>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</si>
  <si>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</si>
  <si>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</si>
  <si>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</si>
  <si>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</si>
  <si>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</si>
  <si>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</si>
  <si>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</si>
  <si>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</si>
  <si>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</si>
  <si>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</si>
  <si>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</si>
  <si>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</si>
  <si>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</si>
  <si>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</si>
  <si>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</si>
  <si>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</si>
  <si>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</si>
  <si>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</si>
  <si>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</si>
  <si>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</si>
  <si>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</si>
  <si>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</si>
  <si>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</si>
  <si>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</si>
  <si>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 xml:space="preserve">      事业运行</t>
  </si>
  <si>
    <t>2082899</t>
  </si>
  <si>
    <t xml:space="preserve">      其他退役军人事务管理支出</t>
  </si>
  <si>
    <t>20830</t>
  </si>
  <si>
    <t xml:space="preserve">      财政代缴社会保险费支出</t>
  </si>
  <si>
    <t>2083001</t>
  </si>
  <si>
    <t xml:space="preserve">      财政代缴城乡居民基本养老保险</t>
  </si>
  <si>
    <t>2083099</t>
  </si>
  <si>
    <t xml:space="preserve">      财政代缴其他社会保险费支出</t>
  </si>
  <si>
    <t>20899</t>
  </si>
  <si>
    <t xml:space="preserve">    其他社会保障和就业支出</t>
  </si>
  <si>
    <t xml:space="preserve">        其他社会保障和就业支出</t>
  </si>
  <si>
    <t>210</t>
  </si>
  <si>
    <t>九、医疗卫生与计划生育支出</t>
  </si>
  <si>
    <t>21001</t>
  </si>
  <si>
    <t xml:space="preserve">    医疗卫生与计划生育管理事务</t>
  </si>
  <si>
    <t>2100101</t>
  </si>
  <si>
    <t>2100102</t>
  </si>
  <si>
    <t>2100103</t>
  </si>
  <si>
    <t>2100199</t>
  </si>
  <si>
    <t xml:space="preserve">        其他医疗卫生管理事务支出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</si>
  <si>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</si>
  <si>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</si>
  <si>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</si>
  <si>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</si>
  <si>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</si>
  <si>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</si>
  <si>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</si>
  <si>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</si>
  <si>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</si>
  <si>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</si>
  <si>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</si>
  <si>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</si>
  <si>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</si>
  <si>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妇产医院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</si>
  <si>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</si>
  <si>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</si>
  <si>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</si>
  <si>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</si>
  <si>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</si>
  <si>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</si>
  <si>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</si>
  <si>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</si>
  <si>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</si>
  <si>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</si>
  <si>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</si>
  <si>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</si>
  <si>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</si>
  <si>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</si>
  <si>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</si>
  <si>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</si>
  <si>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</si>
  <si>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</si>
  <si>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</si>
  <si>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</si>
  <si>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</si>
  <si>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</si>
  <si>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</si>
  <si>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</si>
  <si>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</si>
  <si>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</si>
  <si>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</si>
  <si>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</si>
  <si>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</si>
  <si>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</si>
  <si>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</si>
  <si>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</si>
  <si>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</si>
  <si>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</si>
  <si>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</si>
  <si>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</si>
  <si>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</si>
  <si>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</si>
  <si>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</si>
  <si>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</si>
  <si>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重大公共卫生专项</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</si>
  <si>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</si>
  <si>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</si>
  <si>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</si>
  <si>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</si>
  <si>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</si>
  <si>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</si>
  <si>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</si>
  <si>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</si>
  <si>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</si>
  <si>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</si>
  <si>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</si>
  <si>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</si>
  <si>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</si>
  <si>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</si>
  <si>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</si>
  <si>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</si>
  <si>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</si>
  <si>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</si>
  <si>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</si>
  <si>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</si>
  <si>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</si>
  <si>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</si>
  <si>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</si>
  <si>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</si>
  <si>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</si>
  <si>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</si>
  <si>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</si>
  <si>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</si>
  <si>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</si>
  <si>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</si>
  <si>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</si>
  <si>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</si>
  <si>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</si>
  <si>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</si>
  <si>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</si>
  <si>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</si>
  <si>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</si>
  <si>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</si>
  <si>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</si>
  <si>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</si>
  <si>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</si>
  <si>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</si>
  <si>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</si>
  <si>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</si>
  <si>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</si>
  <si>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</si>
  <si>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</si>
  <si>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</si>
  <si>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</si>
  <si>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其他优抚对象医疗补助</t>
  </si>
  <si>
    <t>21015</t>
  </si>
  <si>
    <t xml:space="preserve">    医疗保障管理事务</t>
  </si>
  <si>
    <t>2101501</t>
  </si>
  <si>
    <t>2101502</t>
  </si>
  <si>
    <t>2101503</t>
  </si>
  <si>
    <t>2101504</t>
  </si>
  <si>
    <t xml:space="preserve">      信息化建设</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</si>
  <si>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</si>
  <si>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</si>
  <si>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</si>
  <si>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</si>
  <si>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</si>
  <si>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</si>
  <si>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</si>
  <si>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</si>
  <si>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老龄卫生健康服务</t>
  </si>
  <si>
    <t>2101601</t>
  </si>
  <si>
    <t xml:space="preserve">        老龄卫生健康服务</t>
  </si>
  <si>
    <t>21099</t>
  </si>
  <si>
    <t xml:space="preserve">    其他卫生健康支出</t>
  </si>
  <si>
    <t>2109999</t>
  </si>
  <si>
    <t xml:space="preserve">        其他卫生健康支出</t>
  </si>
  <si>
    <t>211</t>
  </si>
  <si>
    <t>十、节能环保支出</t>
  </si>
  <si>
    <t>21101</t>
  </si>
  <si>
    <t xml:space="preserve">    环境保护管理事务</t>
  </si>
  <si>
    <t>2110101</t>
  </si>
  <si>
    <t>2110102</t>
  </si>
  <si>
    <t>2110103</t>
  </si>
  <si>
    <t>2110104</t>
  </si>
  <si>
    <t xml:space="preserve">        环境保护宣传</t>
  </si>
  <si>
    <t>2110105</t>
  </si>
  <si>
    <t xml:space="preserve">        环境保护法规、规划及标准</t>
  </si>
  <si>
    <t>2110106</t>
  </si>
  <si>
    <t xml:space="preserve">        环境国际合作及履约</t>
  </si>
  <si>
    <t>2110107</t>
  </si>
  <si>
    <t xml:space="preserve">        环境保护行政许可</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</si>
  <si>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</si>
  <si>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</si>
  <si>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</si>
  <si>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</si>
  <si>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</si>
  <si>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</si>
  <si>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</si>
  <si>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</si>
  <si>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</si>
  <si>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</si>
  <si>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</si>
  <si>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</si>
  <si>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</si>
  <si>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</si>
  <si>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</si>
  <si>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</si>
  <si>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</si>
  <si>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</si>
  <si>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</si>
  <si>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</si>
  <si>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</si>
  <si>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</si>
  <si>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</si>
  <si>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</si>
  <si>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</si>
  <si>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</si>
  <si>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</si>
  <si>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</si>
  <si>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</si>
  <si>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</si>
  <si>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</si>
  <si>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</si>
  <si>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</si>
  <si>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</si>
  <si>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</si>
  <si>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</si>
  <si>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</si>
  <si>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</si>
  <si>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</si>
  <si>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</si>
  <si>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</si>
  <si>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</si>
  <si>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</si>
  <si>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</si>
  <si>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</si>
  <si>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</si>
  <si>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</si>
  <si>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</si>
  <si>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</si>
  <si>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</si>
  <si>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</si>
  <si>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</si>
  <si>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</si>
  <si>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</si>
  <si>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</si>
  <si>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</si>
  <si>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</si>
  <si>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</si>
  <si>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</si>
  <si>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</si>
  <si>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</si>
  <si>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</si>
  <si>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</si>
  <si>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</si>
  <si>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</si>
  <si>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</si>
  <si>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</si>
  <si>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</si>
  <si>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</si>
  <si>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</si>
  <si>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</si>
  <si>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</si>
  <si>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</si>
  <si>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</si>
  <si>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</si>
  <si>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</si>
  <si>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</si>
  <si>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</si>
  <si>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21110</t>
  </si>
  <si>
    <t xml:space="preserve">    能源节约利用</t>
  </si>
  <si>
    <t>21111</t>
  </si>
  <si>
    <t xml:space="preserve">    污染减排</t>
  </si>
  <si>
    <t>2111101</t>
  </si>
  <si>
    <t xml:space="preserve">        环境监测与信息</t>
  </si>
  <si>
    <t>2111102</t>
  </si>
  <si>
    <t xml:space="preserve">        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</si>
  <si>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</si>
  <si>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</si>
  <si>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</si>
  <si>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</si>
  <si>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</si>
  <si>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</si>
  <si>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</si>
  <si>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</si>
  <si>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21113</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</si>
  <si>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</si>
  <si>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</si>
  <si>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</si>
  <si>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</si>
  <si>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</si>
  <si>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</si>
  <si>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</si>
  <si>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</si>
  <si>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</si>
  <si>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</si>
  <si>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</si>
  <si>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</si>
  <si>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</si>
  <si>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</si>
  <si>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</si>
  <si>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</si>
  <si>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</si>
  <si>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</si>
  <si>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</si>
  <si>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</si>
  <si>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</si>
  <si>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</si>
  <si>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</si>
  <si>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</si>
  <si>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</si>
  <si>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</si>
  <si>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</si>
  <si>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</si>
  <si>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212</t>
  </si>
  <si>
    <t>十一、城乡社区支出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</si>
  <si>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</si>
  <si>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</si>
  <si>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</si>
  <si>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</si>
  <si>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</si>
  <si>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</si>
  <si>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</si>
  <si>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</si>
  <si>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</si>
  <si>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</si>
  <si>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</si>
  <si>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</si>
  <si>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</si>
  <si>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</si>
  <si>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</si>
  <si>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</si>
  <si>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</si>
  <si>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</si>
  <si>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</si>
  <si>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</si>
  <si>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</si>
  <si>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</si>
  <si>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</si>
  <si>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</si>
  <si>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</si>
  <si>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</si>
  <si>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</si>
  <si>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</si>
  <si>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</si>
  <si>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2120501</t>
  </si>
  <si>
    <t xml:space="preserve">        城乡社区环境卫生</t>
  </si>
  <si>
    <t>21206</t>
  </si>
  <si>
    <t xml:space="preserve">    建设市场管理与监督</t>
  </si>
  <si>
    <t>21299</t>
  </si>
  <si>
    <t xml:space="preserve">    其他城乡社区支出</t>
  </si>
  <si>
    <t>2129999</t>
  </si>
  <si>
    <t xml:space="preserve">        其他城乡社区支出</t>
  </si>
  <si>
    <t>213</t>
  </si>
  <si>
    <t>十二、农林水支出</t>
  </si>
  <si>
    <t>21301</t>
  </si>
  <si>
    <t xml:space="preserve">    农业</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</si>
  <si>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</si>
  <si>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</si>
  <si>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</si>
  <si>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</si>
  <si>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</si>
  <si>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</si>
  <si>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</si>
  <si>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</si>
  <si>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</si>
  <si>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</si>
  <si>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</si>
  <si>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</si>
  <si>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</si>
  <si>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</si>
  <si>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</si>
  <si>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</si>
  <si>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</si>
  <si>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农业行业业务管理</t>
  </si>
  <si>
    <t>2130114</t>
  </si>
  <si>
    <t xml:space="preserve">        对外交流与合作</t>
  </si>
  <si>
    <t>2130119</t>
  </si>
  <si>
    <t xml:space="preserve">        灾害救助</t>
  </si>
  <si>
    <t>2130120</t>
  </si>
  <si>
    <t xml:space="preserve">        稳定农民收入补贴</t>
  </si>
  <si>
    <t>2130121</t>
  </si>
  <si>
    <t xml:space="preserve">        农业结构调整补贴</t>
  </si>
  <si>
    <t>2130122</t>
  </si>
  <si>
    <t xml:space="preserve">        农业生产支持补贴</t>
  </si>
  <si>
    <t>2130124</t>
  </si>
  <si>
    <t xml:space="preserve">        农业组织化与产业化经营</t>
  </si>
  <si>
    <t>2130125</t>
  </si>
  <si>
    <t xml:space="preserve">        农产品加工与促销</t>
  </si>
  <si>
    <t>2130126</t>
  </si>
  <si>
    <t xml:space="preserve">        农村公益事业</t>
  </si>
  <si>
    <t>2130135</t>
  </si>
  <si>
    <t xml:space="preserve">        农业资源保护修复与利用</t>
  </si>
  <si>
    <t>2130142</t>
  </si>
  <si>
    <t xml:space="preserve">        农村道路建设</t>
  </si>
  <si>
    <t>2130148</t>
  </si>
  <si>
    <t xml:space="preserve">        石油价格改革对渔业的补贴</t>
  </si>
  <si>
    <t>2130152</t>
  </si>
  <si>
    <t xml:space="preserve">        对高校毕业生到基层任职补助</t>
  </si>
  <si>
    <t>2130153</t>
  </si>
  <si>
    <t xml:space="preserve">        农田建设</t>
  </si>
  <si>
    <t>2130199</t>
  </si>
  <si>
    <t xml:space="preserve">        其他农业支出</t>
  </si>
  <si>
    <t>21302</t>
  </si>
  <si>
    <t xml:space="preserve">    林业</t>
  </si>
  <si>
    <t>2130201</t>
  </si>
  <si>
    <t>2130202</t>
  </si>
  <si>
    <t>2130203</t>
  </si>
  <si>
    <t>2130204</t>
  </si>
  <si>
    <t xml:space="preserve">        林业事业机构</t>
  </si>
  <si>
    <t>2130205</t>
  </si>
  <si>
    <t xml:space="preserve">        森林培育</t>
  </si>
  <si>
    <t>2130206</t>
  </si>
  <si>
    <t xml:space="preserve">        林业技术推广</t>
  </si>
  <si>
    <t>2130207</t>
  </si>
  <si>
    <t xml:space="preserve">        森林资源管理</t>
  </si>
  <si>
    <t>2130209</t>
  </si>
  <si>
    <t xml:space="preserve">        森林生态效益补偿</t>
  </si>
  <si>
    <t>2130210</t>
  </si>
  <si>
    <t xml:space="preserve">        林业自然保护区</t>
  </si>
  <si>
    <t>2130211</t>
  </si>
  <si>
    <t xml:space="preserve">        动植物保护</t>
  </si>
  <si>
    <t>2130212</t>
  </si>
  <si>
    <t xml:space="preserve">        湿地保护</t>
  </si>
  <si>
    <t>2130213</t>
  </si>
  <si>
    <t xml:space="preserve">        林业执法与监督</t>
  </si>
  <si>
    <t>2130217</t>
  </si>
  <si>
    <t xml:space="preserve">        防沙治沙</t>
  </si>
  <si>
    <t>2130220</t>
  </si>
  <si>
    <t xml:space="preserve">        林业对外合作与交流</t>
  </si>
  <si>
    <t>2130221</t>
  </si>
  <si>
    <t xml:space="preserve">        林业产业化</t>
  </si>
  <si>
    <t>2130223</t>
  </si>
  <si>
    <t xml:space="preserve">        信息管理</t>
  </si>
  <si>
    <t>2130226</t>
  </si>
  <si>
    <t xml:space="preserve">        林区公共支出</t>
  </si>
  <si>
    <t>2130227</t>
  </si>
  <si>
    <t xml:space="preserve">        林业贷款贴息</t>
  </si>
  <si>
    <t>2130232</t>
  </si>
  <si>
    <t xml:space="preserve">        石油价格改革对林业的补贴</t>
  </si>
  <si>
    <t>2130234</t>
  </si>
  <si>
    <t xml:space="preserve">        防灾减灾</t>
  </si>
  <si>
    <t>2130235</t>
  </si>
  <si>
    <t xml:space="preserve">        国家公园</t>
  </si>
  <si>
    <t>2130236</t>
  </si>
  <si>
    <t xml:space="preserve">        草原管理</t>
  </si>
  <si>
    <t>2130237</t>
  </si>
  <si>
    <t xml:space="preserve">        行业业务管理</t>
  </si>
  <si>
    <t>2130299</t>
  </si>
  <si>
    <t xml:space="preserve">        其他林业支出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</si>
  <si>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</si>
  <si>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</si>
  <si>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</si>
  <si>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</si>
  <si>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</si>
  <si>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</si>
  <si>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</si>
  <si>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</si>
  <si>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</si>
  <si>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</si>
  <si>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</si>
  <si>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</si>
  <si>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</si>
  <si>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</si>
  <si>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</si>
  <si>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</si>
  <si>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</si>
  <si>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</si>
  <si>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</si>
  <si>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</si>
  <si>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</si>
  <si>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</si>
  <si>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</si>
  <si>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</si>
  <si>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</si>
  <si>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</si>
  <si>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</si>
  <si>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</si>
  <si>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</si>
  <si>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</si>
  <si>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农田水利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</si>
  <si>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</si>
  <si>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</si>
  <si>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</si>
  <si>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</si>
  <si>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</si>
  <si>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</si>
  <si>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</si>
  <si>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</si>
  <si>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</si>
  <si>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</si>
  <si>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</si>
  <si>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</si>
  <si>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水利建设移民支出</t>
  </si>
  <si>
    <t>2130335</t>
  </si>
  <si>
    <t xml:space="preserve">        农村人畜饮水</t>
  </si>
  <si>
    <t xml:space="preserve">        南水北调工程建设</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</si>
  <si>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</si>
  <si>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</si>
  <si>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</si>
  <si>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</si>
  <si>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</si>
  <si>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</si>
  <si>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</si>
  <si>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</si>
  <si>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</si>
  <si>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</si>
  <si>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</si>
  <si>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</si>
  <si>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</si>
  <si>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</si>
  <si>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</si>
  <si>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</si>
  <si>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</si>
  <si>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</si>
  <si>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</si>
  <si>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</si>
  <si>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</si>
  <si>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</si>
  <si>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</si>
  <si>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</si>
  <si>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</si>
  <si>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对村级一事一议的补助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</si>
  <si>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</si>
  <si>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</si>
  <si>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</si>
  <si>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</si>
  <si>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</si>
  <si>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</si>
  <si>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</si>
  <si>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</si>
  <si>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</si>
  <si>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</si>
  <si>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</si>
  <si>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</si>
  <si>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</si>
  <si>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</si>
  <si>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</si>
  <si>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</si>
  <si>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</si>
  <si>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</si>
  <si>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</si>
  <si>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2130805</t>
  </si>
  <si>
    <t xml:space="preserve">        补充小额担保贷款基金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</si>
  <si>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</si>
  <si>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</si>
  <si>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</si>
  <si>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</si>
  <si>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</si>
  <si>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</si>
  <si>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</si>
  <si>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</si>
  <si>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</si>
  <si>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</si>
  <si>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</si>
  <si>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</si>
  <si>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</si>
  <si>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</si>
  <si>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</si>
  <si>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十三、交通运输支出</t>
  </si>
  <si>
    <t>21401</t>
  </si>
  <si>
    <t xml:space="preserve">    公路水路运输</t>
  </si>
  <si>
    <t>2140101</t>
  </si>
  <si>
    <t>2140102</t>
  </si>
  <si>
    <t>2140103</t>
  </si>
  <si>
    <t>2140104</t>
  </si>
  <si>
    <t xml:space="preserve">        公路建设</t>
  </si>
  <si>
    <t>2140106</t>
  </si>
  <si>
    <t xml:space="preserve">        公路养护</t>
  </si>
  <si>
    <t>2140109</t>
  </si>
  <si>
    <t xml:space="preserve">        公路和运输信息化建设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</si>
  <si>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</si>
  <si>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</si>
  <si>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</si>
  <si>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</si>
  <si>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</si>
  <si>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</si>
  <si>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</si>
  <si>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</si>
  <si>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</si>
  <si>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</si>
  <si>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</si>
  <si>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</si>
  <si>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</si>
  <si>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</si>
  <si>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</si>
  <si>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</si>
  <si>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</si>
  <si>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</si>
  <si>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</si>
  <si>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</si>
  <si>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</si>
  <si>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</si>
  <si>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</si>
  <si>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</si>
  <si>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</si>
  <si>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</si>
  <si>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</si>
  <si>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</si>
  <si>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</si>
  <si>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</si>
  <si>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</si>
  <si>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</si>
  <si>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</si>
  <si>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</si>
  <si>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</si>
  <si>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</si>
  <si>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</si>
  <si>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</si>
  <si>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</si>
  <si>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</si>
  <si>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</si>
  <si>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</si>
  <si>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</si>
  <si>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</si>
  <si>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</si>
  <si>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</si>
  <si>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</si>
  <si>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</si>
  <si>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</si>
  <si>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</si>
  <si>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</si>
  <si>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</si>
  <si>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</si>
  <si>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</si>
  <si>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</si>
  <si>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</si>
  <si>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</si>
  <si>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</si>
  <si>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</si>
  <si>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</si>
  <si>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</si>
  <si>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</si>
  <si>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</si>
  <si>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</si>
  <si>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</si>
  <si>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</si>
  <si>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</si>
  <si>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石油价格改革对交通运输的补贴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</si>
  <si>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</si>
  <si>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</si>
  <si>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</si>
  <si>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</si>
  <si>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</si>
  <si>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</si>
  <si>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</si>
  <si>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石油价格改革补贴其他支出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</si>
  <si>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</si>
  <si>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</si>
  <si>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</si>
  <si>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</si>
  <si>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</si>
  <si>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</si>
  <si>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</si>
  <si>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</si>
  <si>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</si>
  <si>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</si>
  <si>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</si>
  <si>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</si>
  <si>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</si>
  <si>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</si>
  <si>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</si>
  <si>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</si>
  <si>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</si>
  <si>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车辆购置税用于老旧汽车报废更新补贴支出</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</si>
  <si>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</si>
  <si>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</si>
  <si>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</si>
  <si>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</si>
  <si>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</si>
  <si>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</si>
  <si>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</si>
  <si>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</si>
  <si>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</si>
  <si>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十四、资源勘探信息等支出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</si>
  <si>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</si>
  <si>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</si>
  <si>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</si>
  <si>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</si>
  <si>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</si>
  <si>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</si>
  <si>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</si>
  <si>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</si>
  <si>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</si>
  <si>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</si>
  <si>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</si>
  <si>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</si>
  <si>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</si>
  <si>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</si>
  <si>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</si>
  <si>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</si>
  <si>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</si>
  <si>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</si>
  <si>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</si>
  <si>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</si>
  <si>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</si>
  <si>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</si>
  <si>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</si>
  <si>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</si>
  <si>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</si>
  <si>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</si>
  <si>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</si>
  <si>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</si>
  <si>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</si>
  <si>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</si>
  <si>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</si>
  <si>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</si>
  <si>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</si>
  <si>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</si>
  <si>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</si>
  <si>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</si>
  <si>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</si>
  <si>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</si>
  <si>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</si>
  <si>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</si>
  <si>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</si>
  <si>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</si>
  <si>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</si>
  <si>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</si>
  <si>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</si>
  <si>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</si>
  <si>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</si>
  <si>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</si>
  <si>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</si>
  <si>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</si>
  <si>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</si>
  <si>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</si>
  <si>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</si>
  <si>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</si>
  <si>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</si>
  <si>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</si>
  <si>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</si>
  <si>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</si>
  <si>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</si>
  <si>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</si>
  <si>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</si>
  <si>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</si>
  <si>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</si>
  <si>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无线电监管</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</si>
  <si>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</si>
  <si>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</si>
  <si>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</si>
  <si>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</si>
  <si>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</si>
  <si>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</si>
  <si>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</si>
  <si>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</si>
  <si>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</si>
  <si>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</si>
  <si>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</si>
  <si>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</si>
  <si>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</si>
  <si>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</si>
  <si>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</si>
  <si>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</si>
  <si>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</si>
  <si>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</si>
  <si>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</si>
  <si>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</si>
  <si>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</si>
  <si>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</si>
  <si>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</si>
  <si>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</si>
  <si>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</si>
  <si>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</si>
  <si>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</si>
  <si>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</si>
  <si>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</si>
  <si>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</si>
  <si>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</si>
  <si>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</si>
  <si>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</si>
  <si>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</si>
  <si>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</si>
  <si>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</si>
  <si>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</si>
  <si>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</si>
  <si>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其他资源勘探信息等支出</t>
  </si>
  <si>
    <t>216</t>
  </si>
  <si>
    <t>十五、商业服务业等支出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</si>
  <si>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</si>
  <si>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</si>
  <si>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</si>
  <si>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</si>
  <si>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</si>
  <si>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</si>
  <si>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</si>
  <si>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</si>
  <si>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</si>
  <si>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</si>
  <si>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民贸网点贷款贴息</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</si>
  <si>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</si>
  <si>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</si>
  <si>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</si>
  <si>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</si>
  <si>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</si>
  <si>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</si>
  <si>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</si>
  <si>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</si>
  <si>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</si>
  <si>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</si>
  <si>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</si>
  <si>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</si>
  <si>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</si>
  <si>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</si>
  <si>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</si>
  <si>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</si>
  <si>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</si>
  <si>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</si>
  <si>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</si>
  <si>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</si>
  <si>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</si>
  <si>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十六、金融支出</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</si>
  <si>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</si>
  <si>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</si>
  <si>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</si>
  <si>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</si>
  <si>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</si>
  <si>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</si>
  <si>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</si>
  <si>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</si>
  <si>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</si>
  <si>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</si>
  <si>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</si>
  <si>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</si>
  <si>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</si>
  <si>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</si>
  <si>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</si>
  <si>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</si>
  <si>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</si>
  <si>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</si>
  <si>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</si>
  <si>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</si>
  <si>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</si>
  <si>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</si>
  <si>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</si>
  <si>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</si>
  <si>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</si>
  <si>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商业银行贷款贴息</t>
  </si>
  <si>
    <t>2170303</t>
  </si>
  <si>
    <t xml:space="preserve">        补充资本金</t>
  </si>
  <si>
    <t>2170304</t>
  </si>
  <si>
    <t xml:space="preserve">        风险基金补助</t>
  </si>
  <si>
    <t>2170399</t>
  </si>
  <si>
    <t xml:space="preserve">        其他金融发展支出</t>
  </si>
  <si>
    <t xml:space="preserve">  金融调控支出</t>
  </si>
  <si>
    <t xml:space="preserve">    中央银行亏损补贴</t>
  </si>
  <si>
    <t xml:space="preserve">    其他金融调控支出</t>
  </si>
  <si>
    <t>21799</t>
  </si>
  <si>
    <t xml:space="preserve">    其他金融支出</t>
  </si>
  <si>
    <t>2179902</t>
  </si>
  <si>
    <t xml:space="preserve">        重点企业贷款贴息</t>
  </si>
  <si>
    <t>2179999</t>
  </si>
  <si>
    <t xml:space="preserve">        其他金融支出</t>
  </si>
  <si>
    <t>219</t>
  </si>
  <si>
    <t>十七、援助其他地区支出</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</si>
  <si>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</si>
  <si>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</si>
  <si>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</si>
  <si>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</si>
  <si>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</si>
  <si>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</si>
  <si>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</si>
  <si>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</si>
  <si>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</si>
  <si>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</si>
  <si>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</si>
  <si>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21907</t>
  </si>
  <si>
    <t xml:space="preserve">    交通运输</t>
  </si>
  <si>
    <t>21908</t>
  </si>
  <si>
    <t xml:space="preserve">    住房保障</t>
  </si>
  <si>
    <t>21999</t>
  </si>
  <si>
    <t xml:space="preserve">    其他支出</t>
  </si>
  <si>
    <t>220</t>
  </si>
  <si>
    <t>十八、国土海洋气象等支出</t>
  </si>
  <si>
    <t>22001</t>
  </si>
  <si>
    <t xml:space="preserve">    国土资源事务</t>
  </si>
  <si>
    <t>2200101</t>
  </si>
  <si>
    <t>2200102</t>
  </si>
  <si>
    <t>2200103</t>
  </si>
  <si>
    <t>2200104</t>
  </si>
  <si>
    <t xml:space="preserve">        国土资源规划及管理</t>
  </si>
  <si>
    <t>2200106</t>
  </si>
  <si>
    <t xml:space="preserve">        土地资源利用与保护</t>
  </si>
  <si>
    <t>2200107</t>
  </si>
  <si>
    <t xml:space="preserve">        国土资源社会公益服务</t>
  </si>
  <si>
    <t>2200108</t>
  </si>
  <si>
    <t xml:space="preserve">        国土资源行业业务管理</t>
  </si>
  <si>
    <t>2200109</t>
  </si>
  <si>
    <t xml:space="preserve">        国土资源调查</t>
  </si>
  <si>
    <t>2200112</t>
  </si>
  <si>
    <t xml:space="preserve">        土地资源储备支出</t>
  </si>
  <si>
    <t>2200113</t>
  </si>
  <si>
    <t xml:space="preserve">        地质及矿产资源调查</t>
  </si>
  <si>
    <t>2200114</t>
  </si>
  <si>
    <t xml:space="preserve">        地质矿产资源利用与保护</t>
  </si>
  <si>
    <t>2200115</t>
  </si>
  <si>
    <t xml:space="preserve">        地质转产项目财政贴息</t>
  </si>
  <si>
    <t>2200116</t>
  </si>
  <si>
    <t xml:space="preserve">        国外风险勘查</t>
  </si>
  <si>
    <t>2200119</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</si>
  <si>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</si>
  <si>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</si>
  <si>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</si>
  <si>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</si>
  <si>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</si>
  <si>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</si>
  <si>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</si>
  <si>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</si>
  <si>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</si>
  <si>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</si>
  <si>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</si>
  <si>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2200150</t>
  </si>
  <si>
    <t>2200199</t>
  </si>
  <si>
    <t xml:space="preserve">        其他国土资源事务支出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</si>
  <si>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</si>
  <si>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</si>
  <si>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</si>
  <si>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</si>
  <si>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</si>
  <si>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</si>
  <si>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</si>
  <si>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</si>
  <si>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</si>
  <si>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</si>
  <si>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</si>
  <si>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</si>
  <si>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</si>
  <si>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</si>
  <si>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</si>
  <si>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</si>
  <si>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</si>
  <si>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</si>
  <si>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</si>
  <si>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</si>
  <si>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</si>
  <si>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</si>
  <si>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</si>
  <si>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</si>
  <si>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</si>
  <si>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</si>
  <si>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</si>
  <si>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</si>
  <si>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其他国土海洋气象等支出</t>
  </si>
  <si>
    <t>221</t>
  </si>
  <si>
    <t>十九、住房保障支出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</si>
  <si>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</si>
  <si>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</si>
  <si>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</si>
  <si>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</si>
  <si>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</si>
  <si>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</si>
  <si>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</si>
  <si>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</si>
  <si>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</si>
  <si>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</si>
  <si>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</si>
  <si>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</si>
  <si>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</si>
  <si>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</si>
  <si>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</si>
  <si>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</si>
  <si>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</si>
  <si>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</si>
  <si>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</si>
  <si>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</si>
  <si>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</si>
  <si>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</si>
  <si>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</si>
  <si>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</si>
  <si>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</si>
  <si>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</si>
  <si>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</si>
  <si>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</si>
  <si>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</si>
  <si>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</si>
  <si>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</si>
  <si>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</si>
  <si>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</si>
  <si>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</si>
  <si>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公积金管理</t>
  </si>
  <si>
    <t>2210399</t>
  </si>
  <si>
    <t xml:space="preserve">        其他城乡社区住宅支出</t>
  </si>
  <si>
    <t>二十、粮油物资储备支出</t>
  </si>
  <si>
    <t xml:space="preserve">  粮油事务</t>
  </si>
  <si>
    <t xml:space="preserve">     粮油事务</t>
  </si>
  <si>
    <t xml:space="preserve">    粮食财务与审计支出</t>
  </si>
  <si>
    <t xml:space="preserve">        粮食财务与审计支出</t>
  </si>
  <si>
    <t xml:space="preserve">    粮食信息统计</t>
  </si>
  <si>
    <t xml:space="preserve">        粮食信息统计</t>
  </si>
  <si>
    <t xml:space="preserve">    粮食专项业务活动</t>
  </si>
  <si>
    <t xml:space="preserve">        粮食专项业务活动</t>
  </si>
  <si>
    <t xml:space="preserve">    国家粮油差价补贴</t>
  </si>
  <si>
    <t xml:space="preserve">        国家粮油差价补贴</t>
  </si>
  <si>
    <t xml:space="preserve">    粮食财务挂账利息补贴</t>
  </si>
  <si>
    <t xml:space="preserve">        粮食财务挂账利息补贴</t>
  </si>
  <si>
    <t xml:space="preserve">    粮食财务挂账消化款</t>
  </si>
  <si>
    <t xml:space="preserve">        粮食财务挂账消化款</t>
  </si>
  <si>
    <t xml:space="preserve">    处理陈化粮补贴</t>
  </si>
  <si>
    <t xml:space="preserve">        处理陈化粮补贴</t>
  </si>
  <si>
    <t xml:space="preserve">    粮食风险基金</t>
  </si>
  <si>
    <t xml:space="preserve">        粮食风险基金</t>
  </si>
  <si>
    <t xml:space="preserve">    粮油市场调控专项资金</t>
  </si>
  <si>
    <t xml:space="preserve">        粮油市场调控专项资金</t>
  </si>
  <si>
    <t xml:space="preserve">        设施建设</t>
  </si>
  <si>
    <t xml:space="preserve">        设施安全</t>
  </si>
  <si>
    <t xml:space="preserve">        物资保管保养</t>
  </si>
  <si>
    <t xml:space="preserve">    事业运行</t>
  </si>
  <si>
    <t xml:space="preserve">    其他粮油事务支出</t>
  </si>
  <si>
    <t xml:space="preserve">        其他粮油事务支出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</si>
  <si>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</si>
  <si>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</si>
  <si>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</si>
  <si>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</si>
  <si>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</si>
  <si>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</si>
  <si>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</si>
  <si>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</si>
  <si>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</si>
  <si>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</si>
  <si>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</si>
  <si>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</si>
  <si>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</si>
  <si>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</si>
  <si>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</si>
  <si>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</si>
  <si>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</si>
  <si>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</si>
  <si>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</si>
  <si>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</si>
  <si>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</si>
  <si>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</si>
  <si>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</si>
  <si>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</si>
  <si>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</si>
  <si>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</si>
  <si>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</si>
  <si>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</si>
  <si>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</si>
  <si>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</si>
  <si>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</si>
  <si>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</si>
  <si>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</si>
  <si>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</si>
  <si>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</si>
  <si>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</si>
  <si>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224</t>
  </si>
  <si>
    <t>二十一、灾害防治及应急管理支出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</si>
  <si>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</si>
  <si>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</si>
  <si>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</si>
  <si>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</si>
  <si>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</si>
  <si>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</si>
  <si>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</si>
  <si>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</si>
  <si>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</si>
  <si>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</si>
  <si>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</si>
  <si>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</si>
  <si>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</si>
  <si>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</si>
  <si>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</si>
  <si>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</si>
  <si>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</si>
  <si>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</si>
  <si>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</si>
  <si>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</si>
  <si>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</si>
  <si>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</si>
  <si>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</si>
  <si>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</si>
  <si>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 xml:space="preserve">       一般行政管理实务</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</si>
  <si>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</si>
  <si>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</si>
  <si>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</si>
  <si>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</si>
  <si>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</si>
  <si>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</si>
  <si>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</si>
  <si>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</si>
  <si>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</si>
  <si>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</si>
  <si>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</si>
  <si>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</si>
  <si>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</si>
  <si>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</si>
  <si>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</si>
  <si>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</si>
  <si>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</si>
  <si>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</si>
  <si>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</si>
  <si>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</si>
  <si>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</si>
  <si>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</si>
  <si>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</si>
  <si>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</si>
  <si>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</si>
  <si>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</si>
  <si>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</si>
  <si>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</si>
  <si>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</si>
  <si>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</si>
  <si>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</si>
  <si>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</si>
  <si>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</si>
  <si>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</si>
  <si>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</si>
  <si>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</si>
  <si>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</si>
  <si>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</si>
  <si>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</si>
  <si>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</si>
  <si>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</si>
  <si>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</si>
  <si>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</si>
  <si>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</si>
  <si>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</si>
  <si>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</si>
  <si>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</si>
  <si>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</si>
  <si>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</si>
  <si>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</si>
  <si>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</si>
  <si>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</si>
  <si>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</si>
  <si>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</si>
  <si>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</si>
  <si>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</si>
  <si>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</si>
  <si>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</si>
  <si>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</si>
  <si>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</si>
  <si>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</si>
  <si>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</si>
  <si>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</si>
  <si>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</si>
  <si>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其他自然灾害生活救助支出</t>
  </si>
  <si>
    <t>22499</t>
  </si>
  <si>
    <t xml:space="preserve">     其他灾害防治及应急管理支出</t>
  </si>
  <si>
    <t>227</t>
  </si>
  <si>
    <t>二十一、预备费</t>
  </si>
  <si>
    <t>229</t>
  </si>
  <si>
    <t>二十二、其他支出</t>
  </si>
  <si>
    <t>22902</t>
  </si>
  <si>
    <t xml:space="preserve">    年初预留</t>
  </si>
  <si>
    <t>22999</t>
  </si>
  <si>
    <t>2299999</t>
  </si>
  <si>
    <t xml:space="preserve">        其他支出</t>
  </si>
  <si>
    <t>二十三、债务付息支出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</si>
  <si>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</si>
  <si>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</si>
  <si>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</si>
  <si>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</si>
  <si>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</si>
  <si>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</si>
  <si>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</si>
  <si>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</si>
  <si>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中央政府国内债务发行费用支出</t>
  </si>
  <si>
    <t xml:space="preserve">    中央政府国外债务发行费用支出</t>
  </si>
  <si>
    <t xml:space="preserve">    地方政府一般债务发行费用支出</t>
  </si>
  <si>
    <t>一般公共预算支出</t>
  </si>
  <si>
    <t>转移性支出</t>
  </si>
  <si>
    <t xml:space="preserve">   上解上级财政支出</t>
  </si>
  <si>
    <t xml:space="preserve">       体制上解支出</t>
  </si>
  <si>
    <t xml:space="preserve">       专项上解支出</t>
  </si>
  <si>
    <t xml:space="preserve">   调出资金</t>
  </si>
  <si>
    <t xml:space="preserve">   安排预算稳定调节基金</t>
  </si>
  <si>
    <t xml:space="preserve">   增设还贷准备金</t>
  </si>
  <si>
    <t xml:space="preserve">   年终结余</t>
  </si>
  <si>
    <t xml:space="preserve">       结转下年支出专款</t>
  </si>
  <si>
    <t xml:space="preserve">       净结余</t>
  </si>
  <si>
    <t>支 出 总 计</t>
  </si>
  <si>
    <t>2021年柳南区一般公共财政预算本级支出决算表</t>
  </si>
  <si>
    <t>2021年柳南区一般公共预算本级(基本)支出决算表</t>
  </si>
  <si>
    <t>科目名称</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</si>
  <si>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</si>
  <si>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</si>
  <si>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</si>
  <si>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</si>
  <si>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</si>
  <si>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</si>
  <si>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</si>
  <si>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</si>
  <si>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</si>
  <si>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</si>
  <si>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</si>
  <si>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</si>
  <si>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</si>
  <si>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</si>
  <si>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</si>
  <si>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</si>
  <si>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</si>
  <si>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</si>
  <si>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</si>
  <si>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</si>
  <si>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</si>
  <si>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</si>
  <si>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</si>
  <si>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</si>
  <si>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</si>
  <si>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</si>
  <si>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</si>
  <si>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</si>
  <si>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</si>
  <si>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</si>
  <si>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</si>
  <si>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</si>
  <si>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</si>
  <si>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</si>
  <si>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</si>
  <si>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</si>
  <si>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</si>
  <si>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</si>
  <si>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</si>
  <si>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</si>
  <si>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</si>
  <si>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</si>
  <si>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</si>
  <si>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</si>
  <si>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</si>
  <si>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</si>
  <si>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</si>
  <si>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</si>
  <si>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</si>
  <si>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</si>
  <si>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</si>
  <si>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</si>
  <si>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</si>
  <si>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</si>
  <si>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</si>
  <si>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</si>
  <si>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</si>
  <si>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</si>
  <si>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</si>
  <si>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</si>
  <si>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</si>
  <si>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</si>
  <si>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2021年度柳南区一般公共预算税收返还和转移支付决算表</t>
  </si>
  <si>
    <t>单位：万元</t>
  </si>
  <si>
    <t>决 算 数</t>
  </si>
  <si>
    <t>一般公共预算收入</t>
  </si>
  <si>
    <t>上级补助收入</t>
  </si>
  <si>
    <t>补助下级支出</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</si>
  <si>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</si>
  <si>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</si>
  <si>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</si>
  <si>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</si>
  <si>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</si>
  <si>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</si>
  <si>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</si>
  <si>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</si>
  <si>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</si>
  <si>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</si>
  <si>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</si>
  <si>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</si>
  <si>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</si>
  <si>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</si>
  <si>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</si>
  <si>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</si>
  <si>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</si>
  <si>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</si>
  <si>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</si>
  <si>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</si>
  <si>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</si>
  <si>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</si>
  <si>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</si>
  <si>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</si>
  <si>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</si>
  <si>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</si>
  <si>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</si>
  <si>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</si>
  <si>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</si>
  <si>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</si>
  <si>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</si>
  <si>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</si>
  <si>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</si>
  <si>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</si>
  <si>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</si>
  <si>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</si>
  <si>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</si>
  <si>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</si>
  <si>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</si>
  <si>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</si>
  <si>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</si>
  <si>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</si>
  <si>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</si>
  <si>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</si>
  <si>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</si>
  <si>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</si>
  <si>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</si>
  <si>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</si>
  <si>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</si>
  <si>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</si>
  <si>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</si>
  <si>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</si>
  <si>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</si>
  <si>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</si>
  <si>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</si>
  <si>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</si>
  <si>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</si>
  <si>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</si>
  <si>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</si>
  <si>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</si>
  <si>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</si>
  <si>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</si>
  <si>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</si>
  <si>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</si>
  <si>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</si>
  <si>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</si>
  <si>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</si>
  <si>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</si>
  <si>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</si>
  <si>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</si>
  <si>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</si>
  <si>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</si>
  <si>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</si>
  <si>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</si>
  <si>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</si>
  <si>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</si>
  <si>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</si>
  <si>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</si>
  <si>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</si>
  <si>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</si>
  <si>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</si>
  <si>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</si>
  <si>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</si>
  <si>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</si>
  <si>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</si>
  <si>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</si>
  <si>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</si>
  <si>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外交</t>
  </si>
  <si>
    <t xml:space="preserve">    国防</t>
  </si>
  <si>
    <t xml:space="preserve">    公共安全</t>
  </si>
  <si>
    <t xml:space="preserve">    科学技术</t>
  </si>
  <si>
    <t xml:space="preserve">    文化旅游体育与传媒</t>
  </si>
  <si>
    <t xml:space="preserve">    社会保障和就业</t>
  </si>
  <si>
    <t xml:space="preserve">    卫生健康</t>
  </si>
  <si>
    <t xml:space="preserve">    城乡社区</t>
  </si>
  <si>
    <t xml:space="preserve">    农林水</t>
  </si>
  <si>
    <t xml:space="preserve">    资源勘探工业信息等</t>
  </si>
  <si>
    <t xml:space="preserve">    商业服务业等</t>
  </si>
  <si>
    <t xml:space="preserve">    金融</t>
  </si>
  <si>
    <t xml:space="preserve">    自然资源海洋气象等</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</si>
  <si>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</si>
  <si>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</si>
  <si>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</si>
  <si>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</si>
  <si>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</si>
  <si>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</si>
  <si>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</si>
  <si>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</si>
  <si>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</si>
  <si>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</si>
  <si>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</si>
  <si>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</si>
  <si>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</si>
  <si>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</si>
  <si>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</si>
  <si>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</si>
  <si>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</si>
  <si>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</si>
  <si>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</si>
  <si>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</si>
  <si>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</si>
  <si>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</si>
  <si>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</si>
  <si>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</si>
  <si>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</si>
  <si>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</si>
  <si>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</si>
  <si>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</si>
  <si>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</si>
  <si>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</si>
  <si>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</si>
  <si>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</si>
  <si>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</si>
  <si>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</si>
  <si>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</si>
  <si>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</si>
  <si>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</si>
  <si>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</si>
  <si>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</si>
  <si>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</si>
  <si>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</si>
  <si>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</si>
  <si>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</si>
  <si>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</si>
  <si>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</si>
  <si>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</si>
  <si>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</si>
  <si>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</si>
  <si>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</si>
  <si>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</si>
  <si>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</si>
  <si>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</si>
  <si>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</si>
  <si>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</si>
  <si>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</si>
  <si>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</si>
  <si>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</si>
  <si>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</si>
  <si>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</si>
  <si>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</si>
  <si>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</si>
  <si>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</si>
  <si>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</si>
  <si>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</si>
  <si>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</si>
  <si>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</si>
  <si>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2021年度柳南区一般债务限额和余额情况表</t>
  </si>
  <si>
    <t>合计</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</si>
  <si>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</si>
  <si>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</si>
  <si>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</si>
  <si>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</si>
  <si>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</si>
  <si>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</si>
  <si>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</si>
  <si>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</si>
  <si>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</si>
  <si>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</si>
  <si>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</si>
  <si>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</si>
  <si>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</si>
  <si>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</si>
  <si>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</si>
  <si>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2021年政府性基金收入决算表</t>
  </si>
  <si>
    <t>2020年完成</t>
  </si>
  <si>
    <t>年初数</t>
  </si>
  <si>
    <t>完成预算%</t>
  </si>
  <si>
    <t>一、政府性基金预算收入</t>
  </si>
  <si>
    <t>（一）政府性基金收入</t>
  </si>
  <si>
    <t xml:space="preserve">     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</si>
  <si>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</si>
  <si>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</si>
  <si>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</si>
  <si>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</si>
  <si>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</si>
  <si>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</si>
  <si>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</si>
  <si>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</si>
  <si>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</si>
  <si>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大中型水库移民后期扶持基金收入</t>
  </si>
  <si>
    <t xml:space="preserve">     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</si>
  <si>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</si>
  <si>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</si>
  <si>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</si>
  <si>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</si>
  <si>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</si>
  <si>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</si>
  <si>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</si>
  <si>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</si>
  <si>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</si>
  <si>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</si>
  <si>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</si>
  <si>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</si>
  <si>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污水处理费收入</t>
  </si>
  <si>
    <t xml:space="preserve">     彩票发行机构和彩票销售机构的业务费用</t>
  </si>
  <si>
    <t xml:space="preserve">     其他政府性基金收入</t>
  </si>
  <si>
    <t>（二）专项债券对应项目专项收入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</si>
  <si>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</si>
  <si>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</si>
  <si>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</si>
  <si>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</si>
  <si>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</si>
  <si>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</si>
  <si>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</si>
  <si>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</si>
  <si>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</si>
  <si>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</si>
  <si>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</si>
  <si>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</si>
  <si>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 xml:space="preserve">         其他地方自行试点项目收益专项债券对应项目专项收入</t>
  </si>
  <si>
    <t xml:space="preserve">         其他政府性基金专项债务对应项目专项收入</t>
  </si>
  <si>
    <t>二、政府性基金预算上级补助收入</t>
  </si>
  <si>
    <t>三、政府性基金预算下级上解收入</t>
  </si>
  <si>
    <t>四、待偿债置换专项债券上年结余</t>
  </si>
  <si>
    <t>五、政府性基金预算上年结余</t>
  </si>
  <si>
    <t>六、政府性基金预算调入资金</t>
  </si>
  <si>
    <t>七、债务收入</t>
  </si>
  <si>
    <t>八、债务转贷收入</t>
  </si>
  <si>
    <t>收入总计</t>
  </si>
  <si>
    <t>2021年政府性基金预算支出决算表</t>
  </si>
  <si>
    <t>预算调整</t>
  </si>
  <si>
    <t>一、政府性基金支出</t>
  </si>
  <si>
    <t>（一）科学技术支出</t>
  </si>
  <si>
    <t>（二）文化旅游体育与传媒支出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</si>
  <si>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</si>
  <si>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</si>
  <si>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</si>
  <si>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</si>
  <si>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</si>
  <si>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</si>
  <si>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</si>
  <si>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国家电影事业发展专项资金对应专项债务收入安排的支出</t>
  </si>
  <si>
    <t xml:space="preserve">      资助城市影院</t>
  </si>
  <si>
    <t xml:space="preserve">      其他国家电影事业发展专项资金对应专项债务收入支出</t>
  </si>
  <si>
    <t>（三）社会保障和就业支出</t>
  </si>
  <si>
    <t xml:space="preserve">    大中型水库移民后期扶持基金支出</t>
  </si>
  <si>
    <t xml:space="preserve">      移民补助</t>
  </si>
  <si>
    <t xml:space="preserve">      基础设施建设和经济发展</t>
  </si>
  <si>
    <t xml:space="preserve">      其他大型水库移民后期扶持基金支出</t>
  </si>
  <si>
    <t xml:space="preserve">    小型水库移民扶助基金安排的支出</t>
  </si>
  <si>
    <t xml:space="preserve">      其他小型水库移民后期扶持基金支出</t>
  </si>
  <si>
    <t xml:space="preserve">    小型水库移民扶助基金对应专项债务收入安排的支出</t>
  </si>
  <si>
    <t>（四）节能环保支出</t>
  </si>
  <si>
    <t xml:space="preserve">    可再生能源电价附加收入安排的支出</t>
  </si>
  <si>
    <t xml:space="preserve">    废弃电器电子产品处理基金支出</t>
  </si>
  <si>
    <t>（五）城乡社区支出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</si>
  <si>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</si>
  <si>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</si>
  <si>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</si>
  <si>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</si>
  <si>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</si>
  <si>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</si>
  <si>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</si>
  <si>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</si>
  <si>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</si>
  <si>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</si>
  <si>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</si>
  <si>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</si>
  <si>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</si>
  <si>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</si>
  <si>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</si>
  <si>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</si>
  <si>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</si>
  <si>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</si>
  <si>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</si>
  <si>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</si>
  <si>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</si>
  <si>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</si>
  <si>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</si>
  <si>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土地储备专项债券收入安排的支出</t>
  </si>
  <si>
    <t xml:space="preserve">    棚户区改造专项债券对应专项债务收入安排的支出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</si>
  <si>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</si>
  <si>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</si>
  <si>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</si>
  <si>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（六）农林水支出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</si>
  <si>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</si>
  <si>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</si>
  <si>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</si>
  <si>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</si>
  <si>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</si>
  <si>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（七）交通运输支出</t>
  </si>
  <si>
    <t>（八）资源勘探信息等支出</t>
  </si>
  <si>
    <t>（九）金融支出</t>
  </si>
  <si>
    <t>（十）其他支出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</si>
  <si>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</si>
  <si>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</si>
  <si>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</si>
  <si>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</si>
  <si>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</si>
  <si>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</si>
  <si>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</si>
  <si>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</si>
  <si>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</si>
  <si>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</si>
  <si>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</si>
  <si>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</si>
  <si>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</si>
  <si>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</si>
  <si>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</si>
  <si>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</si>
  <si>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</si>
  <si>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</si>
  <si>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</si>
  <si>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</si>
  <si>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</si>
  <si>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</si>
  <si>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</si>
  <si>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</si>
  <si>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</si>
  <si>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（十一）债务付息支出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</si>
  <si>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</si>
  <si>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</si>
  <si>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</si>
  <si>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</si>
  <si>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</si>
  <si>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</si>
  <si>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</si>
  <si>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</si>
  <si>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</si>
  <si>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</si>
  <si>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</si>
  <si>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</si>
  <si>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</si>
  <si>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</si>
  <si>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</si>
  <si>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</si>
  <si>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</si>
  <si>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（十二）债务发行费用支出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</si>
  <si>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</si>
  <si>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</si>
  <si>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</si>
  <si>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</si>
  <si>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</si>
  <si>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</si>
  <si>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</si>
  <si>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</si>
  <si>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</si>
  <si>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</si>
  <si>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</si>
  <si>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</si>
  <si>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</si>
  <si>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</si>
  <si>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</si>
  <si>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</si>
  <si>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</si>
  <si>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（十三）抗疫特别国债安排的支出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</si>
  <si>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</si>
  <si>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</si>
  <si>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</si>
  <si>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</si>
  <si>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</si>
  <si>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</si>
  <si>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</si>
  <si>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</si>
  <si>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</si>
  <si>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</si>
  <si>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</si>
  <si>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</si>
  <si>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</si>
  <si>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</si>
  <si>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</si>
  <si>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</si>
  <si>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</si>
  <si>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</si>
  <si>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</si>
  <si>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</si>
  <si>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二、政府性基金预算补助下级支出</t>
  </si>
  <si>
    <t>三、政府性基金预算上解上级支出</t>
  </si>
  <si>
    <t>四、政府性基金预算调出资金</t>
  </si>
  <si>
    <t>五、债务还本支出</t>
  </si>
  <si>
    <t>六、债务转贷支出</t>
  </si>
  <si>
    <t>七、政府性基金预算年终结余</t>
  </si>
  <si>
    <t>支出总计</t>
  </si>
  <si>
    <t>2021年度柳南区政府性基金转移支付决算表</t>
  </si>
  <si>
    <t>政府性基金预算收入</t>
  </si>
  <si>
    <t>政府性基金预算支出</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</si>
  <si>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</si>
  <si>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</si>
  <si>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</si>
  <si>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</si>
  <si>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</si>
  <si>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</si>
  <si>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</si>
  <si>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</si>
  <si>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</si>
  <si>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</si>
  <si>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</si>
  <si>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</si>
  <si>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</si>
  <si>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</si>
  <si>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</si>
  <si>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</si>
  <si>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</si>
  <si>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</si>
  <si>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</si>
  <si>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</si>
  <si>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</si>
  <si>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</si>
  <si>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</si>
  <si>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</si>
  <si>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2021年度柳南区专项债务限额和余额情况表</t>
  </si>
  <si>
    <t>2021年柳南区国有资本经营预算收入决算表</t>
  </si>
  <si>
    <t>单位;万元</t>
  </si>
  <si>
    <t>项  目</t>
  </si>
  <si>
    <t>一、利润收入</t>
  </si>
  <si>
    <t>运输企业利润收入</t>
  </si>
  <si>
    <t>机械企业利润收入</t>
  </si>
  <si>
    <t>投资服务企业利润收入</t>
  </si>
  <si>
    <t>贸易企业利润收入</t>
  </si>
  <si>
    <t>建筑施工企业利润收入</t>
  </si>
  <si>
    <t>建材企业利润收入</t>
  </si>
  <si>
    <t>农林牧渔企业利润收入</t>
  </si>
  <si>
    <t>地质勘查企业利润收入</t>
  </si>
  <si>
    <t>教育文化广播企业利润收入</t>
  </si>
  <si>
    <t>机关社团所属企业利润收入</t>
  </si>
  <si>
    <t>金融企业利润收入（国资预算）</t>
  </si>
  <si>
    <t>其他国有资本经营预算企业利润收入</t>
  </si>
  <si>
    <t>二、股利、股息收入</t>
  </si>
  <si>
    <t>国有控股公司股利、股息收入</t>
  </si>
  <si>
    <t>国有参股公司股利、股息收入</t>
  </si>
  <si>
    <t>三、产权转让收入</t>
  </si>
  <si>
    <t>国有独资企业产权转让收入</t>
  </si>
  <si>
    <t>其他国有资本经营预算企业产权转让收入</t>
  </si>
  <si>
    <t>四、清算收入</t>
  </si>
  <si>
    <t>其他国有资本经营预算企业清算收入</t>
  </si>
  <si>
    <t>五、其他国有资本经营收入</t>
  </si>
  <si>
    <t>国有资本经营预算收入合计</t>
  </si>
  <si>
    <t>国有资本经营预算转移支付收入</t>
  </si>
  <si>
    <t>上年结余收入</t>
  </si>
  <si>
    <t>2021年柳南区国有资本经营预算支出决算表</t>
  </si>
  <si>
    <t>执行数</t>
  </si>
  <si>
    <t>国有资本经营预算支出</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</si>
  <si>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</si>
  <si>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</si>
  <si>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</si>
  <si>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</si>
  <si>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国有企业棚户区改造支出</t>
  </si>
  <si>
    <t xml:space="preserve">         国有企业改革成本支出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</si>
  <si>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</si>
  <si>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</si>
  <si>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</si>
  <si>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</si>
  <si>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</si>
  <si>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</si>
  <si>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</si>
  <si>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其他国有企业资本金注入</t>
  </si>
  <si>
    <t xml:space="preserve">    国有企业政策性补贴</t>
  </si>
  <si>
    <t xml:space="preserve">    金融国有资本经营预算支出</t>
  </si>
  <si>
    <t xml:space="preserve">         资本性支出</t>
  </si>
  <si>
    <t xml:space="preserve">    其他国有资本经营预算支出</t>
  </si>
  <si>
    <t>上年结转专款支出</t>
  </si>
  <si>
    <t>国有资本经营预算支出合计</t>
  </si>
  <si>
    <t xml:space="preserve">    调出资金</t>
  </si>
  <si>
    <t xml:space="preserve">    年终结余</t>
  </si>
  <si>
    <t>2021年柳南区国有资本经营本级支出决算表</t>
  </si>
  <si>
    <t>2021年度柳南区对下安排转移支付的应当公开国有资本经营预算转移支付决算表</t>
  </si>
  <si>
    <t>国有资本经营预算收入</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</si>
  <si>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</si>
  <si>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</si>
  <si>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</si>
  <si>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</si>
  <si>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</si>
  <si>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</si>
  <si>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</si>
  <si>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</si>
  <si>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</si>
  <si>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</si>
  <si>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</si>
  <si>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柳南区无对下安排转移支付的应当公开国有资本经营预算转移支付</t>
  </si>
  <si>
    <t>2021年柳南区社保基金预算收入决算表</t>
  </si>
  <si>
    <t>（一）城乡居民基本养老保险基金收入</t>
  </si>
  <si>
    <t xml:space="preserve">    其中:社会保险费收入</t>
  </si>
  <si>
    <t xml:space="preserve">         财政补贴收入</t>
  </si>
  <si>
    <t xml:space="preserve">         利息收入</t>
  </si>
  <si>
    <t xml:space="preserve">         委托投资收益</t>
  </si>
  <si>
    <t xml:space="preserve">         转移收入</t>
  </si>
  <si>
    <t xml:space="preserve">         其他收入</t>
  </si>
  <si>
    <t>（二）机关事业单位基本养老保险基金收入</t>
  </si>
  <si>
    <t>本级社会保险基金收入小计</t>
  </si>
  <si>
    <t>上年结余小计</t>
  </si>
  <si>
    <t>（一）城乡居民基本养老保险基金结余</t>
  </si>
  <si>
    <t>（二）机关事业单位基本养老保险基金结余</t>
  </si>
  <si>
    <t>2021年柳南区社保基金预算支出决算表</t>
  </si>
  <si>
    <t>一、本级社会保险基金支出合计</t>
  </si>
  <si>
    <t>（一）城乡居民基本养老保险基金支出</t>
  </si>
  <si>
    <t xml:space="preserve">  其中:社会保险待遇支出</t>
  </si>
  <si>
    <t xml:space="preserve">         转移支出</t>
  </si>
  <si>
    <t>（二）机关事业单位基本养老保险基金支出</t>
  </si>
  <si>
    <t xml:space="preserve">  其中：基本养老保险待遇支出</t>
  </si>
  <si>
    <t xml:space="preserve">        转移支出</t>
  </si>
  <si>
    <t>二、年终结余</t>
  </si>
  <si>
    <t>（一）城乡居民基本养老保险基金年终结余</t>
  </si>
  <si>
    <t>（二）机关事业单位基本养老保险基金年终结余</t>
  </si>
  <si>
    <t>支出合计</t>
  </si>
  <si>
    <t>2021年“三公”经费预算安排执行情况</t>
  </si>
  <si>
    <t>行次</t>
  </si>
  <si>
    <t>2020年执行数</t>
  </si>
  <si>
    <t>2021年执行数</t>
  </si>
  <si>
    <t>增减金额</t>
  </si>
  <si>
    <t>栏  次</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</si>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</sst>
</file>

<file path=xl/styles.xml><?xml version="1.0" encoding="utf-8"?>
<styleSheet xmlns="http://schemas.openxmlformats.org/spreadsheetml/2006/main">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Red]\(0.00\)"/>
    <numFmt numFmtId="178" formatCode="#,##0_ "/>
    <numFmt numFmtId="179" formatCode="0.00_ "/>
    <numFmt numFmtId="180" formatCode="#,##0_);[Red]\(#,##0\)"/>
    <numFmt numFmtId="181" formatCode="#,##0_ ;[Red]\-#,##0\ "/>
    <numFmt numFmtId="182" formatCode="0_ "/>
    <numFmt numFmtId="183" formatCode="_ * #,##0_ ;_ * \-#,##0_ ;_ * &quot;-&quot;??_ ;_ @_ "/>
  </numFmts>
  <fonts count="73">
    <font>
      <sz val="11"/>
      <color theme="1"/>
      <name val="宋体"/>
      <charset val="134"/>
      <scheme val="minor"/>
    </font>
    <font>
      <sz val="12"/>
      <name val="宋体"/>
      <charset val="134"/>
    </font>
    <font>
      <sz val="18"/>
      <name val="宋体"/>
      <charset val="134"/>
    </font>
    <font>
      <sz val="16"/>
      <color theme="1"/>
      <name val="宋体"/>
      <charset val="134"/>
    </font>
    <font>
      <b/>
      <sz val="10"/>
      <name val="Arial"/>
      <charset val="134"/>
    </font>
    <font>
      <sz val="9"/>
      <name val="宋体"/>
      <charset val="134"/>
    </font>
    <font>
      <b/>
      <sz val="18"/>
      <name val="方正小标宋简体"/>
      <charset val="134"/>
    </font>
    <font>
      <sz val="11"/>
      <name val="宋体"/>
      <charset val="134"/>
    </font>
    <font>
      <sz val="11"/>
      <name val="仿宋"/>
      <charset val="134"/>
    </font>
    <font>
      <b/>
      <sz val="10"/>
      <name val="宋体"/>
      <charset val="134"/>
    </font>
    <font>
      <b/>
      <sz val="11"/>
      <name val="宋体"/>
      <charset val="134"/>
    </font>
    <font>
      <b/>
      <sz val="12"/>
      <name val="宋体"/>
      <charset val="134"/>
    </font>
    <font>
      <b/>
      <sz val="10"/>
      <color theme="1"/>
      <name val="宋体"/>
      <charset val="134"/>
    </font>
    <font>
      <b/>
      <sz val="10"/>
      <color indexed="8"/>
      <name val="宋体"/>
      <charset val="134"/>
    </font>
    <font>
      <sz val="10"/>
      <color theme="1"/>
      <name val="宋体"/>
      <charset val="134"/>
    </font>
    <font>
      <sz val="10"/>
      <color rgb="FF000000"/>
      <name val="宋体"/>
      <charset val="134"/>
    </font>
    <font>
      <sz val="10"/>
      <color indexed="8"/>
      <name val="宋体"/>
      <charset val="134"/>
    </font>
    <font>
      <b/>
      <sz val="10"/>
      <color rgb="FF000000"/>
      <name val="宋体"/>
      <charset val="134"/>
    </font>
    <font>
      <b/>
      <sz val="11"/>
      <color theme="1"/>
      <name val="宋体"/>
      <charset val="134"/>
      <scheme val="minor"/>
    </font>
    <font>
      <b/>
      <sz val="18"/>
      <name val="宋体"/>
      <charset val="134"/>
    </font>
    <font>
      <sz val="10"/>
      <name val="宋体"/>
      <charset val="134"/>
    </font>
    <font>
      <sz val="10"/>
      <color rgb="FF000000"/>
      <name val="黑体"/>
      <charset val="134"/>
    </font>
    <font>
      <b/>
      <sz val="12"/>
      <color rgb="FF000000"/>
      <name val="黑体"/>
      <charset val="134"/>
    </font>
    <font>
      <b/>
      <sz val="18"/>
      <color rgb="FF000000"/>
      <name val="黑体"/>
      <charset val="134"/>
    </font>
    <font>
      <sz val="10"/>
      <color rgb="FF000000"/>
      <name val="仿宋"/>
      <charset val="134"/>
    </font>
    <font>
      <b/>
      <sz val="11"/>
      <color rgb="FF000000"/>
      <name val="黑体"/>
      <charset val="134"/>
    </font>
    <font>
      <b/>
      <sz val="9"/>
      <name val="宋体"/>
      <charset val="134"/>
    </font>
    <font>
      <sz val="9"/>
      <color indexed="8"/>
      <name val="宋体"/>
      <charset val="134"/>
    </font>
    <font>
      <b/>
      <sz val="12"/>
      <name val="黑体"/>
      <charset val="134"/>
    </font>
    <font>
      <b/>
      <sz val="20"/>
      <color rgb="FF000000"/>
      <name val="黑体"/>
      <charset val="134"/>
    </font>
    <font>
      <sz val="9"/>
      <color rgb="FF000000"/>
      <name val="仿宋"/>
      <charset val="134"/>
    </font>
    <font>
      <b/>
      <sz val="9"/>
      <color rgb="FF000000"/>
      <name val="宋体"/>
      <charset val="134"/>
    </font>
    <font>
      <sz val="9"/>
      <color rgb="FF000000"/>
      <name val="宋体"/>
      <charset val="134"/>
    </font>
    <font>
      <sz val="12"/>
      <color rgb="FF000000"/>
      <name val="宋体"/>
      <charset val="134"/>
    </font>
    <font>
      <sz val="12"/>
      <name val="仿宋"/>
      <charset val="134"/>
    </font>
    <font>
      <sz val="9"/>
      <color theme="1"/>
      <name val="宋体"/>
      <charset val="134"/>
      <scheme val="minor"/>
    </font>
    <font>
      <b/>
      <sz val="9"/>
      <color theme="1"/>
      <name val="宋体"/>
      <charset val="134"/>
      <scheme val="minor"/>
    </font>
    <font>
      <b/>
      <sz val="12"/>
      <name val="仿宋"/>
      <charset val="134"/>
    </font>
    <font>
      <b/>
      <sz val="20"/>
      <name val="宋体"/>
      <charset val="134"/>
    </font>
    <font>
      <sz val="8"/>
      <name val="仿宋"/>
      <charset val="134"/>
    </font>
    <font>
      <sz val="9"/>
      <color theme="1"/>
      <name val="宋体"/>
      <charset val="134"/>
    </font>
    <font>
      <b/>
      <sz val="9"/>
      <color theme="1"/>
      <name val="宋体"/>
      <charset val="134"/>
    </font>
    <font>
      <sz val="12"/>
      <color indexed="8"/>
      <name val="宋体"/>
      <charset val="134"/>
    </font>
    <font>
      <b/>
      <sz val="16"/>
      <name val="宋体"/>
      <charset val="134"/>
    </font>
    <font>
      <sz val="11"/>
      <name val="仿宋_GB2312"/>
      <charset val="134"/>
    </font>
    <font>
      <sz val="11"/>
      <color indexed="8"/>
      <name val="仿宋_GB2312"/>
      <charset val="134"/>
    </font>
    <font>
      <sz val="10"/>
      <name val="仿宋"/>
      <charset val="134"/>
    </font>
    <font>
      <b/>
      <sz val="12"/>
      <color indexed="8"/>
      <name val="宋体"/>
      <charset val="134"/>
    </font>
    <font>
      <sz val="9"/>
      <color rgb="FF000000"/>
      <name val="宋体"/>
      <charset val="134"/>
      <scheme val="minor"/>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Times New Roman"/>
      <charset val="134"/>
    </font>
    <font>
      <sz val="10"/>
      <name val="Helv"/>
      <charset val="134"/>
    </font>
    <font>
      <sz val="9"/>
      <name val="宋体"/>
      <charset val="134"/>
    </font>
    <font>
      <b/>
      <sz val="9"/>
      <name val="宋体"/>
      <charset val="134"/>
    </font>
  </fonts>
  <fills count="5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24"/>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4"/>
        <bgColor indexed="64"/>
      </patternFill>
    </fill>
    <fill>
      <patternFill patternType="solid">
        <fgColor indexed="9"/>
        <bgColor indexed="64"/>
      </patternFill>
    </fill>
    <fill>
      <patternFill patternType="mediumGray">
        <fgColor indexed="9"/>
      </patternFill>
    </fill>
    <fill>
      <patternFill patternType="solid">
        <fgColor theme="0" tint="-0.149998474074526"/>
        <bgColor indexed="64"/>
      </patternFill>
    </fill>
    <fill>
      <patternFill patternType="solid">
        <fgColor theme="0" tint="-0.15"/>
        <bgColor indexed="64"/>
      </patternFill>
    </fill>
    <fill>
      <patternFill patternType="solid">
        <fgColor theme="0" tint="-0.2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diagonal/>
    </border>
    <border>
      <left/>
      <right style="thin">
        <color rgb="FF000000"/>
      </right>
      <top/>
      <bottom style="thin">
        <color rgb="FF000000"/>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50" fillId="19" borderId="0" applyNumberFormat="0" applyBorder="0" applyAlignment="0" applyProtection="0">
      <alignment vertical="center"/>
    </xf>
    <xf numFmtId="0" fontId="51" fillId="20"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0" fillId="21" borderId="0" applyNumberFormat="0" applyBorder="0" applyAlignment="0" applyProtection="0">
      <alignment vertical="center"/>
    </xf>
    <xf numFmtId="0" fontId="52" fillId="22" borderId="0" applyNumberFormat="0" applyBorder="0" applyAlignment="0" applyProtection="0">
      <alignment vertical="center"/>
    </xf>
    <xf numFmtId="43" fontId="0" fillId="0" borderId="0" applyFont="0" applyFill="0" applyBorder="0" applyAlignment="0" applyProtection="0">
      <alignment vertical="center"/>
    </xf>
    <xf numFmtId="0" fontId="53" fillId="23" borderId="0" applyNumberFormat="0" applyBorder="0" applyAlignment="0" applyProtection="0">
      <alignment vertical="center"/>
    </xf>
    <xf numFmtId="0" fontId="54" fillId="0" borderId="0" applyNumberFormat="0" applyFill="0" applyBorder="0" applyAlignment="0" applyProtection="0">
      <alignment vertical="center"/>
    </xf>
    <xf numFmtId="0" fontId="1" fillId="0" borderId="0"/>
    <xf numFmtId="9" fontId="0" fillId="0" borderId="0" applyFont="0" applyFill="0" applyBorder="0" applyAlignment="0" applyProtection="0">
      <alignment vertical="center"/>
    </xf>
    <xf numFmtId="0" fontId="55" fillId="0" borderId="0" applyNumberFormat="0" applyFill="0" applyBorder="0" applyAlignment="0" applyProtection="0">
      <alignment vertical="center"/>
    </xf>
    <xf numFmtId="0" fontId="0" fillId="24" borderId="18" applyNumberFormat="0" applyFont="0" applyAlignment="0" applyProtection="0">
      <alignment vertical="center"/>
    </xf>
    <xf numFmtId="0" fontId="53" fillId="25" borderId="0" applyNumberFormat="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19" applyNumberFormat="0" applyFill="0" applyAlignment="0" applyProtection="0">
      <alignment vertical="center"/>
    </xf>
    <xf numFmtId="0" fontId="61" fillId="0" borderId="19" applyNumberFormat="0" applyFill="0" applyAlignment="0" applyProtection="0">
      <alignment vertical="center"/>
    </xf>
    <xf numFmtId="0" fontId="53" fillId="26" borderId="0" applyNumberFormat="0" applyBorder="0" applyAlignment="0" applyProtection="0">
      <alignment vertical="center"/>
    </xf>
    <xf numFmtId="0" fontId="56" fillId="0" borderId="20" applyNumberFormat="0" applyFill="0" applyAlignment="0" applyProtection="0">
      <alignment vertical="center"/>
    </xf>
    <xf numFmtId="0" fontId="53" fillId="27" borderId="0" applyNumberFormat="0" applyBorder="0" applyAlignment="0" applyProtection="0">
      <alignment vertical="center"/>
    </xf>
    <xf numFmtId="0" fontId="62" fillId="28" borderId="21" applyNumberFormat="0" applyAlignment="0" applyProtection="0">
      <alignment vertical="center"/>
    </xf>
    <xf numFmtId="0" fontId="63" fillId="28" borderId="17" applyNumberFormat="0" applyAlignment="0" applyProtection="0">
      <alignment vertical="center"/>
    </xf>
    <xf numFmtId="0" fontId="1" fillId="0" borderId="0"/>
    <xf numFmtId="0" fontId="64" fillId="29" borderId="22" applyNumberFormat="0" applyAlignment="0" applyProtection="0">
      <alignment vertical="center"/>
    </xf>
    <xf numFmtId="0" fontId="50" fillId="30" borderId="0" applyNumberFormat="0" applyBorder="0" applyAlignment="0" applyProtection="0">
      <alignment vertical="center"/>
    </xf>
    <xf numFmtId="0" fontId="53" fillId="31" borderId="0" applyNumberFormat="0" applyBorder="0" applyAlignment="0" applyProtection="0">
      <alignment vertical="center"/>
    </xf>
    <xf numFmtId="0" fontId="65" fillId="0" borderId="23" applyNumberFormat="0" applyFill="0" applyAlignment="0" applyProtection="0">
      <alignment vertical="center"/>
    </xf>
    <xf numFmtId="0" fontId="66" fillId="0" borderId="24" applyNumberFormat="0" applyFill="0" applyAlignment="0" applyProtection="0">
      <alignment vertical="center"/>
    </xf>
    <xf numFmtId="0" fontId="67" fillId="32" borderId="0" applyNumberFormat="0" applyBorder="0" applyAlignment="0" applyProtection="0">
      <alignment vertical="center"/>
    </xf>
    <xf numFmtId="0" fontId="68" fillId="33" borderId="0" applyNumberFormat="0" applyBorder="0" applyAlignment="0" applyProtection="0">
      <alignment vertical="center"/>
    </xf>
    <xf numFmtId="0" fontId="50" fillId="34" borderId="0" applyNumberFormat="0" applyBorder="0" applyAlignment="0" applyProtection="0">
      <alignment vertical="center"/>
    </xf>
    <xf numFmtId="0" fontId="53" fillId="35" borderId="0" applyNumberFormat="0" applyBorder="0" applyAlignment="0" applyProtection="0">
      <alignment vertical="center"/>
    </xf>
    <xf numFmtId="0" fontId="50" fillId="36" borderId="0" applyNumberFormat="0" applyBorder="0" applyAlignment="0" applyProtection="0">
      <alignment vertical="center"/>
    </xf>
    <xf numFmtId="0" fontId="50" fillId="37" borderId="0" applyNumberFormat="0" applyBorder="0" applyAlignment="0" applyProtection="0">
      <alignment vertical="center"/>
    </xf>
    <xf numFmtId="0" fontId="50" fillId="38" borderId="0" applyNumberFormat="0" applyBorder="0" applyAlignment="0" applyProtection="0">
      <alignment vertical="center"/>
    </xf>
    <xf numFmtId="0" fontId="1" fillId="0" borderId="0"/>
    <xf numFmtId="0" fontId="50" fillId="39" borderId="0" applyNumberFormat="0" applyBorder="0" applyAlignment="0" applyProtection="0">
      <alignment vertical="center"/>
    </xf>
    <xf numFmtId="0" fontId="53" fillId="40" borderId="0" applyNumberFormat="0" applyBorder="0" applyAlignment="0" applyProtection="0">
      <alignment vertical="center"/>
    </xf>
    <xf numFmtId="0" fontId="53" fillId="41" borderId="0" applyNumberFormat="0" applyBorder="0" applyAlignment="0" applyProtection="0">
      <alignment vertical="center"/>
    </xf>
    <xf numFmtId="0" fontId="50" fillId="42" borderId="0" applyNumberFormat="0" applyBorder="0" applyAlignment="0" applyProtection="0">
      <alignment vertical="center"/>
    </xf>
    <xf numFmtId="0" fontId="50" fillId="43" borderId="0" applyNumberFormat="0" applyBorder="0" applyAlignment="0" applyProtection="0">
      <alignment vertical="center"/>
    </xf>
    <xf numFmtId="0" fontId="53" fillId="44" borderId="0" applyNumberFormat="0" applyBorder="0" applyAlignment="0" applyProtection="0">
      <alignment vertical="center"/>
    </xf>
    <xf numFmtId="0" fontId="50" fillId="45" borderId="0" applyNumberFormat="0" applyBorder="0" applyAlignment="0" applyProtection="0">
      <alignment vertical="center"/>
    </xf>
    <xf numFmtId="0" fontId="53" fillId="46" borderId="0" applyNumberFormat="0" applyBorder="0" applyAlignment="0" applyProtection="0">
      <alignment vertical="center"/>
    </xf>
    <xf numFmtId="0" fontId="53" fillId="47" borderId="0" applyNumberFormat="0" applyBorder="0" applyAlignment="0" applyProtection="0">
      <alignment vertical="center"/>
    </xf>
    <xf numFmtId="0" fontId="50" fillId="48" borderId="0" applyNumberFormat="0" applyBorder="0" applyAlignment="0" applyProtection="0">
      <alignment vertical="center"/>
    </xf>
    <xf numFmtId="0" fontId="53" fillId="49"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xf numFmtId="0" fontId="69" fillId="0" borderId="0"/>
    <xf numFmtId="0" fontId="70" fillId="0" borderId="0"/>
    <xf numFmtId="0" fontId="69" fillId="0" borderId="0"/>
    <xf numFmtId="0" fontId="0" fillId="0" borderId="0"/>
  </cellStyleXfs>
  <cellXfs count="469">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vertical="center"/>
    </xf>
    <xf numFmtId="176" fontId="1" fillId="0" borderId="2" xfId="0" applyNumberFormat="1" applyFont="1" applyFill="1" applyBorder="1" applyAlignment="1">
      <alignment vertical="center"/>
    </xf>
    <xf numFmtId="0" fontId="3" fillId="0" borderId="0" xfId="0" applyFont="1" applyAlignment="1">
      <alignment horizontal="justify" vertical="center"/>
    </xf>
    <xf numFmtId="4" fontId="1" fillId="0" borderId="2" xfId="0" applyNumberFormat="1" applyFont="1" applyFill="1" applyBorder="1" applyAlignment="1">
      <alignment vertical="center"/>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0" xfId="0" applyFont="1" applyFill="1" applyBorder="1" applyAlignment="1">
      <alignment vertical="center"/>
    </xf>
    <xf numFmtId="0" fontId="4" fillId="0" borderId="0" xfId="0" applyFont="1" applyFill="1" applyBorder="1" applyAlignment="1">
      <alignment vertical="center"/>
    </xf>
    <xf numFmtId="0" fontId="1" fillId="2" borderId="0" xfId="0" applyFont="1" applyFill="1" applyBorder="1" applyAlignment="1">
      <alignment horizontal="left" vertical="center"/>
    </xf>
    <xf numFmtId="0" fontId="5" fillId="2" borderId="0" xfId="0" applyFont="1" applyFill="1" applyBorder="1" applyAlignment="1"/>
    <xf numFmtId="177" fontId="1" fillId="2" borderId="0" xfId="0" applyNumberFormat="1" applyFont="1" applyFill="1" applyBorder="1" applyAlignment="1">
      <alignment vertical="center"/>
    </xf>
    <xf numFmtId="10" fontId="1" fillId="2" borderId="0" xfId="0" applyNumberFormat="1" applyFont="1" applyFill="1" applyBorder="1" applyAlignment="1">
      <alignment vertical="center"/>
    </xf>
    <xf numFmtId="0" fontId="6" fillId="2" borderId="0" xfId="0" applyFont="1" applyFill="1" applyBorder="1" applyAlignment="1">
      <alignment horizontal="center" vertical="center"/>
    </xf>
    <xf numFmtId="0" fontId="7" fillId="2" borderId="0" xfId="11" applyFont="1" applyFill="1" applyBorder="1" applyAlignment="1">
      <alignment vertical="center"/>
    </xf>
    <xf numFmtId="0" fontId="8" fillId="2" borderId="0" xfId="11" applyFont="1" applyFill="1" applyBorder="1" applyAlignment="1">
      <alignment horizontal="right" vertical="center"/>
    </xf>
    <xf numFmtId="177" fontId="7" fillId="2" borderId="0" xfId="11" applyNumberFormat="1" applyFont="1" applyFill="1" applyBorder="1" applyAlignment="1">
      <alignment vertical="center"/>
    </xf>
    <xf numFmtId="10" fontId="7" fillId="2" borderId="0" xfId="11" applyNumberFormat="1" applyFont="1" applyFill="1" applyBorder="1" applyAlignment="1">
      <alignment vertical="center"/>
    </xf>
    <xf numFmtId="0" fontId="9" fillId="2" borderId="2" xfId="0" applyFont="1" applyFill="1" applyBorder="1" applyAlignment="1">
      <alignment horizontal="center" vertical="center"/>
    </xf>
    <xf numFmtId="0" fontId="10" fillId="2" borderId="2" xfId="11" applyFont="1" applyFill="1" applyBorder="1" applyAlignment="1">
      <alignment horizontal="center" vertical="center"/>
    </xf>
    <xf numFmtId="0" fontId="10" fillId="2" borderId="4" xfId="11" applyFont="1" applyFill="1" applyBorder="1" applyAlignment="1">
      <alignment horizontal="center" vertical="center" wrapText="1"/>
    </xf>
    <xf numFmtId="0" fontId="10" fillId="2" borderId="2" xfId="11" applyFont="1" applyFill="1" applyBorder="1" applyAlignment="1">
      <alignment horizontal="center" vertical="center" wrapText="1"/>
    </xf>
    <xf numFmtId="0" fontId="4" fillId="2" borderId="2" xfId="0" applyFont="1" applyFill="1" applyBorder="1" applyAlignment="1">
      <alignment horizontal="center" vertical="center"/>
    </xf>
    <xf numFmtId="0" fontId="11" fillId="2" borderId="2" xfId="11" applyFont="1" applyFill="1" applyBorder="1" applyAlignment="1">
      <alignment horizontal="center" vertical="center"/>
    </xf>
    <xf numFmtId="0" fontId="10" fillId="2" borderId="5" xfId="11" applyFont="1" applyFill="1" applyBorder="1" applyAlignment="1">
      <alignment horizontal="center" vertical="center" wrapText="1"/>
    </xf>
    <xf numFmtId="0" fontId="10" fillId="2" borderId="4" xfId="11" applyFont="1" applyFill="1" applyBorder="1" applyAlignment="1">
      <alignment horizontal="center" vertical="center"/>
    </xf>
    <xf numFmtId="0" fontId="10" fillId="2" borderId="6" xfId="11" applyFont="1" applyFill="1" applyBorder="1" applyAlignment="1">
      <alignment horizontal="center" vertical="center" wrapText="1"/>
    </xf>
    <xf numFmtId="0" fontId="10" fillId="2" borderId="7" xfId="11" applyFont="1" applyFill="1" applyBorder="1" applyAlignment="1">
      <alignment horizontal="center" vertical="center" wrapText="1"/>
    </xf>
    <xf numFmtId="0" fontId="4" fillId="0" borderId="2" xfId="0" applyFont="1" applyFill="1" applyBorder="1" applyAlignment="1">
      <alignment horizontal="center" vertical="center"/>
    </xf>
    <xf numFmtId="0" fontId="11" fillId="0" borderId="2" xfId="11" applyFont="1" applyFill="1" applyBorder="1" applyAlignment="1">
      <alignment horizontal="center" vertical="center"/>
    </xf>
    <xf numFmtId="0" fontId="10" fillId="0" borderId="8" xfId="11" applyFont="1" applyFill="1" applyBorder="1" applyAlignment="1">
      <alignment horizontal="center" vertical="center" wrapText="1"/>
    </xf>
    <xf numFmtId="0" fontId="10" fillId="3" borderId="8" xfId="11" applyFont="1" applyFill="1" applyBorder="1" applyAlignment="1">
      <alignment horizontal="center" vertical="center"/>
    </xf>
    <xf numFmtId="0" fontId="10" fillId="3" borderId="8" xfId="11" applyFont="1" applyFill="1" applyBorder="1" applyAlignment="1">
      <alignment horizontal="center" vertical="center" wrapText="1"/>
    </xf>
    <xf numFmtId="177" fontId="10" fillId="0" borderId="2" xfId="53" applyNumberFormat="1" applyFont="1" applyFill="1" applyBorder="1" applyAlignment="1">
      <alignment horizontal="center" vertical="center"/>
    </xf>
    <xf numFmtId="10" fontId="10" fillId="0" borderId="2" xfId="53" applyNumberFormat="1" applyFont="1" applyFill="1" applyBorder="1" applyAlignment="1">
      <alignment horizontal="center" vertical="center"/>
    </xf>
    <xf numFmtId="0" fontId="12" fillId="0" borderId="2" xfId="0" applyFont="1" applyFill="1" applyBorder="1" applyAlignment="1">
      <alignment vertical="center"/>
    </xf>
    <xf numFmtId="178" fontId="12" fillId="0" borderId="2" xfId="0" applyNumberFormat="1" applyFont="1" applyFill="1" applyBorder="1" applyAlignment="1">
      <alignment vertical="center"/>
    </xf>
    <xf numFmtId="178" fontId="13" fillId="0" borderId="9" xfId="59" applyNumberFormat="1" applyFont="1" applyFill="1" applyBorder="1" applyAlignment="1">
      <alignment horizontal="right" vertical="center" wrapText="1" shrinkToFit="1"/>
    </xf>
    <xf numFmtId="10" fontId="12" fillId="0" borderId="2" xfId="0" applyNumberFormat="1" applyFont="1" applyFill="1" applyBorder="1" applyAlignment="1">
      <alignment vertical="center"/>
    </xf>
    <xf numFmtId="9" fontId="12" fillId="0" borderId="2" xfId="0" applyNumberFormat="1" applyFont="1" applyFill="1" applyBorder="1" applyAlignment="1">
      <alignment vertical="center"/>
    </xf>
    <xf numFmtId="0" fontId="14" fillId="0" borderId="2" xfId="0" applyFont="1" applyFill="1" applyBorder="1" applyAlignment="1">
      <alignment vertical="center" wrapText="1"/>
    </xf>
    <xf numFmtId="178" fontId="14" fillId="0" borderId="2" xfId="0" applyNumberFormat="1" applyFont="1" applyFill="1" applyBorder="1" applyAlignment="1">
      <alignment vertical="center" wrapText="1"/>
    </xf>
    <xf numFmtId="178" fontId="15" fillId="0" borderId="10" xfId="0" applyNumberFormat="1" applyFont="1" applyFill="1" applyBorder="1" applyAlignment="1">
      <alignment horizontal="right" vertical="center"/>
    </xf>
    <xf numFmtId="178" fontId="16" fillId="0" borderId="9" xfId="59" applyNumberFormat="1" applyFont="1" applyFill="1" applyBorder="1" applyAlignment="1">
      <alignment horizontal="right" vertical="center" wrapText="1" shrinkToFit="1"/>
    </xf>
    <xf numFmtId="10" fontId="14" fillId="0" borderId="2" xfId="0" applyNumberFormat="1" applyFont="1" applyFill="1" applyBorder="1" applyAlignment="1">
      <alignment vertical="center"/>
    </xf>
    <xf numFmtId="9" fontId="14" fillId="0" borderId="2" xfId="0" applyNumberFormat="1" applyFont="1" applyFill="1" applyBorder="1" applyAlignment="1">
      <alignment vertical="center"/>
    </xf>
    <xf numFmtId="49" fontId="16" fillId="4" borderId="9" xfId="59" applyNumberFormat="1" applyFont="1" applyFill="1" applyBorder="1" applyAlignment="1">
      <alignment horizontal="left" vertical="center"/>
    </xf>
    <xf numFmtId="178" fontId="16" fillId="4" borderId="2" xfId="59" applyNumberFormat="1" applyFont="1" applyFill="1" applyBorder="1" applyAlignment="1">
      <alignment horizontal="left" vertical="center"/>
    </xf>
    <xf numFmtId="178" fontId="14" fillId="0" borderId="2" xfId="0" applyNumberFormat="1" applyFont="1" applyFill="1" applyBorder="1" applyAlignment="1">
      <alignment horizontal="right" vertical="center"/>
    </xf>
    <xf numFmtId="0" fontId="14" fillId="0" borderId="2" xfId="0" applyFont="1" applyFill="1" applyBorder="1" applyAlignment="1">
      <alignment vertical="center"/>
    </xf>
    <xf numFmtId="178" fontId="14" fillId="0" borderId="2" xfId="0" applyNumberFormat="1" applyFont="1" applyFill="1" applyBorder="1" applyAlignment="1">
      <alignment vertical="center"/>
    </xf>
    <xf numFmtId="178" fontId="17" fillId="0" borderId="10" xfId="0" applyNumberFormat="1" applyFont="1" applyFill="1" applyBorder="1" applyAlignment="1">
      <alignment horizontal="right" vertical="center"/>
    </xf>
    <xf numFmtId="0" fontId="14" fillId="0" borderId="4" xfId="0" applyFont="1" applyFill="1" applyBorder="1" applyAlignment="1">
      <alignment vertical="center" wrapText="1"/>
    </xf>
    <xf numFmtId="178" fontId="14" fillId="0" borderId="4" xfId="0" applyNumberFormat="1" applyFont="1" applyFill="1" applyBorder="1" applyAlignment="1">
      <alignment vertical="center" wrapText="1"/>
    </xf>
    <xf numFmtId="178" fontId="15" fillId="0" borderId="11" xfId="0" applyNumberFormat="1" applyFont="1" applyFill="1" applyBorder="1" applyAlignment="1">
      <alignment horizontal="right" vertical="center"/>
    </xf>
    <xf numFmtId="178" fontId="16" fillId="0" borderId="12" xfId="59" applyNumberFormat="1" applyFont="1" applyFill="1" applyBorder="1" applyAlignment="1">
      <alignment horizontal="right" vertical="center" wrapText="1" shrinkToFit="1"/>
    </xf>
    <xf numFmtId="10" fontId="14" fillId="0" borderId="4" xfId="0" applyNumberFormat="1" applyFont="1" applyFill="1" applyBorder="1" applyAlignment="1">
      <alignment vertical="center"/>
    </xf>
    <xf numFmtId="9" fontId="14" fillId="0" borderId="4" xfId="0" applyNumberFormat="1" applyFont="1" applyFill="1" applyBorder="1" applyAlignment="1">
      <alignment vertical="center"/>
    </xf>
    <xf numFmtId="178" fontId="16" fillId="0" borderId="2" xfId="59" applyNumberFormat="1" applyFont="1" applyFill="1" applyBorder="1" applyAlignment="1">
      <alignment horizontal="right" vertical="center" wrapText="1" shrinkToFit="1"/>
    </xf>
    <xf numFmtId="0" fontId="12" fillId="0" borderId="2" xfId="0" applyFont="1" applyFill="1" applyBorder="1" applyAlignment="1">
      <alignment horizontal="center" vertical="center"/>
    </xf>
    <xf numFmtId="0" fontId="11" fillId="0" borderId="0" xfId="0" applyFont="1" applyFill="1" applyBorder="1" applyAlignment="1">
      <alignment vertical="center"/>
    </xf>
    <xf numFmtId="0" fontId="1" fillId="0" borderId="0" xfId="0" applyFont="1" applyFill="1" applyBorder="1" applyAlignment="1">
      <alignment horizontal="left" vertical="center"/>
    </xf>
    <xf numFmtId="177" fontId="1" fillId="0" borderId="0" xfId="0" applyNumberFormat="1" applyFont="1" applyFill="1" applyBorder="1" applyAlignment="1">
      <alignment vertical="center"/>
    </xf>
    <xf numFmtId="10" fontId="1" fillId="0" borderId="0" xfId="0" applyNumberFormat="1" applyFont="1" applyFill="1" applyBorder="1" applyAlignment="1">
      <alignment vertical="center"/>
    </xf>
    <xf numFmtId="0" fontId="5" fillId="0" borderId="0" xfId="0" applyFont="1" applyFill="1" applyBorder="1" applyAlignment="1"/>
    <xf numFmtId="0" fontId="6" fillId="0" borderId="0" xfId="0" applyFont="1" applyFill="1" applyBorder="1" applyAlignment="1">
      <alignment horizontal="center" vertical="center"/>
    </xf>
    <xf numFmtId="0" fontId="7" fillId="0" borderId="0" xfId="11" applyFont="1" applyFill="1" applyBorder="1" applyAlignment="1">
      <alignment vertical="center"/>
    </xf>
    <xf numFmtId="177" fontId="8" fillId="0" borderId="0" xfId="11" applyNumberFormat="1" applyFont="1" applyFill="1" applyBorder="1" applyAlignment="1">
      <alignment vertical="center"/>
    </xf>
    <xf numFmtId="10" fontId="7" fillId="0" borderId="0" xfId="11" applyNumberFormat="1" applyFont="1" applyFill="1" applyBorder="1" applyAlignment="1">
      <alignment vertical="center"/>
    </xf>
    <xf numFmtId="0" fontId="9" fillId="0" borderId="2" xfId="0" applyFont="1" applyFill="1" applyBorder="1" applyAlignment="1">
      <alignment horizontal="center" vertical="center"/>
    </xf>
    <xf numFmtId="0" fontId="10" fillId="0" borderId="2" xfId="11" applyFont="1" applyFill="1" applyBorder="1" applyAlignment="1">
      <alignment horizontal="center" vertical="center"/>
    </xf>
    <xf numFmtId="0" fontId="10" fillId="0" borderId="4" xfId="11" applyFont="1" applyFill="1" applyBorder="1" applyAlignment="1">
      <alignment horizontal="center" vertical="center" wrapText="1"/>
    </xf>
    <xf numFmtId="0" fontId="10" fillId="0" borderId="2" xfId="11" applyFont="1" applyFill="1" applyBorder="1" applyAlignment="1">
      <alignment horizontal="center" vertical="center" wrapText="1"/>
    </xf>
    <xf numFmtId="0" fontId="10" fillId="0" borderId="5"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2" borderId="8" xfId="11" applyFont="1" applyFill="1" applyBorder="1" applyAlignment="1">
      <alignment horizontal="center" vertical="center"/>
    </xf>
    <xf numFmtId="0" fontId="10" fillId="2" borderId="8" xfId="11" applyFont="1" applyFill="1" applyBorder="1" applyAlignment="1">
      <alignment horizontal="center" vertical="center" wrapText="1"/>
    </xf>
    <xf numFmtId="0" fontId="11" fillId="0" borderId="2" xfId="0" applyFont="1" applyFill="1" applyBorder="1" applyAlignment="1">
      <alignment horizontal="left" vertical="center"/>
    </xf>
    <xf numFmtId="0" fontId="14" fillId="0" borderId="10" xfId="0" applyFont="1" applyFill="1" applyBorder="1" applyAlignment="1">
      <alignment vertical="center" wrapText="1"/>
    </xf>
    <xf numFmtId="178" fontId="15" fillId="2" borderId="10" xfId="0" applyNumberFormat="1" applyFont="1" applyFill="1" applyBorder="1" applyAlignment="1">
      <alignment horizontal="right" vertical="center"/>
    </xf>
    <xf numFmtId="10" fontId="14" fillId="2" borderId="10" xfId="0" applyNumberFormat="1" applyFont="1" applyFill="1" applyBorder="1" applyAlignment="1">
      <alignment vertical="center"/>
    </xf>
    <xf numFmtId="178" fontId="14" fillId="0" borderId="10" xfId="0" applyNumberFormat="1" applyFont="1" applyFill="1" applyBorder="1" applyAlignment="1">
      <alignment vertical="center"/>
    </xf>
    <xf numFmtId="9" fontId="14" fillId="0" borderId="10" xfId="0" applyNumberFormat="1" applyFont="1" applyFill="1" applyBorder="1" applyAlignment="1">
      <alignment vertical="center"/>
    </xf>
    <xf numFmtId="49" fontId="16" fillId="4" borderId="10" xfId="59" applyNumberFormat="1" applyFont="1" applyFill="1" applyBorder="1" applyAlignment="1">
      <alignment horizontal="left" vertical="center"/>
    </xf>
    <xf numFmtId="178" fontId="14" fillId="0" borderId="10" xfId="0" applyNumberFormat="1" applyFont="1" applyFill="1" applyBorder="1" applyAlignment="1">
      <alignment horizontal="right" vertical="center"/>
    </xf>
    <xf numFmtId="178" fontId="14" fillId="2" borderId="10" xfId="0" applyNumberFormat="1" applyFont="1" applyFill="1" applyBorder="1" applyAlignment="1">
      <alignment vertical="center"/>
    </xf>
    <xf numFmtId="0" fontId="14" fillId="0" borderId="10" xfId="0" applyFont="1" applyFill="1" applyBorder="1" applyAlignment="1">
      <alignment vertical="center"/>
    </xf>
    <xf numFmtId="49" fontId="16" fillId="4" borderId="10" xfId="59" applyNumberFormat="1" applyFont="1" applyFill="1" applyBorder="1" applyAlignment="1">
      <alignment vertical="center"/>
    </xf>
    <xf numFmtId="179" fontId="14" fillId="2" borderId="10" xfId="0" applyNumberFormat="1" applyFont="1" applyFill="1" applyBorder="1" applyAlignment="1">
      <alignment vertical="center"/>
    </xf>
    <xf numFmtId="0" fontId="11" fillId="0" borderId="4" xfId="0" applyFont="1" applyFill="1" applyBorder="1" applyAlignment="1">
      <alignment horizontal="left" vertical="center"/>
    </xf>
    <xf numFmtId="0" fontId="12" fillId="0" borderId="11" xfId="0" applyFont="1" applyFill="1" applyBorder="1" applyAlignment="1">
      <alignment vertical="center"/>
    </xf>
    <xf numFmtId="178" fontId="12" fillId="0" borderId="11" xfId="0" applyNumberFormat="1" applyFont="1" applyFill="1" applyBorder="1" applyAlignment="1">
      <alignment horizontal="right" vertical="center"/>
    </xf>
    <xf numFmtId="10" fontId="12" fillId="2" borderId="11" xfId="0" applyNumberFormat="1" applyFont="1" applyFill="1" applyBorder="1" applyAlignment="1">
      <alignment vertical="center"/>
    </xf>
    <xf numFmtId="178" fontId="12" fillId="0" borderId="10" xfId="0" applyNumberFormat="1" applyFont="1" applyFill="1" applyBorder="1" applyAlignment="1">
      <alignment vertical="center"/>
    </xf>
    <xf numFmtId="9" fontId="12" fillId="0" borderId="10" xfId="0" applyNumberFormat="1" applyFont="1" applyFill="1" applyBorder="1" applyAlignment="1">
      <alignment vertical="center"/>
    </xf>
    <xf numFmtId="0" fontId="0" fillId="0" borderId="2" xfId="0" applyBorder="1">
      <alignment vertical="center"/>
    </xf>
    <xf numFmtId="0" fontId="18" fillId="0" borderId="2" xfId="0" applyFont="1" applyBorder="1">
      <alignment vertical="center"/>
    </xf>
    <xf numFmtId="0" fontId="0" fillId="2" borderId="2" xfId="0" applyFill="1" applyBorder="1">
      <alignment vertical="center"/>
    </xf>
    <xf numFmtId="0" fontId="18" fillId="0" borderId="2" xfId="0" applyFont="1" applyBorder="1" applyAlignment="1">
      <alignment horizontal="center" vertical="center"/>
    </xf>
    <xf numFmtId="178" fontId="12" fillId="0" borderId="2" xfId="0" applyNumberFormat="1" applyFont="1" applyFill="1" applyBorder="1" applyAlignment="1">
      <alignment horizontal="right" vertical="center"/>
    </xf>
    <xf numFmtId="0" fontId="1" fillId="0" borderId="0" xfId="0" applyFont="1" applyFill="1" applyBorder="1" applyAlignment="1"/>
    <xf numFmtId="0" fontId="19"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right" vertical="center"/>
    </xf>
    <xf numFmtId="0" fontId="9" fillId="5" borderId="2" xfId="0" applyNumberFormat="1" applyFont="1" applyFill="1" applyBorder="1" applyAlignment="1" applyProtection="1">
      <alignment horizontal="center" vertical="center"/>
    </xf>
    <xf numFmtId="0" fontId="20" fillId="5" borderId="2" xfId="0" applyNumberFormat="1" applyFont="1" applyFill="1" applyBorder="1" applyAlignment="1" applyProtection="1">
      <alignment vertical="center"/>
    </xf>
    <xf numFmtId="3" fontId="20" fillId="6" borderId="2" xfId="0" applyNumberFormat="1" applyFont="1" applyFill="1" applyBorder="1" applyAlignment="1" applyProtection="1">
      <alignment horizontal="right" vertical="center"/>
    </xf>
    <xf numFmtId="3" fontId="20" fillId="7" borderId="2" xfId="0" applyNumberFormat="1" applyFont="1" applyFill="1" applyBorder="1" applyAlignment="1" applyProtection="1">
      <alignment horizontal="right" vertical="center"/>
    </xf>
    <xf numFmtId="3" fontId="20" fillId="8" borderId="2" xfId="0" applyNumberFormat="1" applyFont="1" applyFill="1" applyBorder="1" applyAlignment="1" applyProtection="1">
      <alignment horizontal="right" vertical="center"/>
    </xf>
    <xf numFmtId="3" fontId="20" fillId="9" borderId="2" xfId="0" applyNumberFormat="1" applyFont="1" applyFill="1" applyBorder="1" applyAlignment="1" applyProtection="1">
      <alignment horizontal="right" vertical="center"/>
    </xf>
    <xf numFmtId="0" fontId="20" fillId="5" borderId="2" xfId="0" applyNumberFormat="1" applyFont="1" applyFill="1" applyBorder="1" applyAlignment="1" applyProtection="1">
      <alignment horizontal="right" vertical="center"/>
    </xf>
    <xf numFmtId="0" fontId="0" fillId="0" borderId="0" xfId="0" applyFont="1" applyAlignment="1">
      <alignment vertical="center"/>
    </xf>
    <xf numFmtId="0" fontId="0" fillId="2" borderId="0" xfId="0" applyFont="1" applyFill="1" applyAlignment="1">
      <alignment vertical="center"/>
    </xf>
    <xf numFmtId="0" fontId="21" fillId="0" borderId="0" xfId="0" applyNumberFormat="1" applyFont="1" applyBorder="1" applyAlignment="1"/>
    <xf numFmtId="0" fontId="22" fillId="0" borderId="0" xfId="0" applyNumberFormat="1" applyFont="1" applyBorder="1" applyAlignment="1"/>
    <xf numFmtId="0" fontId="22" fillId="2" borderId="0" xfId="0" applyNumberFormat="1" applyFont="1" applyFill="1" applyBorder="1" applyAlignment="1"/>
    <xf numFmtId="10" fontId="22" fillId="0" borderId="0" xfId="0" applyNumberFormat="1" applyFont="1" applyBorder="1" applyAlignment="1"/>
    <xf numFmtId="0" fontId="23" fillId="0" borderId="0" xfId="0" applyNumberFormat="1" applyFont="1" applyBorder="1" applyAlignment="1">
      <alignment horizontal="center" vertical="center"/>
    </xf>
    <xf numFmtId="0" fontId="23" fillId="2" borderId="0" xfId="0" applyNumberFormat="1" applyFont="1" applyFill="1" applyBorder="1" applyAlignment="1">
      <alignment horizontal="center" vertical="center"/>
    </xf>
    <xf numFmtId="10" fontId="23" fillId="0" borderId="0" xfId="0" applyNumberFormat="1" applyFont="1" applyBorder="1" applyAlignment="1">
      <alignment horizontal="center" vertical="center"/>
    </xf>
    <xf numFmtId="0" fontId="22" fillId="2" borderId="0" xfId="0" applyNumberFormat="1" applyFont="1" applyFill="1" applyBorder="1" applyAlignment="1">
      <alignment vertical="center"/>
    </xf>
    <xf numFmtId="0" fontId="24" fillId="0" borderId="0" xfId="0" applyNumberFormat="1" applyFont="1" applyBorder="1" applyAlignment="1"/>
    <xf numFmtId="0" fontId="25" fillId="0" borderId="10" xfId="0" applyNumberFormat="1" applyFont="1" applyBorder="1" applyAlignment="1">
      <alignment horizontal="center" vertical="center"/>
    </xf>
    <xf numFmtId="0" fontId="25" fillId="0" borderId="10" xfId="0" applyNumberFormat="1" applyFont="1" applyBorder="1" applyAlignment="1">
      <alignment horizontal="center" vertical="center" wrapText="1"/>
    </xf>
    <xf numFmtId="0" fontId="25" fillId="2" borderId="10" xfId="0" applyNumberFormat="1" applyFont="1" applyFill="1" applyBorder="1" applyAlignment="1">
      <alignment horizontal="center" vertical="center" wrapText="1"/>
    </xf>
    <xf numFmtId="10" fontId="25" fillId="0" borderId="10" xfId="0" applyNumberFormat="1" applyFont="1" applyBorder="1" applyAlignment="1">
      <alignment horizontal="center" vertical="center" wrapText="1"/>
    </xf>
    <xf numFmtId="0" fontId="25" fillId="2" borderId="10" xfId="0" applyNumberFormat="1" applyFont="1" applyFill="1" applyBorder="1" applyAlignment="1">
      <alignment horizontal="center" vertical="center"/>
    </xf>
    <xf numFmtId="179" fontId="25" fillId="0" borderId="10" xfId="0" applyNumberFormat="1" applyFont="1" applyBorder="1" applyAlignment="1">
      <alignment horizontal="center" vertical="center"/>
    </xf>
    <xf numFmtId="10" fontId="25" fillId="0" borderId="10" xfId="0" applyNumberFormat="1" applyFont="1" applyBorder="1" applyAlignment="1">
      <alignment horizontal="center" vertical="center"/>
    </xf>
    <xf numFmtId="0" fontId="26" fillId="2" borderId="2" xfId="0" applyNumberFormat="1" applyFont="1" applyFill="1" applyBorder="1" applyAlignment="1" applyProtection="1">
      <alignment horizontal="left" vertical="center"/>
    </xf>
    <xf numFmtId="178" fontId="5" fillId="0" borderId="10" xfId="0" applyNumberFormat="1" applyFont="1" applyBorder="1" applyAlignment="1">
      <alignment horizontal="right" vertical="center"/>
    </xf>
    <xf numFmtId="178" fontId="5" fillId="2" borderId="10" xfId="0" applyNumberFormat="1" applyFont="1" applyFill="1" applyBorder="1" applyAlignment="1">
      <alignment horizontal="right" vertical="center"/>
    </xf>
    <xf numFmtId="0" fontId="27" fillId="0" borderId="2" xfId="0" applyFont="1" applyFill="1" applyBorder="1" applyAlignment="1">
      <alignment horizontal="left" vertical="center"/>
    </xf>
    <xf numFmtId="178" fontId="5" fillId="2" borderId="0" xfId="0" applyNumberFormat="1" applyFont="1" applyFill="1" applyAlignment="1">
      <alignment horizontal="right" vertical="center"/>
    </xf>
    <xf numFmtId="0" fontId="26" fillId="2" borderId="2" xfId="0" applyNumberFormat="1" applyFont="1" applyFill="1" applyBorder="1" applyAlignment="1" applyProtection="1">
      <alignment horizontal="center" vertical="center"/>
    </xf>
    <xf numFmtId="178" fontId="26" fillId="0" borderId="10" xfId="0" applyNumberFormat="1" applyFont="1" applyBorder="1" applyAlignment="1">
      <alignment horizontal="right" vertical="center"/>
    </xf>
    <xf numFmtId="178" fontId="26" fillId="2" borderId="10" xfId="0" applyNumberFormat="1" applyFont="1" applyFill="1" applyBorder="1" applyAlignment="1">
      <alignment horizontal="right" vertical="center"/>
    </xf>
    <xf numFmtId="0" fontId="28" fillId="0" borderId="0" xfId="0" applyFont="1" applyAlignment="1">
      <alignment vertical="center"/>
    </xf>
    <xf numFmtId="0" fontId="20" fillId="0" borderId="0" xfId="0" applyFont="1" applyAlignment="1">
      <alignment vertical="center"/>
    </xf>
    <xf numFmtId="0" fontId="0" fillId="2" borderId="0" xfId="0" applyFont="1" applyFill="1" applyAlignment="1">
      <alignment horizontal="right" vertical="center"/>
    </xf>
    <xf numFmtId="10" fontId="0" fillId="0" borderId="0" xfId="0" applyNumberFormat="1" applyFont="1" applyAlignment="1">
      <alignment vertical="center"/>
    </xf>
    <xf numFmtId="0" fontId="22" fillId="2" borderId="0" xfId="0" applyNumberFormat="1" applyFont="1" applyFill="1" applyBorder="1" applyAlignment="1">
      <alignment horizontal="right"/>
    </xf>
    <xf numFmtId="0" fontId="23" fillId="2" borderId="0" xfId="0" applyNumberFormat="1" applyFont="1" applyFill="1" applyBorder="1" applyAlignment="1">
      <alignment horizontal="right" vertical="center"/>
    </xf>
    <xf numFmtId="0" fontId="29" fillId="0" borderId="0" xfId="0" applyNumberFormat="1" applyFont="1" applyBorder="1" applyAlignment="1">
      <alignment vertical="center"/>
    </xf>
    <xf numFmtId="0" fontId="25" fillId="0" borderId="0" xfId="0" applyNumberFormat="1" applyFont="1" applyBorder="1" applyAlignment="1"/>
    <xf numFmtId="0" fontId="25" fillId="2" borderId="0" xfId="0" applyNumberFormat="1" applyFont="1" applyFill="1" applyBorder="1" applyAlignment="1">
      <alignment vertical="center"/>
    </xf>
    <xf numFmtId="0" fontId="25" fillId="2" borderId="0" xfId="0" applyNumberFormat="1" applyFont="1" applyFill="1" applyBorder="1" applyAlignment="1">
      <alignment horizontal="right" vertical="center"/>
    </xf>
    <xf numFmtId="0" fontId="25" fillId="2" borderId="0" xfId="0" applyNumberFormat="1" applyFont="1" applyFill="1" applyBorder="1" applyAlignment="1"/>
    <xf numFmtId="0" fontId="30" fillId="0" borderId="0" xfId="0" applyNumberFormat="1" applyFont="1" applyBorder="1" applyAlignment="1"/>
    <xf numFmtId="10" fontId="25" fillId="0" borderId="0" xfId="0" applyNumberFormat="1" applyFont="1" applyBorder="1" applyAlignment="1"/>
    <xf numFmtId="0" fontId="25" fillId="2" borderId="10" xfId="0" applyNumberFormat="1" applyFont="1" applyFill="1" applyBorder="1" applyAlignment="1">
      <alignment horizontal="right" vertical="center" wrapText="1"/>
    </xf>
    <xf numFmtId="0" fontId="26" fillId="2" borderId="2" xfId="0" applyNumberFormat="1" applyFont="1" applyFill="1" applyBorder="1" applyAlignment="1" applyProtection="1">
      <alignment horizontal="right" vertical="center"/>
    </xf>
    <xf numFmtId="3" fontId="31" fillId="2" borderId="13" xfId="0" applyNumberFormat="1" applyFont="1" applyFill="1" applyBorder="1" applyAlignment="1">
      <alignment horizontal="right" vertical="center" shrinkToFit="1"/>
    </xf>
    <xf numFmtId="3" fontId="31" fillId="0" borderId="13" xfId="0" applyNumberFormat="1" applyFont="1" applyBorder="1" applyAlignment="1">
      <alignment horizontal="right" vertical="top" indent="1" shrinkToFit="1"/>
    </xf>
    <xf numFmtId="0" fontId="15" fillId="0" borderId="0" xfId="0" applyNumberFormat="1" applyFont="1" applyBorder="1" applyAlignment="1"/>
    <xf numFmtId="0" fontId="27" fillId="0" borderId="2" xfId="0" applyFont="1" applyFill="1" applyBorder="1" applyAlignment="1">
      <alignment horizontal="right" vertical="center"/>
    </xf>
    <xf numFmtId="0" fontId="32" fillId="2" borderId="13" xfId="0" applyNumberFormat="1" applyFont="1" applyFill="1" applyBorder="1" applyAlignment="1">
      <alignment horizontal="right" vertical="center" wrapText="1"/>
    </xf>
    <xf numFmtId="0" fontId="27" fillId="2" borderId="2" xfId="0" applyFont="1" applyFill="1" applyBorder="1" applyAlignment="1">
      <alignment horizontal="right" vertical="center"/>
    </xf>
    <xf numFmtId="0" fontId="32" fillId="0" borderId="13" xfId="0" applyNumberFormat="1" applyFont="1" applyBorder="1" applyAlignment="1">
      <alignment horizontal="left" wrapText="1"/>
    </xf>
    <xf numFmtId="177" fontId="27" fillId="0" borderId="2" xfId="0" applyNumberFormat="1" applyFont="1" applyFill="1" applyBorder="1" applyAlignment="1">
      <alignment horizontal="right" vertical="center" wrapText="1"/>
    </xf>
    <xf numFmtId="177" fontId="27" fillId="2" borderId="2" xfId="0" applyNumberFormat="1" applyFont="1" applyFill="1" applyBorder="1" applyAlignment="1">
      <alignment horizontal="right" vertical="center" wrapText="1"/>
    </xf>
    <xf numFmtId="177" fontId="32" fillId="2" borderId="13" xfId="0" applyNumberFormat="1" applyFont="1" applyFill="1" applyBorder="1" applyAlignment="1">
      <alignment horizontal="right" vertical="center" wrapText="1"/>
    </xf>
    <xf numFmtId="0" fontId="33" fillId="0" borderId="0" xfId="0" applyNumberFormat="1" applyFont="1" applyBorder="1" applyAlignment="1"/>
    <xf numFmtId="176" fontId="27" fillId="0" borderId="2" xfId="0" applyNumberFormat="1" applyFont="1" applyFill="1" applyBorder="1" applyAlignment="1">
      <alignment horizontal="right" vertical="center" wrapText="1"/>
    </xf>
    <xf numFmtId="176" fontId="27" fillId="2" borderId="2" xfId="0" applyNumberFormat="1" applyFont="1" applyFill="1" applyBorder="1" applyAlignment="1">
      <alignment horizontal="right" vertical="center" wrapText="1"/>
    </xf>
    <xf numFmtId="176" fontId="32" fillId="2" borderId="13" xfId="0" applyNumberFormat="1" applyFont="1" applyFill="1" applyBorder="1" applyAlignment="1">
      <alignment horizontal="right" vertical="center" wrapText="1"/>
    </xf>
    <xf numFmtId="176" fontId="26" fillId="2" borderId="2" xfId="0" applyNumberFormat="1" applyFont="1" applyFill="1" applyBorder="1" applyAlignment="1" applyProtection="1">
      <alignment horizontal="right" vertical="center" wrapText="1"/>
    </xf>
    <xf numFmtId="3" fontId="31" fillId="2" borderId="10" xfId="0" applyNumberFormat="1" applyFont="1" applyFill="1" applyBorder="1" applyAlignment="1">
      <alignment horizontal="right" vertical="center" shrinkToFit="1"/>
    </xf>
    <xf numFmtId="176" fontId="31" fillId="2" borderId="10" xfId="0" applyNumberFormat="1" applyFont="1" applyFill="1" applyBorder="1" applyAlignment="1">
      <alignment horizontal="right" vertical="center" wrapText="1" shrinkToFit="1"/>
    </xf>
    <xf numFmtId="3" fontId="31" fillId="0" borderId="10" xfId="0" applyNumberFormat="1" applyFont="1" applyBorder="1" applyAlignment="1">
      <alignment horizontal="right" vertical="top" indent="1" shrinkToFit="1"/>
    </xf>
    <xf numFmtId="3" fontId="32" fillId="2" borderId="10" xfId="0" applyNumberFormat="1" applyFont="1" applyFill="1" applyBorder="1" applyAlignment="1">
      <alignment horizontal="right" vertical="center" shrinkToFit="1"/>
    </xf>
    <xf numFmtId="176" fontId="32" fillId="2" borderId="10" xfId="0" applyNumberFormat="1" applyFont="1" applyFill="1" applyBorder="1" applyAlignment="1">
      <alignment horizontal="right" vertical="center" wrapText="1" shrinkToFit="1"/>
    </xf>
    <xf numFmtId="3" fontId="32" fillId="0" borderId="10" xfId="0" applyNumberFormat="1" applyFont="1" applyBorder="1" applyAlignment="1">
      <alignment horizontal="right" vertical="top" indent="1" shrinkToFit="1"/>
    </xf>
    <xf numFmtId="178" fontId="27" fillId="0" borderId="2" xfId="0" applyNumberFormat="1" applyFont="1" applyFill="1" applyBorder="1" applyAlignment="1">
      <alignment horizontal="right" vertical="center" wrapText="1"/>
    </xf>
    <xf numFmtId="1" fontId="32" fillId="2" borderId="10" xfId="0" applyNumberFormat="1" applyFont="1" applyFill="1" applyBorder="1" applyAlignment="1">
      <alignment horizontal="right" vertical="center" shrinkToFit="1"/>
    </xf>
    <xf numFmtId="178" fontId="27" fillId="2" borderId="2" xfId="0" applyNumberFormat="1" applyFont="1" applyFill="1" applyBorder="1" applyAlignment="1">
      <alignment horizontal="right" vertical="center" wrapText="1"/>
    </xf>
    <xf numFmtId="178" fontId="32" fillId="2" borderId="10" xfId="0" applyNumberFormat="1" applyFont="1" applyFill="1" applyBorder="1" applyAlignment="1">
      <alignment horizontal="right" vertical="center" wrapText="1" shrinkToFit="1"/>
    </xf>
    <xf numFmtId="1" fontId="32" fillId="0" borderId="10" xfId="0" applyNumberFormat="1" applyFont="1" applyBorder="1" applyAlignment="1">
      <alignment horizontal="right" vertical="top" indent="1" shrinkToFit="1"/>
    </xf>
    <xf numFmtId="178" fontId="26" fillId="2" borderId="2" xfId="0" applyNumberFormat="1" applyFont="1" applyFill="1" applyBorder="1" applyAlignment="1" applyProtection="1">
      <alignment horizontal="right" vertical="center" wrapText="1"/>
    </xf>
    <xf numFmtId="0" fontId="32" fillId="2" borderId="10" xfId="0" applyNumberFormat="1" applyFont="1" applyFill="1" applyBorder="1" applyAlignment="1">
      <alignment horizontal="right" vertical="center" wrapText="1"/>
    </xf>
    <xf numFmtId="178" fontId="32" fillId="2" borderId="10" xfId="0" applyNumberFormat="1" applyFont="1" applyFill="1" applyBorder="1" applyAlignment="1">
      <alignment horizontal="right" vertical="center" wrapText="1"/>
    </xf>
    <xf numFmtId="0" fontId="32" fillId="0" borderId="10" xfId="0" applyNumberFormat="1" applyFont="1" applyBorder="1" applyAlignment="1">
      <alignment horizontal="left" wrapText="1"/>
    </xf>
    <xf numFmtId="178" fontId="26" fillId="0" borderId="10" xfId="0" applyNumberFormat="1" applyFont="1" applyBorder="1" applyAlignment="1">
      <alignment horizontal="right" vertical="center" wrapText="1"/>
    </xf>
    <xf numFmtId="1" fontId="31" fillId="2" borderId="10" xfId="0" applyNumberFormat="1" applyFont="1" applyFill="1" applyBorder="1" applyAlignment="1">
      <alignment horizontal="right" vertical="center" shrinkToFit="1"/>
    </xf>
    <xf numFmtId="178" fontId="26" fillId="2" borderId="10" xfId="0" applyNumberFormat="1" applyFont="1" applyFill="1" applyBorder="1" applyAlignment="1">
      <alignment horizontal="right" vertical="center" wrapText="1"/>
    </xf>
    <xf numFmtId="178" fontId="31" fillId="2" borderId="10" xfId="0" applyNumberFormat="1" applyFont="1" applyFill="1" applyBorder="1" applyAlignment="1">
      <alignment horizontal="right" vertical="center" wrapText="1" shrinkToFit="1"/>
    </xf>
    <xf numFmtId="178" fontId="31" fillId="0" borderId="10" xfId="0" applyNumberFormat="1" applyFont="1" applyBorder="1" applyAlignment="1">
      <alignment horizontal="right" vertical="top" shrinkToFit="1"/>
    </xf>
    <xf numFmtId="178" fontId="32" fillId="0" borderId="10" xfId="0" applyNumberFormat="1" applyFont="1" applyBorder="1" applyAlignment="1">
      <alignment horizontal="right" vertical="top" shrinkToFit="1"/>
    </xf>
    <xf numFmtId="0" fontId="1" fillId="0" borderId="0" xfId="0" applyFont="1" applyFill="1" applyBorder="1" applyAlignment="1"/>
    <xf numFmtId="0" fontId="19"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right" vertical="center"/>
    </xf>
    <xf numFmtId="0" fontId="9" fillId="10" borderId="2" xfId="0" applyNumberFormat="1" applyFont="1" applyFill="1" applyBorder="1" applyAlignment="1" applyProtection="1">
      <alignment horizontal="center" vertical="center"/>
    </xf>
    <xf numFmtId="0" fontId="20" fillId="10" borderId="2" xfId="0" applyNumberFormat="1" applyFont="1" applyFill="1" applyBorder="1" applyAlignment="1" applyProtection="1">
      <alignment vertical="center"/>
    </xf>
    <xf numFmtId="3" fontId="20" fillId="11" borderId="2" xfId="0" applyNumberFormat="1" applyFont="1" applyFill="1" applyBorder="1" applyAlignment="1" applyProtection="1">
      <alignment horizontal="right" vertical="center"/>
    </xf>
    <xf numFmtId="3" fontId="20" fillId="12" borderId="2" xfId="0" applyNumberFormat="1" applyFont="1" applyFill="1" applyBorder="1" applyAlignment="1" applyProtection="1">
      <alignment horizontal="right" vertical="center"/>
    </xf>
    <xf numFmtId="3" fontId="20" fillId="13" borderId="2" xfId="0" applyNumberFormat="1" applyFont="1" applyFill="1" applyBorder="1" applyAlignment="1" applyProtection="1">
      <alignment horizontal="right" vertical="center"/>
    </xf>
    <xf numFmtId="0" fontId="20" fillId="10" borderId="2" xfId="0" applyNumberFormat="1" applyFont="1" applyFill="1" applyBorder="1" applyAlignment="1" applyProtection="1">
      <alignment horizontal="right" vertical="center"/>
    </xf>
    <xf numFmtId="0" fontId="19" fillId="14" borderId="0" xfId="0" applyNumberFormat="1" applyFont="1" applyFill="1" applyBorder="1" applyAlignment="1" applyProtection="1">
      <alignment horizontal="center" vertical="center"/>
    </xf>
    <xf numFmtId="3" fontId="20" fillId="15" borderId="2" xfId="0" applyNumberFormat="1" applyFont="1" applyFill="1" applyBorder="1" applyAlignment="1" applyProtection="1">
      <alignment horizontal="right" vertical="center"/>
    </xf>
    <xf numFmtId="0" fontId="1" fillId="10" borderId="2" xfId="0" applyNumberFormat="1" applyFont="1" applyFill="1" applyBorder="1" applyAlignment="1" applyProtection="1"/>
    <xf numFmtId="0" fontId="1" fillId="0" borderId="0" xfId="53" applyFont="1" applyFill="1" applyBorder="1" applyAlignment="1"/>
    <xf numFmtId="0" fontId="1" fillId="0" borderId="0" xfId="53" applyNumberFormat="1" applyFont="1" applyFill="1" applyBorder="1" applyAlignment="1">
      <alignment horizontal="left"/>
    </xf>
    <xf numFmtId="0" fontId="20" fillId="0" borderId="0" xfId="53" applyFont="1" applyFill="1" applyBorder="1" applyAlignment="1">
      <alignment wrapText="1"/>
    </xf>
    <xf numFmtId="0" fontId="34" fillId="0" borderId="0" xfId="53" applyFont="1" applyFill="1" applyBorder="1" applyAlignment="1"/>
    <xf numFmtId="0" fontId="34" fillId="2" borderId="0" xfId="53" applyFont="1" applyFill="1" applyBorder="1" applyAlignment="1"/>
    <xf numFmtId="176" fontId="34" fillId="2" borderId="0" xfId="53" applyNumberFormat="1" applyFont="1" applyFill="1" applyBorder="1" applyAlignment="1"/>
    <xf numFmtId="10" fontId="34" fillId="2" borderId="0" xfId="53" applyNumberFormat="1" applyFont="1" applyFill="1" applyBorder="1" applyAlignment="1"/>
    <xf numFmtId="10" fontId="6" fillId="2" borderId="0" xfId="0" applyNumberFormat="1" applyFont="1" applyFill="1" applyBorder="1" applyAlignment="1">
      <alignment horizontal="center" vertical="center"/>
    </xf>
    <xf numFmtId="0" fontId="1" fillId="0" borderId="0" xfId="53" applyFont="1" applyFill="1" applyBorder="1" applyAlignment="1">
      <alignment wrapText="1"/>
    </xf>
    <xf numFmtId="0" fontId="11" fillId="0" borderId="2" xfId="53" applyFont="1" applyFill="1" applyBorder="1" applyAlignment="1">
      <alignment horizontal="center" vertical="center" wrapText="1"/>
    </xf>
    <xf numFmtId="0" fontId="11" fillId="2" borderId="6" xfId="53" applyFont="1" applyFill="1" applyBorder="1" applyAlignment="1">
      <alignment horizontal="center" vertical="center"/>
    </xf>
    <xf numFmtId="0" fontId="11" fillId="2" borderId="14" xfId="53" applyFont="1" applyFill="1" applyBorder="1" applyAlignment="1">
      <alignment horizontal="center" vertical="center"/>
    </xf>
    <xf numFmtId="10" fontId="11" fillId="2" borderId="14" xfId="53" applyNumberFormat="1" applyFont="1" applyFill="1" applyBorder="1" applyAlignment="1">
      <alignment horizontal="center" vertical="center"/>
    </xf>
    <xf numFmtId="0" fontId="11" fillId="2" borderId="2" xfId="53" applyFont="1" applyFill="1" applyBorder="1" applyAlignment="1">
      <alignment horizontal="center" vertical="center"/>
    </xf>
    <xf numFmtId="176" fontId="11" fillId="2" borderId="2" xfId="53" applyNumberFormat="1" applyFont="1" applyFill="1" applyBorder="1" applyAlignment="1">
      <alignment horizontal="center" vertical="center"/>
    </xf>
    <xf numFmtId="10" fontId="11" fillId="2" borderId="2" xfId="53" applyNumberFormat="1" applyFont="1" applyFill="1" applyBorder="1" applyAlignment="1">
      <alignment horizontal="center" vertical="center" wrapText="1"/>
    </xf>
    <xf numFmtId="0" fontId="5" fillId="16" borderId="2" xfId="0" applyFont="1" applyFill="1" applyBorder="1" applyAlignment="1">
      <alignment horizontal="center" vertical="center"/>
    </xf>
    <xf numFmtId="0" fontId="20" fillId="0" borderId="2" xfId="0" applyFont="1" applyFill="1" applyBorder="1" applyAlignment="1">
      <alignment horizontal="left"/>
    </xf>
    <xf numFmtId="0" fontId="9" fillId="2" borderId="2" xfId="0" applyNumberFormat="1" applyFont="1" applyFill="1" applyBorder="1" applyAlignment="1" applyProtection="1">
      <alignment vertical="center"/>
    </xf>
    <xf numFmtId="178" fontId="9" fillId="0" borderId="2" xfId="58" applyNumberFormat="1" applyFont="1" applyFill="1" applyBorder="1" applyAlignment="1">
      <alignment horizontal="right" vertical="center"/>
    </xf>
    <xf numFmtId="178" fontId="26" fillId="2" borderId="2" xfId="0" applyNumberFormat="1" applyFont="1" applyFill="1" applyBorder="1" applyAlignment="1">
      <alignment vertical="center" wrapText="1"/>
    </xf>
    <xf numFmtId="10" fontId="26" fillId="2" borderId="2" xfId="0" applyNumberFormat="1" applyFont="1" applyFill="1" applyBorder="1" applyAlignment="1">
      <alignment vertical="center" wrapText="1"/>
    </xf>
    <xf numFmtId="0" fontId="20" fillId="17" borderId="2" xfId="0" applyFont="1" applyFill="1" applyBorder="1" applyAlignment="1">
      <alignment horizontal="left"/>
    </xf>
    <xf numFmtId="0" fontId="16" fillId="17" borderId="2" xfId="0" applyFont="1" applyFill="1" applyBorder="1" applyAlignment="1">
      <alignment vertical="center"/>
    </xf>
    <xf numFmtId="178" fontId="35" fillId="17" borderId="2" xfId="0" applyNumberFormat="1" applyFont="1" applyFill="1" applyBorder="1" applyAlignment="1">
      <alignment vertical="center"/>
    </xf>
    <xf numFmtId="10" fontId="35" fillId="17" borderId="2" xfId="0" applyNumberFormat="1" applyFont="1" applyFill="1" applyBorder="1" applyAlignment="1">
      <alignment vertical="center"/>
    </xf>
    <xf numFmtId="0" fontId="16" fillId="0" borderId="2" xfId="0" applyFont="1" applyFill="1" applyBorder="1" applyAlignment="1">
      <alignment vertical="center"/>
    </xf>
    <xf numFmtId="178" fontId="35" fillId="0" borderId="2" xfId="0" applyNumberFormat="1" applyFont="1" applyFill="1" applyBorder="1" applyAlignment="1">
      <alignment vertical="center"/>
    </xf>
    <xf numFmtId="178" fontId="35" fillId="2" borderId="2" xfId="0" applyNumberFormat="1" applyFont="1" applyFill="1" applyBorder="1" applyAlignment="1">
      <alignment vertical="center"/>
    </xf>
    <xf numFmtId="10" fontId="35" fillId="2" borderId="2" xfId="0" applyNumberFormat="1" applyFont="1" applyFill="1" applyBorder="1" applyAlignment="1">
      <alignment vertical="center"/>
    </xf>
    <xf numFmtId="10" fontId="34" fillId="0" borderId="0" xfId="53" applyNumberFormat="1" applyFont="1" applyFill="1" applyBorder="1" applyAlignment="1"/>
    <xf numFmtId="10" fontId="6" fillId="0" borderId="0" xfId="0" applyNumberFormat="1" applyFont="1" applyFill="1" applyBorder="1" applyAlignment="1">
      <alignment horizontal="center" vertical="center"/>
    </xf>
    <xf numFmtId="0" fontId="11" fillId="0" borderId="14" xfId="53" applyFont="1" applyFill="1" applyBorder="1" applyAlignment="1">
      <alignment horizontal="center" vertical="center"/>
    </xf>
    <xf numFmtId="10" fontId="11" fillId="0" borderId="7" xfId="53" applyNumberFormat="1" applyFont="1" applyFill="1" applyBorder="1" applyAlignment="1">
      <alignment horizontal="center" vertical="center"/>
    </xf>
    <xf numFmtId="0" fontId="11" fillId="0" borderId="2" xfId="53" applyFont="1" applyFill="1" applyBorder="1" applyAlignment="1">
      <alignment horizontal="center" vertical="center"/>
    </xf>
    <xf numFmtId="10" fontId="11" fillId="0" borderId="2" xfId="53" applyNumberFormat="1" applyFont="1" applyFill="1" applyBorder="1" applyAlignment="1">
      <alignment horizontal="center" vertical="center"/>
    </xf>
    <xf numFmtId="0" fontId="13" fillId="0" borderId="2" xfId="0" applyFont="1" applyFill="1" applyBorder="1" applyAlignment="1">
      <alignment vertical="center"/>
    </xf>
    <xf numFmtId="178" fontId="36" fillId="0" borderId="2" xfId="0" applyNumberFormat="1" applyFont="1" applyFill="1" applyBorder="1" applyAlignment="1">
      <alignment vertical="center"/>
    </xf>
    <xf numFmtId="178" fontId="36" fillId="2" borderId="2" xfId="0" applyNumberFormat="1" applyFont="1" applyFill="1" applyBorder="1" applyAlignment="1">
      <alignment vertical="center"/>
    </xf>
    <xf numFmtId="10" fontId="36" fillId="2" borderId="2" xfId="0" applyNumberFormat="1" applyFont="1" applyFill="1" applyBorder="1" applyAlignment="1">
      <alignment vertical="center"/>
    </xf>
    <xf numFmtId="0" fontId="13" fillId="0" borderId="2" xfId="0" applyFont="1" applyFill="1" applyBorder="1" applyAlignment="1">
      <alignment horizontal="center" vertical="center"/>
    </xf>
    <xf numFmtId="0" fontId="34" fillId="0" borderId="0" xfId="55" applyFont="1"/>
    <xf numFmtId="0" fontId="37" fillId="0" borderId="0" xfId="55" applyFont="1"/>
    <xf numFmtId="0" fontId="34" fillId="2" borderId="0" xfId="55" applyFont="1" applyFill="1"/>
    <xf numFmtId="0" fontId="11" fillId="0" borderId="0" xfId="55" applyFont="1" applyAlignment="1">
      <alignment horizontal="left"/>
    </xf>
    <xf numFmtId="0" fontId="11" fillId="0" borderId="0" xfId="55" applyFont="1"/>
    <xf numFmtId="0" fontId="38" fillId="2" borderId="0" xfId="55" applyFont="1" applyFill="1" applyAlignment="1">
      <alignment horizontal="center"/>
    </xf>
    <xf numFmtId="0" fontId="26" fillId="2" borderId="0" xfId="55" applyFont="1" applyFill="1" applyAlignment="1">
      <alignment horizontal="center"/>
    </xf>
    <xf numFmtId="0" fontId="38" fillId="0" borderId="0" xfId="55" applyFont="1" applyAlignment="1">
      <alignment horizontal="center"/>
    </xf>
    <xf numFmtId="0" fontId="39" fillId="0" borderId="0" xfId="55" applyFont="1" applyAlignment="1">
      <alignment horizontal="center"/>
    </xf>
    <xf numFmtId="0" fontId="11" fillId="0" borderId="2" xfId="55" applyFont="1" applyBorder="1" applyAlignment="1">
      <alignment horizontal="center" vertical="center" wrapText="1"/>
    </xf>
    <xf numFmtId="0" fontId="11" fillId="0" borderId="4" xfId="55" applyFont="1" applyFill="1" applyBorder="1" applyAlignment="1">
      <alignment horizontal="center" vertical="center" wrapText="1"/>
    </xf>
    <xf numFmtId="0" fontId="11" fillId="2" borderId="2" xfId="55" applyFont="1" applyFill="1" applyBorder="1" applyAlignment="1">
      <alignment horizontal="center" vertical="center" wrapText="1"/>
    </xf>
    <xf numFmtId="0" fontId="11" fillId="0" borderId="5" xfId="55" applyFont="1" applyBorder="1" applyAlignment="1"/>
    <xf numFmtId="180" fontId="11" fillId="2" borderId="4" xfId="0" applyNumberFormat="1" applyFont="1" applyFill="1" applyBorder="1" applyAlignment="1">
      <alignment horizontal="center" vertical="center" wrapText="1"/>
    </xf>
    <xf numFmtId="0" fontId="11" fillId="0" borderId="6" xfId="55" applyFont="1" applyBorder="1" applyAlignment="1">
      <alignment horizontal="center" vertical="center" wrapText="1"/>
    </xf>
    <xf numFmtId="0" fontId="11" fillId="0" borderId="7" xfId="55" applyFont="1" applyBorder="1" applyAlignment="1">
      <alignment horizontal="center" vertical="center" wrapText="1"/>
    </xf>
    <xf numFmtId="0" fontId="11" fillId="0" borderId="8" xfId="55" applyFont="1" applyBorder="1" applyAlignment="1"/>
    <xf numFmtId="180" fontId="11" fillId="2" borderId="8" xfId="0" applyNumberFormat="1" applyFont="1" applyFill="1" applyBorder="1" applyAlignment="1">
      <alignment horizontal="center" vertical="center" wrapText="1"/>
    </xf>
    <xf numFmtId="0" fontId="26" fillId="2" borderId="2" xfId="0" applyFont="1" applyFill="1" applyBorder="1" applyAlignment="1">
      <alignment vertical="center"/>
    </xf>
    <xf numFmtId="178" fontId="11" fillId="0" borderId="2" xfId="55" applyNumberFormat="1" applyFont="1" applyFill="1" applyBorder="1" applyAlignment="1">
      <alignment vertical="center"/>
    </xf>
    <xf numFmtId="10" fontId="11" fillId="0" borderId="2" xfId="55" applyNumberFormat="1" applyFont="1" applyFill="1" applyBorder="1" applyAlignment="1">
      <alignment vertical="center"/>
    </xf>
    <xf numFmtId="0" fontId="5" fillId="2" borderId="2" xfId="0" applyFont="1" applyFill="1" applyBorder="1" applyAlignment="1">
      <alignment vertical="center"/>
    </xf>
    <xf numFmtId="178" fontId="5" fillId="2" borderId="2" xfId="0" applyNumberFormat="1" applyFont="1" applyFill="1" applyBorder="1" applyAlignment="1">
      <alignment vertical="center"/>
    </xf>
    <xf numFmtId="178" fontId="5" fillId="2" borderId="2" xfId="0" applyNumberFormat="1" applyFont="1" applyFill="1" applyBorder="1" applyAlignment="1">
      <alignment horizontal="right" vertical="center"/>
    </xf>
    <xf numFmtId="178" fontId="40" fillId="2" borderId="2" xfId="0" applyNumberFormat="1" applyFont="1" applyFill="1" applyBorder="1" applyAlignment="1">
      <alignment horizontal="right" vertical="center"/>
    </xf>
    <xf numFmtId="180" fontId="1" fillId="2" borderId="2" xfId="55" applyNumberFormat="1" applyFont="1" applyFill="1" applyBorder="1" applyAlignment="1">
      <alignment horizontal="right" vertical="center"/>
    </xf>
    <xf numFmtId="179" fontId="1" fillId="0" borderId="2" xfId="55" applyNumberFormat="1" applyFont="1" applyFill="1" applyBorder="1" applyAlignment="1">
      <alignment vertical="center"/>
    </xf>
    <xf numFmtId="181" fontId="1" fillId="0" borderId="2" xfId="55" applyNumberFormat="1" applyFont="1" applyFill="1" applyBorder="1" applyAlignment="1">
      <alignment vertical="center"/>
    </xf>
    <xf numFmtId="180" fontId="11" fillId="2" borderId="2" xfId="55" applyNumberFormat="1" applyFont="1" applyFill="1" applyBorder="1" applyAlignment="1">
      <alignment horizontal="right" vertical="center"/>
    </xf>
    <xf numFmtId="0" fontId="1" fillId="0" borderId="2" xfId="55" applyFont="1" applyBorder="1"/>
    <xf numFmtId="10" fontId="1" fillId="0" borderId="2" xfId="55" applyNumberFormat="1" applyFont="1" applyFill="1" applyBorder="1" applyAlignment="1">
      <alignment vertical="center"/>
    </xf>
    <xf numFmtId="178" fontId="1" fillId="0" borderId="2" xfId="55" applyNumberFormat="1" applyFont="1" applyFill="1" applyBorder="1" applyAlignment="1">
      <alignment vertical="center"/>
    </xf>
    <xf numFmtId="0" fontId="11" fillId="0" borderId="2" xfId="55" applyFont="1" applyBorder="1"/>
    <xf numFmtId="0" fontId="34" fillId="2" borderId="2" xfId="55" applyFont="1" applyFill="1" applyBorder="1"/>
    <xf numFmtId="0" fontId="34" fillId="0" borderId="2" xfId="55" applyFont="1" applyBorder="1"/>
    <xf numFmtId="178" fontId="26" fillId="2" borderId="2" xfId="0" applyNumberFormat="1" applyFont="1" applyFill="1" applyBorder="1" applyAlignment="1">
      <alignment horizontal="right" vertical="center"/>
    </xf>
    <xf numFmtId="178" fontId="26" fillId="2" borderId="2" xfId="0" applyNumberFormat="1" applyFont="1" applyFill="1" applyBorder="1" applyAlignment="1">
      <alignment vertical="center"/>
    </xf>
    <xf numFmtId="178" fontId="41" fillId="2" borderId="2" xfId="0" applyNumberFormat="1" applyFont="1" applyFill="1" applyBorder="1" applyAlignment="1">
      <alignment horizontal="right" vertical="center"/>
    </xf>
    <xf numFmtId="0" fontId="9" fillId="2" borderId="2" xfId="0" applyNumberFormat="1" applyFont="1" applyFill="1" applyBorder="1" applyAlignment="1" applyProtection="1">
      <alignment horizontal="center" vertical="center"/>
    </xf>
    <xf numFmtId="178" fontId="9" fillId="2" borderId="2" xfId="0" applyNumberFormat="1" applyFont="1" applyFill="1" applyBorder="1" applyAlignment="1" applyProtection="1">
      <alignment horizontal="center" vertical="center"/>
    </xf>
    <xf numFmtId="0" fontId="9" fillId="10" borderId="2" xfId="0" applyNumberFormat="1" applyFont="1" applyFill="1" applyBorder="1" applyAlignment="1" applyProtection="1">
      <alignment vertical="center"/>
    </xf>
    <xf numFmtId="3" fontId="20" fillId="15" borderId="4" xfId="0" applyNumberFormat="1" applyFont="1" applyFill="1" applyBorder="1" applyAlignment="1" applyProtection="1">
      <alignment horizontal="right" vertical="center"/>
    </xf>
    <xf numFmtId="0" fontId="20" fillId="10" borderId="6" xfId="0" applyNumberFormat="1" applyFont="1" applyFill="1" applyBorder="1" applyAlignment="1" applyProtection="1">
      <alignment vertical="center"/>
    </xf>
    <xf numFmtId="3" fontId="20" fillId="15" borderId="8" xfId="0" applyNumberFormat="1" applyFont="1" applyFill="1" applyBorder="1" applyAlignment="1" applyProtection="1">
      <alignment horizontal="right" vertical="center"/>
    </xf>
    <xf numFmtId="3" fontId="20" fillId="10" borderId="2" xfId="0" applyNumberFormat="1" applyFont="1" applyFill="1" applyBorder="1" applyAlignment="1" applyProtection="1">
      <alignment horizontal="right" vertical="center"/>
    </xf>
    <xf numFmtId="0" fontId="1" fillId="0" borderId="0" xfId="0"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horizontal="right" vertical="center"/>
    </xf>
    <xf numFmtId="0" fontId="9" fillId="10" borderId="2" xfId="0" applyNumberFormat="1" applyFont="1" applyFill="1" applyBorder="1" applyAlignment="1" applyProtection="1">
      <alignment horizontal="center" vertical="center" wrapText="1"/>
    </xf>
    <xf numFmtId="0" fontId="9" fillId="10" borderId="6" xfId="0" applyNumberFormat="1" applyFont="1" applyFill="1" applyBorder="1" applyAlignment="1" applyProtection="1">
      <alignment horizontal="center" vertical="center" wrapText="1"/>
    </xf>
    <xf numFmtId="0" fontId="9" fillId="10" borderId="3" xfId="0" applyNumberFormat="1" applyFont="1" applyFill="1" applyBorder="1" applyAlignment="1" applyProtection="1">
      <alignment horizontal="center" vertical="center" wrapText="1"/>
    </xf>
    <xf numFmtId="0" fontId="9" fillId="10" borderId="14" xfId="0" applyNumberFormat="1" applyFont="1" applyFill="1" applyBorder="1" applyAlignment="1" applyProtection="1">
      <alignment horizontal="center" vertical="center" wrapText="1"/>
    </xf>
    <xf numFmtId="0" fontId="9" fillId="10" borderId="7" xfId="0" applyNumberFormat="1" applyFont="1" applyFill="1" applyBorder="1" applyAlignment="1" applyProtection="1">
      <alignment horizontal="center" vertical="center" wrapText="1"/>
    </xf>
    <xf numFmtId="0" fontId="9" fillId="10" borderId="15" xfId="0" applyNumberFormat="1" applyFont="1" applyFill="1" applyBorder="1" applyAlignment="1" applyProtection="1">
      <alignment horizontal="center" vertical="center" wrapText="1"/>
    </xf>
    <xf numFmtId="0" fontId="9" fillId="10" borderId="16" xfId="0" applyNumberFormat="1" applyFont="1" applyFill="1" applyBorder="1" applyAlignment="1" applyProtection="1">
      <alignment horizontal="center" vertical="center" wrapText="1"/>
    </xf>
    <xf numFmtId="0" fontId="20" fillId="10" borderId="2" xfId="0" applyNumberFormat="1" applyFont="1" applyFill="1" applyBorder="1" applyAlignment="1" applyProtection="1">
      <alignment horizontal="left" vertical="center"/>
    </xf>
    <xf numFmtId="3" fontId="20" fillId="11" borderId="8" xfId="0" applyNumberFormat="1" applyFont="1" applyFill="1" applyBorder="1" applyAlignment="1" applyProtection="1">
      <alignment horizontal="right" vertical="center"/>
    </xf>
    <xf numFmtId="0" fontId="9" fillId="10" borderId="2" xfId="0" applyNumberFormat="1" applyFont="1" applyFill="1" applyBorder="1" applyAlignment="1" applyProtection="1">
      <alignment horizontal="left" vertical="center"/>
    </xf>
    <xf numFmtId="3" fontId="20" fillId="11" borderId="4" xfId="0" applyNumberFormat="1" applyFont="1" applyFill="1" applyBorder="1" applyAlignment="1" applyProtection="1">
      <alignment horizontal="right" vertical="center"/>
    </xf>
    <xf numFmtId="3" fontId="20" fillId="13" borderId="6" xfId="0" applyNumberFormat="1" applyFont="1" applyFill="1" applyBorder="1" applyAlignment="1" applyProtection="1">
      <alignment horizontal="right" vertical="center"/>
    </xf>
    <xf numFmtId="3" fontId="20" fillId="11" borderId="7" xfId="0" applyNumberFormat="1" applyFont="1" applyFill="1" applyBorder="1" applyAlignment="1" applyProtection="1">
      <alignment horizontal="right" vertical="center"/>
    </xf>
    <xf numFmtId="3" fontId="20" fillId="13" borderId="8" xfId="0" applyNumberFormat="1" applyFont="1" applyFill="1" applyBorder="1" applyAlignment="1" applyProtection="1">
      <alignment horizontal="right" vertical="center"/>
    </xf>
    <xf numFmtId="0" fontId="20" fillId="10" borderId="6" xfId="0" applyNumberFormat="1" applyFont="1" applyFill="1" applyBorder="1" applyAlignment="1" applyProtection="1">
      <alignment horizontal="left" vertical="center"/>
    </xf>
    <xf numFmtId="3" fontId="20" fillId="13" borderId="7" xfId="0" applyNumberFormat="1" applyFont="1" applyFill="1" applyBorder="1" applyAlignment="1" applyProtection="1">
      <alignment horizontal="right" vertical="center"/>
    </xf>
    <xf numFmtId="182" fontId="42" fillId="2" borderId="0" xfId="57" applyNumberFormat="1" applyFont="1" applyFill="1"/>
    <xf numFmtId="182" fontId="1" fillId="2" borderId="0" xfId="57" applyNumberFormat="1" applyFont="1" applyFill="1"/>
    <xf numFmtId="182" fontId="16" fillId="2" borderId="0" xfId="57" applyNumberFormat="1" applyFont="1" applyFill="1"/>
    <xf numFmtId="182" fontId="20" fillId="2" borderId="0" xfId="57" applyNumberFormat="1" applyFont="1" applyFill="1"/>
    <xf numFmtId="182" fontId="9" fillId="2" borderId="0" xfId="57" applyNumberFormat="1" applyFont="1" applyFill="1"/>
    <xf numFmtId="182" fontId="42" fillId="2" borderId="0" xfId="57" applyNumberFormat="1" applyFont="1" applyFill="1" applyAlignment="1">
      <alignment horizontal="left"/>
    </xf>
    <xf numFmtId="182" fontId="42" fillId="2" borderId="0" xfId="57" applyNumberFormat="1" applyFont="1" applyFill="1" applyAlignment="1">
      <alignment vertical="center"/>
    </xf>
    <xf numFmtId="180" fontId="42" fillId="2" borderId="0" xfId="57" applyNumberFormat="1" applyFont="1" applyFill="1" applyAlignment="1">
      <alignment vertical="center"/>
    </xf>
    <xf numFmtId="180" fontId="42" fillId="2" borderId="0" xfId="57" applyNumberFormat="1" applyFont="1" applyFill="1" applyAlignment="1">
      <alignment horizontal="right" vertical="center"/>
    </xf>
    <xf numFmtId="182" fontId="16" fillId="2" borderId="0" xfId="57" applyNumberFormat="1" applyFont="1" applyFill="1" applyAlignment="1">
      <alignment vertical="center"/>
    </xf>
    <xf numFmtId="176" fontId="16" fillId="2" borderId="0" xfId="57" applyNumberFormat="1" applyFont="1" applyFill="1"/>
    <xf numFmtId="182" fontId="16" fillId="2" borderId="0" xfId="57" applyNumberFormat="1" applyFont="1" applyFill="1" applyAlignment="1">
      <alignment horizontal="left"/>
    </xf>
    <xf numFmtId="0" fontId="43" fillId="2" borderId="0" xfId="27" applyFont="1" applyFill="1" applyBorder="1" applyAlignment="1">
      <alignment horizontal="center"/>
    </xf>
    <xf numFmtId="0" fontId="9" fillId="2" borderId="0" xfId="27" applyFont="1" applyFill="1" applyBorder="1" applyAlignment="1">
      <alignment horizontal="center"/>
    </xf>
    <xf numFmtId="182" fontId="1" fillId="2" borderId="0" xfId="57" applyNumberFormat="1" applyFont="1" applyFill="1" applyAlignment="1">
      <alignment horizontal="left"/>
    </xf>
    <xf numFmtId="182" fontId="44" fillId="2" borderId="0" xfId="57" applyNumberFormat="1" applyFont="1" applyFill="1" applyAlignment="1" applyProtection="1">
      <alignment vertical="center"/>
      <protection locked="0"/>
    </xf>
    <xf numFmtId="180" fontId="44" fillId="2" borderId="0" xfId="57" applyNumberFormat="1" applyFont="1" applyFill="1" applyAlignment="1" applyProtection="1">
      <alignment vertical="center"/>
      <protection locked="0"/>
    </xf>
    <xf numFmtId="180" fontId="45" fillId="2" borderId="0" xfId="57" applyNumberFormat="1" applyFont="1" applyFill="1" applyAlignment="1" applyProtection="1">
      <alignment horizontal="right" vertical="center"/>
      <protection locked="0"/>
    </xf>
    <xf numFmtId="182" fontId="46" fillId="2" borderId="0" xfId="57" applyNumberFormat="1" applyFont="1" applyFill="1" applyAlignment="1" applyProtection="1">
      <alignment horizontal="right" vertical="center"/>
      <protection locked="0"/>
    </xf>
    <xf numFmtId="49" fontId="11" fillId="2" borderId="2" xfId="57" applyNumberFormat="1" applyFont="1" applyFill="1" applyBorder="1" applyAlignment="1" applyProtection="1">
      <alignment horizontal="center" vertical="center"/>
      <protection locked="0"/>
    </xf>
    <xf numFmtId="182" fontId="11" fillId="2" borderId="2" xfId="57" applyNumberFormat="1" applyFont="1" applyFill="1" applyBorder="1" applyAlignment="1" applyProtection="1">
      <alignment horizontal="center" vertical="center"/>
      <protection locked="0"/>
    </xf>
    <xf numFmtId="182" fontId="11" fillId="2" borderId="4" xfId="57" applyNumberFormat="1" applyFont="1" applyFill="1" applyBorder="1" applyAlignment="1" applyProtection="1">
      <alignment horizontal="center" vertical="center"/>
      <protection locked="0"/>
    </xf>
    <xf numFmtId="182" fontId="11" fillId="2" borderId="4" xfId="57" applyNumberFormat="1" applyFont="1" applyFill="1" applyBorder="1" applyAlignment="1" applyProtection="1">
      <alignment horizontal="center" vertical="center" wrapText="1"/>
      <protection locked="0"/>
    </xf>
    <xf numFmtId="182" fontId="11" fillId="2" borderId="6" xfId="57" applyNumberFormat="1" applyFont="1" applyFill="1" applyBorder="1" applyAlignment="1" applyProtection="1">
      <alignment horizontal="center" vertical="center"/>
      <protection locked="0"/>
    </xf>
    <xf numFmtId="182" fontId="11" fillId="2" borderId="14" xfId="57" applyNumberFormat="1" applyFont="1" applyFill="1" applyBorder="1" applyAlignment="1" applyProtection="1">
      <alignment horizontal="center" vertical="center"/>
      <protection locked="0"/>
    </xf>
    <xf numFmtId="182" fontId="47" fillId="2" borderId="14" xfId="57" applyNumberFormat="1" applyFont="1" applyFill="1" applyBorder="1" applyAlignment="1" applyProtection="1">
      <alignment horizontal="center" vertical="center"/>
      <protection locked="0"/>
    </xf>
    <xf numFmtId="182" fontId="9" fillId="2" borderId="14" xfId="57" applyNumberFormat="1" applyFont="1" applyFill="1" applyBorder="1" applyAlignment="1" applyProtection="1">
      <alignment horizontal="center" vertical="center"/>
      <protection locked="0"/>
    </xf>
    <xf numFmtId="182" fontId="11" fillId="2" borderId="5" xfId="57" applyNumberFormat="1" applyFont="1" applyFill="1" applyBorder="1" applyAlignment="1" applyProtection="1">
      <alignment horizontal="center" vertical="center"/>
      <protection locked="0"/>
    </xf>
    <xf numFmtId="182" fontId="11" fillId="2" borderId="5" xfId="57" applyNumberFormat="1" applyFont="1" applyFill="1" applyBorder="1" applyAlignment="1" applyProtection="1">
      <alignment horizontal="center" vertical="center" wrapText="1"/>
      <protection locked="0"/>
    </xf>
    <xf numFmtId="180" fontId="11" fillId="2" borderId="2" xfId="57" applyNumberFormat="1" applyFont="1" applyFill="1" applyBorder="1" applyAlignment="1" applyProtection="1">
      <alignment horizontal="center" vertical="center" wrapText="1"/>
      <protection locked="0"/>
    </xf>
    <xf numFmtId="180" fontId="47" fillId="2" borderId="4" xfId="0" applyNumberFormat="1" applyFont="1" applyFill="1" applyBorder="1" applyAlignment="1">
      <alignment horizontal="center" vertical="center" wrapText="1"/>
    </xf>
    <xf numFmtId="182" fontId="11" fillId="2" borderId="8" xfId="57" applyNumberFormat="1" applyFont="1" applyFill="1" applyBorder="1" applyAlignment="1" applyProtection="1">
      <alignment horizontal="center" vertical="center"/>
      <protection locked="0"/>
    </xf>
    <xf numFmtId="182" fontId="11" fillId="2" borderId="8" xfId="57" applyNumberFormat="1" applyFont="1" applyFill="1" applyBorder="1" applyAlignment="1" applyProtection="1">
      <alignment horizontal="center" vertical="center" wrapText="1"/>
      <protection locked="0"/>
    </xf>
    <xf numFmtId="180" fontId="47" fillId="2" borderId="8" xfId="0" applyNumberFormat="1" applyFont="1" applyFill="1" applyBorder="1" applyAlignment="1">
      <alignment horizontal="center" vertical="center" wrapText="1"/>
    </xf>
    <xf numFmtId="49" fontId="1" fillId="18" borderId="2" xfId="0" applyNumberFormat="1" applyFont="1" applyFill="1" applyBorder="1" applyAlignment="1">
      <alignment horizontal="left" vertical="center"/>
    </xf>
    <xf numFmtId="182" fontId="42" fillId="18" borderId="2" xfId="57" applyNumberFormat="1" applyFont="1" applyFill="1" applyBorder="1"/>
    <xf numFmtId="0" fontId="1" fillId="18" borderId="2" xfId="0" applyFont="1" applyFill="1" applyBorder="1" applyAlignment="1">
      <alignment vertical="center" wrapText="1"/>
    </xf>
    <xf numFmtId="180" fontId="1" fillId="18" borderId="2" xfId="5" applyNumberFormat="1" applyFont="1" applyFill="1" applyBorder="1" applyAlignment="1" applyProtection="1">
      <alignment horizontal="right" vertical="center"/>
    </xf>
    <xf numFmtId="10" fontId="16" fillId="18" borderId="2" xfId="5" applyNumberFormat="1" applyFont="1" applyFill="1" applyBorder="1" applyAlignment="1" applyProtection="1">
      <alignment horizontal="right" vertical="center"/>
    </xf>
    <xf numFmtId="49" fontId="1" fillId="2" borderId="2" xfId="0" applyNumberFormat="1" applyFont="1" applyFill="1" applyBorder="1" applyAlignment="1">
      <alignment horizontal="left" vertical="center"/>
    </xf>
    <xf numFmtId="182" fontId="1" fillId="2" borderId="2" xfId="57" applyNumberFormat="1" applyFont="1" applyFill="1" applyBorder="1"/>
    <xf numFmtId="0" fontId="1" fillId="2" borderId="2" xfId="0" applyFont="1" applyFill="1" applyBorder="1" applyAlignment="1">
      <alignment vertical="center" wrapText="1"/>
    </xf>
    <xf numFmtId="3" fontId="20" fillId="2" borderId="2" xfId="0" applyNumberFormat="1" applyFont="1" applyFill="1" applyBorder="1" applyAlignment="1" applyProtection="1">
      <alignment horizontal="right" vertical="center"/>
    </xf>
    <xf numFmtId="178" fontId="48" fillId="2" borderId="2" xfId="0" applyNumberFormat="1" applyFont="1" applyFill="1" applyBorder="1" applyAlignment="1" applyProtection="1">
      <alignment horizontal="right" vertical="center"/>
      <protection locked="0"/>
    </xf>
    <xf numFmtId="178" fontId="48" fillId="2" borderId="2" xfId="0" applyNumberFormat="1" applyFont="1" applyFill="1" applyBorder="1" applyAlignment="1">
      <alignment horizontal="right" vertical="center" wrapText="1"/>
    </xf>
    <xf numFmtId="10" fontId="16" fillId="2" borderId="2" xfId="5" applyNumberFormat="1" applyFont="1" applyFill="1" applyBorder="1" applyAlignment="1" applyProtection="1">
      <alignment horizontal="right" vertical="center"/>
    </xf>
    <xf numFmtId="178" fontId="48" fillId="2" borderId="2" xfId="0" applyNumberFormat="1" applyFont="1" applyFill="1" applyBorder="1" applyAlignment="1">
      <alignment horizontal="right" vertical="center"/>
    </xf>
    <xf numFmtId="0" fontId="1" fillId="2" borderId="6" xfId="0" applyFont="1" applyFill="1" applyBorder="1" applyAlignment="1">
      <alignment vertical="center" wrapText="1"/>
    </xf>
    <xf numFmtId="178" fontId="48" fillId="2" borderId="7" xfId="0" applyNumberFormat="1" applyFont="1" applyFill="1" applyBorder="1" applyAlignment="1">
      <alignment horizontal="right" vertical="center"/>
    </xf>
    <xf numFmtId="178" fontId="48" fillId="2" borderId="7" xfId="0" applyNumberFormat="1" applyFont="1" applyFill="1" applyBorder="1" applyAlignment="1" applyProtection="1">
      <alignment horizontal="right" vertical="center"/>
      <protection locked="0"/>
    </xf>
    <xf numFmtId="180" fontId="1" fillId="2" borderId="2" xfId="5" applyNumberFormat="1" applyFont="1" applyFill="1" applyBorder="1" applyAlignment="1" applyProtection="1">
      <alignment horizontal="right" vertical="center"/>
    </xf>
    <xf numFmtId="176" fontId="49" fillId="2" borderId="0" xfId="57" applyNumberFormat="1" applyFont="1" applyFill="1" applyAlignment="1" applyProtection="1">
      <alignment vertical="center"/>
      <protection locked="0"/>
    </xf>
    <xf numFmtId="182" fontId="9" fillId="2" borderId="7" xfId="57" applyNumberFormat="1" applyFont="1" applyFill="1" applyBorder="1" applyAlignment="1" applyProtection="1">
      <alignment horizontal="center" vertical="center"/>
      <protection locked="0"/>
    </xf>
    <xf numFmtId="0" fontId="11" fillId="2" borderId="6" xfId="55" applyFont="1" applyFill="1" applyBorder="1" applyAlignment="1">
      <alignment horizontal="center" vertical="center" wrapText="1"/>
    </xf>
    <xf numFmtId="0" fontId="11" fillId="2" borderId="7" xfId="55" applyFont="1" applyFill="1" applyBorder="1" applyAlignment="1">
      <alignment horizontal="center" vertical="center" wrapText="1"/>
    </xf>
    <xf numFmtId="178" fontId="16" fillId="18" borderId="2" xfId="5" applyNumberFormat="1" applyFont="1" applyFill="1" applyBorder="1" applyAlignment="1" applyProtection="1">
      <alignment horizontal="right" vertical="center"/>
    </xf>
    <xf numFmtId="178" fontId="16" fillId="2" borderId="2" xfId="5" applyNumberFormat="1" applyFont="1" applyFill="1" applyBorder="1" applyAlignment="1" applyProtection="1">
      <alignment horizontal="right" vertical="center"/>
    </xf>
    <xf numFmtId="0" fontId="1" fillId="2" borderId="2" xfId="0" applyFont="1" applyFill="1" applyBorder="1" applyAlignment="1">
      <alignment horizontal="left" vertical="center" wrapText="1"/>
    </xf>
    <xf numFmtId="3" fontId="20" fillId="2" borderId="0" xfId="0" applyNumberFormat="1" applyFont="1" applyFill="1" applyAlignment="1" applyProtection="1">
      <alignment horizontal="right" vertical="center"/>
    </xf>
    <xf numFmtId="49" fontId="1" fillId="2" borderId="2" xfId="0" applyNumberFormat="1" applyFont="1" applyFill="1" applyBorder="1" applyAlignment="1" applyProtection="1">
      <alignment horizontal="left" vertical="center"/>
    </xf>
    <xf numFmtId="0" fontId="1" fillId="2" borderId="2" xfId="0" applyNumberFormat="1" applyFont="1" applyFill="1" applyBorder="1" applyAlignment="1" applyProtection="1">
      <alignment horizontal="left" vertical="center"/>
    </xf>
    <xf numFmtId="182" fontId="20" fillId="2" borderId="2" xfId="57" applyNumberFormat="1" applyFont="1" applyFill="1" applyBorder="1"/>
    <xf numFmtId="182" fontId="42" fillId="2" borderId="2" xfId="57" applyNumberFormat="1" applyFont="1" applyFill="1" applyBorder="1"/>
    <xf numFmtId="181" fontId="1" fillId="2" borderId="2" xfId="5" applyNumberFormat="1" applyFont="1" applyFill="1" applyBorder="1" applyAlignment="1" applyProtection="1">
      <alignment horizontal="right" vertical="center"/>
    </xf>
    <xf numFmtId="182" fontId="1" fillId="18" borderId="2" xfId="57" applyNumberFormat="1" applyFont="1" applyFill="1" applyBorder="1"/>
    <xf numFmtId="182" fontId="11" fillId="2" borderId="2" xfId="57" applyNumberFormat="1" applyFont="1" applyFill="1" applyBorder="1" applyAlignment="1">
      <alignment horizontal="left"/>
    </xf>
    <xf numFmtId="182" fontId="11" fillId="2" borderId="2" xfId="57" applyNumberFormat="1" applyFont="1" applyFill="1" applyBorder="1"/>
    <xf numFmtId="182" fontId="11" fillId="2" borderId="2" xfId="57" applyNumberFormat="1" applyFont="1" applyFill="1" applyBorder="1" applyAlignment="1">
      <alignment horizontal="left" vertical="center"/>
    </xf>
    <xf numFmtId="180" fontId="11" fillId="2" borderId="2" xfId="5" applyNumberFormat="1" applyFont="1" applyFill="1" applyBorder="1" applyAlignment="1" applyProtection="1">
      <alignment horizontal="right" vertical="center"/>
    </xf>
    <xf numFmtId="180" fontId="47" fillId="2" borderId="2" xfId="5" applyNumberFormat="1" applyFont="1" applyFill="1" applyBorder="1" applyAlignment="1" applyProtection="1">
      <alignment horizontal="right" vertical="center"/>
    </xf>
    <xf numFmtId="10" fontId="13" fillId="2" borderId="2" xfId="5" applyNumberFormat="1" applyFont="1" applyFill="1" applyBorder="1" applyAlignment="1" applyProtection="1">
      <alignment horizontal="right" vertical="center"/>
    </xf>
    <xf numFmtId="1" fontId="11" fillId="2" borderId="2" xfId="0" applyNumberFormat="1" applyFont="1" applyFill="1" applyBorder="1" applyAlignment="1" applyProtection="1">
      <alignment horizontal="left" vertical="center"/>
      <protection locked="0"/>
    </xf>
    <xf numFmtId="1" fontId="11" fillId="2" borderId="2" xfId="0" applyNumberFormat="1" applyFont="1" applyFill="1" applyBorder="1" applyAlignment="1" applyProtection="1">
      <alignment vertical="center"/>
      <protection locked="0"/>
    </xf>
    <xf numFmtId="1" fontId="1" fillId="2" borderId="2" xfId="0" applyNumberFormat="1" applyFont="1" applyFill="1" applyBorder="1" applyAlignment="1" applyProtection="1">
      <alignment horizontal="left" vertical="center"/>
      <protection locked="0"/>
    </xf>
    <xf numFmtId="180" fontId="42" fillId="2" borderId="2" xfId="5" applyNumberFormat="1" applyFont="1" applyFill="1" applyBorder="1" applyAlignment="1" applyProtection="1">
      <alignment horizontal="right" vertical="center"/>
    </xf>
    <xf numFmtId="178" fontId="13" fillId="2" borderId="2" xfId="5" applyNumberFormat="1" applyFont="1" applyFill="1" applyBorder="1" applyAlignment="1" applyProtection="1">
      <alignment horizontal="right" vertical="center"/>
    </xf>
    <xf numFmtId="1" fontId="1" fillId="2" borderId="2" xfId="0" applyNumberFormat="1" applyFont="1" applyFill="1" applyBorder="1" applyAlignment="1" applyProtection="1">
      <alignment vertical="center"/>
      <protection locked="0"/>
    </xf>
    <xf numFmtId="0" fontId="11" fillId="2" borderId="2" xfId="0" applyNumberFormat="1" applyFont="1" applyFill="1" applyBorder="1" applyAlignment="1" applyProtection="1">
      <alignment horizontal="left" vertical="center" wrapText="1"/>
      <protection locked="0"/>
    </xf>
    <xf numFmtId="0" fontId="11" fillId="2" borderId="2" xfId="0" applyNumberFormat="1" applyFont="1" applyFill="1" applyBorder="1" applyAlignment="1" applyProtection="1">
      <alignment vertical="center" wrapText="1"/>
      <protection locked="0"/>
    </xf>
    <xf numFmtId="0" fontId="1" fillId="2" borderId="2" xfId="0" applyNumberFormat="1" applyFont="1" applyFill="1" applyBorder="1" applyAlignment="1" applyProtection="1">
      <alignment horizontal="left" vertical="center" wrapText="1"/>
      <protection locked="0"/>
    </xf>
    <xf numFmtId="0" fontId="1" fillId="2" borderId="2" xfId="0" applyNumberFormat="1" applyFont="1" applyFill="1" applyBorder="1" applyAlignment="1" applyProtection="1">
      <alignment vertical="center" wrapText="1"/>
      <protection locked="0"/>
    </xf>
    <xf numFmtId="0" fontId="11" fillId="2" borderId="2" xfId="0" applyFont="1" applyFill="1" applyBorder="1" applyAlignment="1" applyProtection="1">
      <alignment horizontal="left" vertical="center"/>
      <protection locked="0"/>
    </xf>
    <xf numFmtId="0" fontId="11" fillId="2" borderId="2" xfId="0" applyFont="1" applyFill="1" applyBorder="1" applyAlignment="1" applyProtection="1">
      <alignment horizontal="center" vertical="center"/>
      <protection locked="0"/>
    </xf>
    <xf numFmtId="0" fontId="1" fillId="0" borderId="0" xfId="27"/>
    <xf numFmtId="0" fontId="1" fillId="0" borderId="0" xfId="27" applyAlignment="1">
      <alignment horizontal="center"/>
    </xf>
    <xf numFmtId="0" fontId="11" fillId="0" borderId="0" xfId="27" applyFont="1"/>
    <xf numFmtId="0" fontId="1" fillId="0" borderId="0" xfId="27" applyFill="1"/>
    <xf numFmtId="0" fontId="1" fillId="0" borderId="0" xfId="27" applyFont="1"/>
    <xf numFmtId="0" fontId="11" fillId="0" borderId="0" xfId="27" applyFont="1" applyAlignment="1">
      <alignment horizontal="right" vertical="center"/>
    </xf>
    <xf numFmtId="0" fontId="11" fillId="0" borderId="0" xfId="27" applyFont="1" applyAlignment="1">
      <alignment horizontal="center" vertical="center"/>
    </xf>
    <xf numFmtId="0" fontId="5" fillId="0" borderId="0" xfId="27" applyFont="1"/>
    <xf numFmtId="0" fontId="1" fillId="2" borderId="0" xfId="27" applyFont="1" applyFill="1"/>
    <xf numFmtId="10" fontId="1" fillId="0" borderId="0" xfId="27" applyNumberFormat="1"/>
    <xf numFmtId="0" fontId="5" fillId="0" borderId="0" xfId="27" applyFont="1" applyBorder="1"/>
    <xf numFmtId="0" fontId="1" fillId="0" borderId="0" xfId="27" applyBorder="1"/>
    <xf numFmtId="0" fontId="1" fillId="0" borderId="0" xfId="27" applyFill="1" applyBorder="1"/>
    <xf numFmtId="0" fontId="1" fillId="2" borderId="0" xfId="27" applyFont="1" applyFill="1" applyBorder="1"/>
    <xf numFmtId="10" fontId="1" fillId="0" borderId="0" xfId="27" applyNumberFormat="1" applyBorder="1"/>
    <xf numFmtId="0" fontId="43" fillId="0" borderId="0" xfId="27" applyFont="1" applyBorder="1" applyAlignment="1">
      <alignment horizontal="center"/>
    </xf>
    <xf numFmtId="0" fontId="43" fillId="0" borderId="0" xfId="27" applyFont="1" applyFill="1" applyBorder="1" applyAlignment="1">
      <alignment horizontal="center"/>
    </xf>
    <xf numFmtId="0" fontId="39" fillId="0" borderId="0" xfId="27" applyFont="1" applyBorder="1" applyAlignment="1">
      <alignment horizontal="center"/>
    </xf>
    <xf numFmtId="0" fontId="11" fillId="0" borderId="2" xfId="27" applyFont="1" applyFill="1" applyBorder="1" applyAlignment="1">
      <alignment horizontal="center" vertical="center" wrapText="1"/>
    </xf>
    <xf numFmtId="0" fontId="11" fillId="0" borderId="2" xfId="27" applyFont="1" applyBorder="1" applyAlignment="1">
      <alignment horizontal="center" vertical="center"/>
    </xf>
    <xf numFmtId="0" fontId="11" fillId="2" borderId="2" xfId="27" applyFont="1" applyFill="1" applyBorder="1" applyAlignment="1">
      <alignment horizontal="center" vertical="center" wrapText="1"/>
    </xf>
    <xf numFmtId="10" fontId="11" fillId="0" borderId="2" xfId="27" applyNumberFormat="1" applyFont="1" applyFill="1" applyBorder="1" applyAlignment="1">
      <alignment horizontal="center" vertical="center" wrapText="1"/>
    </xf>
    <xf numFmtId="0" fontId="11" fillId="0" borderId="2" xfId="27" applyFont="1" applyFill="1" applyBorder="1" applyAlignment="1">
      <alignment horizontal="left" vertical="center"/>
    </xf>
    <xf numFmtId="0" fontId="11" fillId="0" borderId="2" xfId="27" applyFont="1" applyFill="1" applyBorder="1" applyAlignment="1" applyProtection="1">
      <alignment vertical="center"/>
      <protection locked="0"/>
    </xf>
    <xf numFmtId="183" fontId="11" fillId="0" borderId="2" xfId="8" applyNumberFormat="1" applyFont="1" applyFill="1" applyBorder="1" applyAlignment="1">
      <alignment horizontal="right" vertical="center" shrinkToFit="1"/>
    </xf>
    <xf numFmtId="183" fontId="11" fillId="2" borderId="2" xfId="8" applyNumberFormat="1" applyFont="1" applyFill="1" applyBorder="1" applyAlignment="1">
      <alignment horizontal="right" vertical="center" shrinkToFit="1"/>
    </xf>
    <xf numFmtId="10" fontId="11" fillId="0" borderId="2" xfId="8" applyNumberFormat="1" applyFont="1" applyFill="1" applyBorder="1" applyAlignment="1">
      <alignment horizontal="right" vertical="center" shrinkToFit="1"/>
    </xf>
    <xf numFmtId="178" fontId="11" fillId="0" borderId="2" xfId="27" applyNumberFormat="1" applyFont="1" applyFill="1" applyBorder="1" applyAlignment="1">
      <alignment horizontal="right" vertical="center"/>
    </xf>
    <xf numFmtId="0" fontId="1" fillId="0" borderId="2" xfId="27" applyFont="1" applyFill="1" applyBorder="1" applyAlignment="1">
      <alignment horizontal="left" vertical="center"/>
    </xf>
    <xf numFmtId="0" fontId="7" fillId="0" borderId="2" xfId="27" applyFont="1" applyFill="1" applyBorder="1" applyAlignment="1" applyProtection="1">
      <alignment vertical="center"/>
      <protection locked="0"/>
    </xf>
    <xf numFmtId="10" fontId="5" fillId="0" borderId="2" xfId="8" applyNumberFormat="1" applyFont="1" applyFill="1" applyBorder="1" applyAlignment="1">
      <alignment horizontal="right" vertical="center" shrinkToFit="1"/>
    </xf>
    <xf numFmtId="183" fontId="1" fillId="0" borderId="2" xfId="8" applyNumberFormat="1" applyFont="1" applyFill="1" applyBorder="1" applyAlignment="1">
      <alignment horizontal="right" vertical="center" shrinkToFit="1"/>
    </xf>
    <xf numFmtId="183" fontId="1" fillId="2" borderId="2" xfId="8" applyNumberFormat="1" applyFont="1" applyFill="1" applyBorder="1" applyAlignment="1">
      <alignment horizontal="right" vertical="center" shrinkToFit="1"/>
    </xf>
    <xf numFmtId="183" fontId="11" fillId="0" borderId="16" xfId="27" applyNumberFormat="1" applyFont="1" applyFill="1" applyBorder="1" applyAlignment="1">
      <alignment horizontal="right" vertical="center" wrapText="1"/>
    </xf>
    <xf numFmtId="183" fontId="11" fillId="2" borderId="16" xfId="27" applyNumberFormat="1" applyFont="1" applyFill="1" applyBorder="1" applyAlignment="1">
      <alignment horizontal="right" vertical="center" wrapText="1"/>
    </xf>
    <xf numFmtId="10" fontId="26" fillId="0" borderId="2" xfId="27" applyNumberFormat="1" applyFont="1" applyBorder="1" applyAlignment="1">
      <alignment horizontal="right" vertical="center" wrapText="1"/>
    </xf>
    <xf numFmtId="183" fontId="11" fillId="0" borderId="2" xfId="27" applyNumberFormat="1" applyFont="1" applyBorder="1" applyAlignment="1">
      <alignment horizontal="right" vertical="center" wrapText="1"/>
    </xf>
    <xf numFmtId="10" fontId="5" fillId="0" borderId="2" xfId="27" applyNumberFormat="1" applyFont="1" applyFill="1" applyBorder="1" applyAlignment="1">
      <alignment horizontal="right" vertical="center" wrapText="1"/>
    </xf>
    <xf numFmtId="183" fontId="1" fillId="0" borderId="2" xfId="27" applyNumberFormat="1" applyFont="1" applyFill="1" applyBorder="1" applyAlignment="1">
      <alignment horizontal="right" vertical="center" wrapText="1"/>
    </xf>
    <xf numFmtId="183" fontId="1" fillId="2" borderId="2" xfId="27" applyNumberFormat="1" applyFont="1" applyFill="1" applyBorder="1" applyAlignment="1">
      <alignment horizontal="right" vertical="center" wrapText="1"/>
    </xf>
    <xf numFmtId="178" fontId="5" fillId="0" borderId="2" xfId="0" applyNumberFormat="1" applyFont="1" applyFill="1" applyBorder="1" applyAlignment="1">
      <alignment horizontal="right" vertical="center"/>
    </xf>
    <xf numFmtId="0" fontId="10" fillId="0" borderId="2" xfId="27" applyFont="1" applyFill="1" applyBorder="1" applyAlignment="1" applyProtection="1">
      <alignment vertical="center"/>
      <protection locked="0"/>
    </xf>
    <xf numFmtId="178" fontId="11" fillId="2" borderId="2" xfId="27" applyNumberFormat="1" applyFont="1" applyFill="1" applyBorder="1" applyAlignment="1">
      <alignment horizontal="right" vertical="center"/>
    </xf>
    <xf numFmtId="10" fontId="47" fillId="0" borderId="2" xfId="27" applyNumberFormat="1" applyFont="1" applyFill="1" applyBorder="1" applyAlignment="1">
      <alignment horizontal="right" vertical="center"/>
    </xf>
    <xf numFmtId="0" fontId="47" fillId="0" borderId="2" xfId="27" applyFont="1" applyFill="1" applyBorder="1" applyAlignment="1">
      <alignment horizontal="right" vertical="center"/>
    </xf>
    <xf numFmtId="10" fontId="27" fillId="0" borderId="2" xfId="27" applyNumberFormat="1" applyFont="1" applyFill="1" applyBorder="1" applyAlignment="1">
      <alignment horizontal="right" vertical="center"/>
    </xf>
    <xf numFmtId="0" fontId="42" fillId="0" borderId="2" xfId="27" applyFont="1" applyFill="1" applyBorder="1" applyAlignment="1">
      <alignment horizontal="right" vertical="center"/>
    </xf>
    <xf numFmtId="1" fontId="7" fillId="0" borderId="2" xfId="27" applyNumberFormat="1" applyFont="1" applyFill="1" applyBorder="1" applyAlignment="1">
      <alignment horizontal="left" vertical="center" wrapText="1"/>
    </xf>
    <xf numFmtId="1" fontId="7" fillId="0" borderId="2" xfId="27" applyNumberFormat="1" applyFont="1" applyFill="1" applyBorder="1" applyAlignment="1">
      <alignment vertical="center"/>
    </xf>
    <xf numFmtId="178" fontId="1" fillId="0" borderId="2" xfId="27" applyNumberFormat="1" applyFont="1" applyFill="1" applyBorder="1" applyAlignment="1">
      <alignment horizontal="right" vertical="center"/>
    </xf>
    <xf numFmtId="178" fontId="1" fillId="2" borderId="2" xfId="27" applyNumberFormat="1" applyFont="1" applyFill="1" applyBorder="1" applyAlignment="1">
      <alignment horizontal="right" vertical="center"/>
    </xf>
    <xf numFmtId="0" fontId="7" fillId="0" borderId="2" xfId="27" applyFont="1" applyFill="1" applyBorder="1" applyAlignment="1" applyProtection="1">
      <alignment vertical="center" wrapText="1"/>
      <protection locked="0"/>
    </xf>
    <xf numFmtId="0" fontId="1" fillId="0" borderId="2" xfId="27" applyFont="1" applyFill="1" applyBorder="1" applyAlignment="1">
      <alignment horizontal="right" vertical="center"/>
    </xf>
    <xf numFmtId="0" fontId="11" fillId="0" borderId="2" xfId="27" applyFont="1" applyFill="1" applyBorder="1" applyAlignment="1" applyProtection="1">
      <alignment horizontal="center" vertical="center"/>
      <protection locked="0"/>
    </xf>
    <xf numFmtId="183" fontId="47" fillId="0" borderId="2" xfId="8" applyNumberFormat="1" applyFont="1" applyFill="1" applyBorder="1" applyAlignment="1">
      <alignment horizontal="right" vertical="center"/>
    </xf>
    <xf numFmtId="1" fontId="11" fillId="0" borderId="2" xfId="27" applyNumberFormat="1" applyFont="1" applyBorder="1" applyAlignment="1" applyProtection="1">
      <alignment horizontal="left" vertical="center"/>
      <protection locked="0"/>
    </xf>
    <xf numFmtId="0" fontId="11" fillId="0" borderId="2" xfId="27" applyFont="1" applyBorder="1" applyAlignment="1">
      <alignment horizontal="right" vertical="center"/>
    </xf>
    <xf numFmtId="1" fontId="11" fillId="0" borderId="2" xfId="27" applyNumberFormat="1" applyFont="1" applyFill="1" applyBorder="1" applyAlignment="1" applyProtection="1">
      <alignment horizontal="left" vertical="center" wrapText="1"/>
      <protection locked="0"/>
    </xf>
    <xf numFmtId="183" fontId="11" fillId="0" borderId="2" xfId="27" applyNumberFormat="1" applyFont="1" applyFill="1" applyBorder="1" applyAlignment="1">
      <alignment horizontal="right" vertical="center" wrapText="1" shrinkToFit="1"/>
    </xf>
    <xf numFmtId="183" fontId="11" fillId="2" borderId="2" xfId="27" applyNumberFormat="1" applyFont="1" applyFill="1" applyBorder="1" applyAlignment="1">
      <alignment horizontal="right" vertical="center" wrapText="1" shrinkToFit="1"/>
    </xf>
    <xf numFmtId="1" fontId="1" fillId="0" borderId="2" xfId="27" applyNumberFormat="1" applyFont="1" applyFill="1" applyBorder="1" applyAlignment="1" applyProtection="1">
      <alignment horizontal="left" vertical="center" wrapText="1"/>
      <protection locked="0"/>
    </xf>
    <xf numFmtId="183" fontId="1" fillId="0" borderId="2" xfId="27" applyNumberFormat="1" applyFont="1" applyFill="1" applyBorder="1" applyAlignment="1">
      <alignment horizontal="right" vertical="center" wrapText="1" shrinkToFit="1"/>
    </xf>
    <xf numFmtId="183" fontId="1" fillId="2" borderId="2" xfId="27" applyNumberFormat="1" applyFont="1" applyFill="1" applyBorder="1" applyAlignment="1">
      <alignment horizontal="right" vertical="center" wrapText="1" shrinkToFit="1"/>
    </xf>
    <xf numFmtId="10" fontId="42" fillId="0" borderId="2" xfId="27" applyNumberFormat="1" applyFont="1" applyFill="1" applyBorder="1" applyAlignment="1">
      <alignment horizontal="right" vertical="center"/>
    </xf>
    <xf numFmtId="183" fontId="42" fillId="0" borderId="2" xfId="8" applyNumberFormat="1" applyFont="1" applyFill="1" applyBorder="1" applyAlignment="1">
      <alignment horizontal="right" vertical="center"/>
    </xf>
    <xf numFmtId="1" fontId="20" fillId="0" borderId="2" xfId="27" applyNumberFormat="1" applyFont="1" applyFill="1" applyBorder="1" applyAlignment="1" applyProtection="1">
      <alignment horizontal="left" vertical="center" wrapText="1"/>
      <protection locked="0"/>
    </xf>
    <xf numFmtId="183" fontId="20" fillId="0" borderId="2" xfId="27" applyNumberFormat="1" applyFont="1" applyFill="1" applyBorder="1" applyAlignment="1">
      <alignment horizontal="right" vertical="center" wrapText="1" shrinkToFit="1"/>
    </xf>
    <xf numFmtId="183" fontId="20" fillId="2" borderId="2" xfId="27" applyNumberFormat="1" applyFont="1" applyFill="1" applyBorder="1" applyAlignment="1">
      <alignment horizontal="right" vertical="center" wrapText="1" shrinkToFit="1"/>
    </xf>
    <xf numFmtId="0" fontId="11" fillId="0" borderId="2" xfId="27" applyFont="1" applyBorder="1" applyAlignment="1">
      <alignment vertical="center"/>
    </xf>
    <xf numFmtId="10" fontId="11" fillId="0" borderId="2" xfId="27" applyNumberFormat="1" applyFont="1" applyFill="1" applyBorder="1" applyAlignment="1">
      <alignment horizontal="right" vertical="center" shrinkToFit="1"/>
    </xf>
    <xf numFmtId="10" fontId="1" fillId="0" borderId="2" xfId="27" applyNumberFormat="1" applyFont="1" applyFill="1" applyBorder="1" applyAlignment="1">
      <alignment horizontal="right" vertical="center" shrinkToFit="1"/>
    </xf>
    <xf numFmtId="10" fontId="11" fillId="0" borderId="2" xfId="27" applyNumberFormat="1" applyFont="1" applyFill="1" applyBorder="1" applyAlignment="1">
      <alignment horizontal="right" vertical="center" wrapText="1"/>
    </xf>
    <xf numFmtId="10" fontId="1" fillId="0" borderId="2" xfId="27" applyNumberFormat="1" applyFont="1" applyFill="1" applyBorder="1" applyAlignment="1">
      <alignment horizontal="right" vertical="center" wrapText="1"/>
    </xf>
    <xf numFmtId="0" fontId="1" fillId="0" borderId="2" xfId="27" applyFont="1" applyBorder="1" applyAlignment="1">
      <alignment vertical="center"/>
    </xf>
    <xf numFmtId="0" fontId="1" fillId="0" borderId="2" xfId="27" applyNumberFormat="1" applyFont="1" applyFill="1" applyBorder="1" applyAlignment="1" applyProtection="1">
      <alignment vertical="center" wrapText="1"/>
      <protection locked="0"/>
    </xf>
    <xf numFmtId="0" fontId="11" fillId="0" borderId="2" xfId="27" applyFont="1" applyBorder="1" applyAlignment="1" applyProtection="1">
      <alignment horizontal="center" vertical="center"/>
      <protection locked="0"/>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全区社保"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常规_2014年财政预算执行情况和2015年财政预算（人大版）"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常规_附一组织收入" xfId="40"/>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_2013年政府性基金预算草案0109陈改" xfId="53"/>
    <cellStyle name="常规_Sheet1_1" xfId="54"/>
    <cellStyle name="常规_钦州市各县区2015年预算报表格式(请各县区于按时间规定报预算科,电子文档发刘武、黄梅梅OA邮箱或外网QZCZYSK@163.com)" xfId="55"/>
    <cellStyle name="常规_Sheet1_全区社保" xfId="56"/>
    <cellStyle name="常规_附表1&amp;2：2013年各级财政预算汇总表" xfId="57"/>
    <cellStyle name="样式 1" xfId="58"/>
    <cellStyle name="Normal"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customXml" Target="../customXml/item1.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externalLink" Target="externalLinks/externalLink2.xml"/><Relationship Id="rId18" Type="http://schemas.openxmlformats.org/officeDocument/2006/relationships/externalLink" Target="externalLinks/externalLink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9044;&#31639;&#24037;&#20316;\&#39044;&#20915;&#31639;&#20844;&#24320;\&#20915;&#31639;&#20844;&#24320;\2020&#24180;&#20915;&#31639;&#20844;&#24320;\2020&#24635;&#20915;&#31639;&#34920;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24180;&#24635;&#20915;&#31639;&#65288;&#22269;&#24211;&#31995;&#32479;&#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 val="L25-G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5">
          <cell r="E5">
            <v>0</v>
          </cell>
        </row>
        <row r="5">
          <cell r="J5">
            <v>0</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 val="L25-GX"/>
    </sheetNames>
    <sheetDataSet>
      <sheetData sheetId="0"/>
      <sheetData sheetId="1"/>
      <sheetData sheetId="2"/>
      <sheetData sheetId="3">
        <row r="5">
          <cell r="C5">
            <v>64637</v>
          </cell>
        </row>
      </sheetData>
      <sheetData sheetId="4">
        <row r="5">
          <cell r="C5">
            <v>171242</v>
          </cell>
        </row>
      </sheetData>
      <sheetData sheetId="5"/>
      <sheetData sheetId="6"/>
      <sheetData sheetId="7"/>
      <sheetData sheetId="8"/>
      <sheetData sheetId="9"/>
      <sheetData sheetId="10"/>
      <sheetData sheetId="11"/>
      <sheetData sheetId="12"/>
      <sheetData sheetId="13">
        <row r="6">
          <cell r="C6">
            <v>358</v>
          </cell>
        </row>
        <row r="6">
          <cell r="O6">
            <v>63246</v>
          </cell>
        </row>
        <row r="6">
          <cell r="Y6">
            <v>0</v>
          </cell>
        </row>
        <row r="7">
          <cell r="D7">
            <v>0</v>
          </cell>
        </row>
        <row r="7">
          <cell r="P7">
            <v>0</v>
          </cell>
        </row>
        <row r="8">
          <cell r="D8">
            <v>17</v>
          </cell>
        </row>
        <row r="8">
          <cell r="P8">
            <v>0</v>
          </cell>
        </row>
        <row r="9">
          <cell r="D9">
            <v>0</v>
          </cell>
        </row>
        <row r="9">
          <cell r="P9">
            <v>0</v>
          </cell>
        </row>
        <row r="10">
          <cell r="D10">
            <v>450</v>
          </cell>
        </row>
        <row r="10">
          <cell r="P10">
            <v>0</v>
          </cell>
        </row>
        <row r="11">
          <cell r="D11">
            <v>0</v>
          </cell>
        </row>
        <row r="11">
          <cell r="P11">
            <v>0</v>
          </cell>
        </row>
        <row r="12">
          <cell r="D12">
            <v>0</v>
          </cell>
        </row>
        <row r="12">
          <cell r="P12">
            <v>0</v>
          </cell>
        </row>
        <row r="13">
          <cell r="D13">
            <v>0</v>
          </cell>
        </row>
        <row r="13">
          <cell r="P13">
            <v>0</v>
          </cell>
        </row>
        <row r="14">
          <cell r="D14">
            <v>69477</v>
          </cell>
        </row>
        <row r="14">
          <cell r="P14">
            <v>0</v>
          </cell>
        </row>
        <row r="15">
          <cell r="D15">
            <v>0</v>
          </cell>
        </row>
        <row r="15">
          <cell r="P15">
            <v>0</v>
          </cell>
        </row>
        <row r="16">
          <cell r="D16">
            <v>25</v>
          </cell>
        </row>
        <row r="16">
          <cell r="P16">
            <v>0</v>
          </cell>
        </row>
        <row r="17">
          <cell r="D17">
            <v>0</v>
          </cell>
        </row>
        <row r="17">
          <cell r="P17">
            <v>0</v>
          </cell>
        </row>
        <row r="18">
          <cell r="D18">
            <v>0</v>
          </cell>
        </row>
        <row r="18">
          <cell r="P18">
            <v>0</v>
          </cell>
        </row>
        <row r="19">
          <cell r="D19">
            <v>75</v>
          </cell>
        </row>
        <row r="19">
          <cell r="P19">
            <v>0</v>
          </cell>
        </row>
        <row r="20">
          <cell r="D20">
            <v>0</v>
          </cell>
        </row>
        <row r="20">
          <cell r="P20">
            <v>0</v>
          </cell>
        </row>
        <row r="21">
          <cell r="D21">
            <v>0</v>
          </cell>
        </row>
        <row r="21">
          <cell r="P21">
            <v>0</v>
          </cell>
        </row>
        <row r="22">
          <cell r="D22">
            <v>0</v>
          </cell>
        </row>
        <row r="22">
          <cell r="P22">
            <v>0</v>
          </cell>
        </row>
        <row r="23">
          <cell r="D23">
            <v>0</v>
          </cell>
        </row>
        <row r="23">
          <cell r="P23">
            <v>0</v>
          </cell>
        </row>
        <row r="24">
          <cell r="D24">
            <v>0</v>
          </cell>
        </row>
        <row r="24">
          <cell r="P24">
            <v>0</v>
          </cell>
        </row>
        <row r="25">
          <cell r="D25">
            <v>0</v>
          </cell>
        </row>
        <row r="25">
          <cell r="P25">
            <v>0</v>
          </cell>
        </row>
        <row r="26">
          <cell r="D26">
            <v>0</v>
          </cell>
        </row>
        <row r="26">
          <cell r="P26">
            <v>0</v>
          </cell>
        </row>
        <row r="27">
          <cell r="D27">
            <v>0</v>
          </cell>
        </row>
        <row r="27">
          <cell r="P27">
            <v>0</v>
          </cell>
        </row>
        <row r="28">
          <cell r="D28">
            <v>0</v>
          </cell>
        </row>
        <row r="28">
          <cell r="P28">
            <v>0</v>
          </cell>
        </row>
        <row r="31">
          <cell r="D31">
            <v>0</v>
          </cell>
        </row>
        <row r="31">
          <cell r="P31">
            <v>0</v>
          </cell>
        </row>
        <row r="32">
          <cell r="D32">
            <v>1012</v>
          </cell>
        </row>
        <row r="32">
          <cell r="P32">
            <v>0</v>
          </cell>
        </row>
        <row r="33">
          <cell r="D33">
            <v>0</v>
          </cell>
        </row>
        <row r="33">
          <cell r="P3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0"/>
  <sheetViews>
    <sheetView tabSelected="1" workbookViewId="0">
      <pane xSplit="1" ySplit="1" topLeftCell="B2" activePane="bottomRight" state="frozen"/>
      <selection/>
      <selection pane="topRight"/>
      <selection pane="bottomLeft"/>
      <selection pane="bottomRight" activeCell="D109" sqref="D109"/>
    </sheetView>
  </sheetViews>
  <sheetFormatPr defaultColWidth="9" defaultRowHeight="14.25"/>
  <cols>
    <col min="1" max="1" width="9.25833333333333" style="393" customWidth="1"/>
    <col min="2" max="2" width="43.875" style="400" customWidth="1"/>
    <col min="3" max="3" width="10.625" style="393" customWidth="1"/>
    <col min="4" max="4" width="10.7583333333333" style="396" customWidth="1"/>
    <col min="5" max="5" width="11.125" style="396" customWidth="1"/>
    <col min="6" max="6" width="10" style="401" customWidth="1"/>
    <col min="7" max="7" width="9.25833333333333" style="402" customWidth="1"/>
    <col min="8" max="8" width="11.625" style="393"/>
    <col min="9" max="9" width="10.625" style="393" customWidth="1"/>
    <col min="10" max="16384" width="9" style="393"/>
  </cols>
  <sheetData>
    <row r="1" s="393" customFormat="1" spans="1:9">
      <c r="A1" s="403"/>
      <c r="B1" s="403"/>
      <c r="C1" s="404"/>
      <c r="D1" s="405"/>
      <c r="E1" s="405"/>
      <c r="F1" s="406"/>
      <c r="G1" s="407"/>
      <c r="H1" s="404"/>
      <c r="I1" s="404"/>
    </row>
    <row r="2" s="393" customFormat="1" ht="19.5" customHeight="1" spans="2:9">
      <c r="B2" s="408" t="s">
        <v>0</v>
      </c>
      <c r="C2" s="408"/>
      <c r="D2" s="408"/>
      <c r="E2" s="408"/>
      <c r="F2" s="322"/>
      <c r="G2" s="408"/>
      <c r="H2" s="408"/>
      <c r="I2" s="408"/>
    </row>
    <row r="3" s="393" customFormat="1" ht="14" customHeight="1" spans="2:9">
      <c r="B3" s="408"/>
      <c r="C3" s="408"/>
      <c r="D3" s="408"/>
      <c r="E3" s="409"/>
      <c r="F3" s="322"/>
      <c r="G3" s="408"/>
      <c r="H3" s="410" t="s">
        <v>1</v>
      </c>
      <c r="I3" s="408"/>
    </row>
    <row r="4" s="393" customFormat="1" spans="1:9">
      <c r="A4" s="411" t="s">
        <v>2</v>
      </c>
      <c r="B4" s="411" t="s">
        <v>3</v>
      </c>
      <c r="C4" s="412" t="s">
        <v>4</v>
      </c>
      <c r="D4" s="411" t="s">
        <v>5</v>
      </c>
      <c r="E4" s="411"/>
      <c r="F4" s="413"/>
      <c r="G4" s="411"/>
      <c r="H4" s="411"/>
      <c r="I4" s="411"/>
    </row>
    <row r="5" s="393" customFormat="1" ht="27.6" customHeight="1" spans="1:9">
      <c r="A5" s="411"/>
      <c r="B5" s="411"/>
      <c r="C5" s="411" t="s">
        <v>6</v>
      </c>
      <c r="D5" s="411" t="s">
        <v>7</v>
      </c>
      <c r="E5" s="411" t="s">
        <v>8</v>
      </c>
      <c r="F5" s="413" t="s">
        <v>9</v>
      </c>
      <c r="G5" s="414" t="s">
        <v>10</v>
      </c>
      <c r="H5" s="411" t="s">
        <v>11</v>
      </c>
      <c r="I5" s="411"/>
    </row>
    <row r="6" s="394" customFormat="1" spans="1:9">
      <c r="A6" s="411"/>
      <c r="B6" s="411"/>
      <c r="C6" s="411"/>
      <c r="D6" s="411"/>
      <c r="E6" s="411"/>
      <c r="F6" s="413"/>
      <c r="G6" s="414"/>
      <c r="H6" s="411" t="s">
        <v>12</v>
      </c>
      <c r="I6" s="411" t="s">
        <v>13</v>
      </c>
    </row>
    <row r="7" s="395" customFormat="1" spans="1:9">
      <c r="A7" s="415">
        <v>101</v>
      </c>
      <c r="B7" s="416" t="s">
        <v>14</v>
      </c>
      <c r="C7" s="417">
        <f t="shared" ref="C7:H7" si="0">SUM(C8:C20)</f>
        <v>52251</v>
      </c>
      <c r="D7" s="417">
        <v>61929</v>
      </c>
      <c r="E7" s="417">
        <v>55785</v>
      </c>
      <c r="F7" s="418">
        <f t="shared" si="0"/>
        <v>56570</v>
      </c>
      <c r="G7" s="419">
        <f t="shared" ref="G7:G14" si="1">F7/E7</f>
        <v>1.0140718831227</v>
      </c>
      <c r="H7" s="420">
        <f t="shared" si="0"/>
        <v>4319</v>
      </c>
      <c r="I7" s="462">
        <f t="shared" ref="I7:I14" si="2">(F7-C7)/C7</f>
        <v>0.0826587050965532</v>
      </c>
    </row>
    <row r="8" s="393" customFormat="1" spans="1:9">
      <c r="A8" s="421">
        <v>10101</v>
      </c>
      <c r="B8" s="422" t="s">
        <v>15</v>
      </c>
      <c r="C8" s="269">
        <v>22445</v>
      </c>
      <c r="D8" s="269">
        <v>25600</v>
      </c>
      <c r="E8" s="269">
        <v>22674</v>
      </c>
      <c r="F8" s="269">
        <v>22647</v>
      </c>
      <c r="G8" s="423">
        <f t="shared" si="1"/>
        <v>0.998809208785393</v>
      </c>
      <c r="H8" s="424">
        <f t="shared" ref="H8:H14" si="3">F8-C8</f>
        <v>202</v>
      </c>
      <c r="I8" s="463">
        <f t="shared" si="2"/>
        <v>0.0089997772332368</v>
      </c>
    </row>
    <row r="9" s="393" customFormat="1" spans="1:9">
      <c r="A9" s="421">
        <v>10104</v>
      </c>
      <c r="B9" s="422" t="s">
        <v>16</v>
      </c>
      <c r="C9" s="269">
        <v>6552</v>
      </c>
      <c r="D9" s="269">
        <v>9522</v>
      </c>
      <c r="E9" s="269">
        <v>5452</v>
      </c>
      <c r="F9" s="269">
        <v>5150</v>
      </c>
      <c r="G9" s="423">
        <f t="shared" si="1"/>
        <v>0.944607483492296</v>
      </c>
      <c r="H9" s="424">
        <f t="shared" si="3"/>
        <v>-1402</v>
      </c>
      <c r="I9" s="463">
        <f t="shared" si="2"/>
        <v>-0.213980463980464</v>
      </c>
    </row>
    <row r="10" s="396" customFormat="1" spans="1:9">
      <c r="A10" s="421">
        <v>10106</v>
      </c>
      <c r="B10" s="422" t="s">
        <v>17</v>
      </c>
      <c r="C10" s="269">
        <v>1897</v>
      </c>
      <c r="D10" s="269">
        <v>1875</v>
      </c>
      <c r="E10" s="269">
        <v>2495</v>
      </c>
      <c r="F10" s="269">
        <v>2608</v>
      </c>
      <c r="G10" s="423">
        <f t="shared" si="1"/>
        <v>1.04529058116232</v>
      </c>
      <c r="H10" s="424">
        <f t="shared" si="3"/>
        <v>711</v>
      </c>
      <c r="I10" s="463">
        <f t="shared" si="2"/>
        <v>0.374802319451766</v>
      </c>
    </row>
    <row r="11" s="393" customFormat="1" spans="1:9">
      <c r="A11" s="421">
        <v>10107</v>
      </c>
      <c r="B11" s="422" t="s">
        <v>18</v>
      </c>
      <c r="C11" s="269">
        <v>1972</v>
      </c>
      <c r="D11" s="269">
        <v>2052</v>
      </c>
      <c r="E11" s="269">
        <v>1876</v>
      </c>
      <c r="F11" s="269">
        <v>1989</v>
      </c>
      <c r="G11" s="423">
        <f t="shared" si="1"/>
        <v>1.06023454157783</v>
      </c>
      <c r="H11" s="424">
        <f t="shared" si="3"/>
        <v>17</v>
      </c>
      <c r="I11" s="463">
        <f t="shared" si="2"/>
        <v>0.00862068965517241</v>
      </c>
    </row>
    <row r="12" s="393" customFormat="1" spans="1:9">
      <c r="A12" s="421">
        <v>10109</v>
      </c>
      <c r="B12" s="422" t="s">
        <v>19</v>
      </c>
      <c r="C12" s="269">
        <v>6164</v>
      </c>
      <c r="D12" s="269">
        <v>7168</v>
      </c>
      <c r="E12" s="269">
        <v>6368</v>
      </c>
      <c r="F12" s="269">
        <v>6242</v>
      </c>
      <c r="G12" s="423">
        <f t="shared" si="1"/>
        <v>0.980213567839196</v>
      </c>
      <c r="H12" s="424">
        <f t="shared" si="3"/>
        <v>78</v>
      </c>
      <c r="I12" s="463">
        <f t="shared" si="2"/>
        <v>0.0126541207008436</v>
      </c>
    </row>
    <row r="13" s="393" customFormat="1" spans="1:9">
      <c r="A13" s="421">
        <v>10110</v>
      </c>
      <c r="B13" s="422" t="s">
        <v>20</v>
      </c>
      <c r="C13" s="269">
        <v>7577</v>
      </c>
      <c r="D13" s="269">
        <v>9500</v>
      </c>
      <c r="E13" s="269">
        <v>10517</v>
      </c>
      <c r="F13" s="269">
        <v>10835</v>
      </c>
      <c r="G13" s="423">
        <f t="shared" si="1"/>
        <v>1.03023675953219</v>
      </c>
      <c r="H13" s="424">
        <f t="shared" si="3"/>
        <v>3258</v>
      </c>
      <c r="I13" s="463">
        <f t="shared" si="2"/>
        <v>0.42998548238089</v>
      </c>
    </row>
    <row r="14" s="393" customFormat="1" spans="1:9">
      <c r="A14" s="421">
        <v>10111</v>
      </c>
      <c r="B14" s="422" t="s">
        <v>21</v>
      </c>
      <c r="C14" s="269">
        <v>5271</v>
      </c>
      <c r="D14" s="269">
        <v>5300</v>
      </c>
      <c r="E14" s="269">
        <v>5880</v>
      </c>
      <c r="F14" s="269">
        <v>6401</v>
      </c>
      <c r="G14" s="423">
        <f t="shared" si="1"/>
        <v>1.08860544217687</v>
      </c>
      <c r="H14" s="424">
        <f t="shared" si="3"/>
        <v>1130</v>
      </c>
      <c r="I14" s="463">
        <f t="shared" si="2"/>
        <v>0.21438057294631</v>
      </c>
    </row>
    <row r="15" s="393" customFormat="1" spans="1:9">
      <c r="A15" s="421">
        <v>10112</v>
      </c>
      <c r="B15" s="422" t="s">
        <v>22</v>
      </c>
      <c r="C15" s="424"/>
      <c r="D15" s="424"/>
      <c r="E15" s="424"/>
      <c r="F15" s="425"/>
      <c r="G15" s="423"/>
      <c r="H15" s="424"/>
      <c r="I15" s="463"/>
    </row>
    <row r="16" s="393" customFormat="1" spans="1:9">
      <c r="A16" s="421">
        <v>10113</v>
      </c>
      <c r="B16" s="422" t="s">
        <v>23</v>
      </c>
      <c r="C16" s="426"/>
      <c r="D16" s="426"/>
      <c r="E16" s="426"/>
      <c r="F16" s="427"/>
      <c r="G16" s="428"/>
      <c r="H16" s="429"/>
      <c r="I16" s="464"/>
    </row>
    <row r="17" s="395" customFormat="1" spans="1:9">
      <c r="A17" s="421">
        <v>10114</v>
      </c>
      <c r="B17" s="422" t="s">
        <v>24</v>
      </c>
      <c r="C17" s="269">
        <v>372</v>
      </c>
      <c r="D17" s="269">
        <v>912</v>
      </c>
      <c r="E17" s="269">
        <v>523</v>
      </c>
      <c r="F17" s="269">
        <v>699</v>
      </c>
      <c r="G17" s="430">
        <f t="shared" ref="G17:G24" si="4">F17/E17</f>
        <v>1.33652007648184</v>
      </c>
      <c r="H17" s="431">
        <f t="shared" ref="H17:H24" si="5">F17-C17</f>
        <v>327</v>
      </c>
      <c r="I17" s="465">
        <f t="shared" ref="I17:I24" si="6">(F17-C17)/C17</f>
        <v>0.879032258064516</v>
      </c>
    </row>
    <row r="18" s="393" customFormat="1" spans="1:9">
      <c r="A18" s="421">
        <v>10118</v>
      </c>
      <c r="B18" s="422" t="s">
        <v>25</v>
      </c>
      <c r="C18" s="431"/>
      <c r="D18" s="431"/>
      <c r="E18" s="431"/>
      <c r="F18" s="432"/>
      <c r="G18" s="430"/>
      <c r="H18" s="431"/>
      <c r="I18" s="465"/>
    </row>
    <row r="19" s="393" customFormat="1" spans="1:9">
      <c r="A19" s="421">
        <v>10119</v>
      </c>
      <c r="B19" s="422" t="s">
        <v>26</v>
      </c>
      <c r="C19" s="433"/>
      <c r="D19" s="433"/>
      <c r="E19" s="433"/>
      <c r="F19" s="269"/>
      <c r="G19" s="430"/>
      <c r="H19" s="431"/>
      <c r="I19" s="465"/>
    </row>
    <row r="20" s="393" customFormat="1" spans="1:9">
      <c r="A20" s="421">
        <v>10199</v>
      </c>
      <c r="B20" s="422" t="s">
        <v>27</v>
      </c>
      <c r="C20" s="433">
        <v>1</v>
      </c>
      <c r="D20" s="433"/>
      <c r="E20" s="433"/>
      <c r="F20" s="269">
        <v>-1</v>
      </c>
      <c r="G20" s="430"/>
      <c r="H20" s="431">
        <f t="shared" si="5"/>
        <v>-2</v>
      </c>
      <c r="I20" s="465">
        <f t="shared" si="6"/>
        <v>-2</v>
      </c>
    </row>
    <row r="21" s="393" customFormat="1" spans="1:9">
      <c r="A21" s="415">
        <v>103</v>
      </c>
      <c r="B21" s="434" t="s">
        <v>28</v>
      </c>
      <c r="C21" s="420">
        <f>SUM(C22:C27)</f>
        <v>10127</v>
      </c>
      <c r="D21" s="420">
        <v>7250</v>
      </c>
      <c r="E21" s="420">
        <v>7278</v>
      </c>
      <c r="F21" s="435">
        <f>SUM(F22:F27)</f>
        <v>8067</v>
      </c>
      <c r="G21" s="436">
        <f t="shared" si="4"/>
        <v>1.10840890354493</v>
      </c>
      <c r="H21" s="437">
        <f t="shared" si="5"/>
        <v>-2060</v>
      </c>
      <c r="I21" s="436">
        <f t="shared" si="6"/>
        <v>-0.203416609064876</v>
      </c>
    </row>
    <row r="22" s="395" customFormat="1" spans="1:9">
      <c r="A22" s="421">
        <v>10302</v>
      </c>
      <c r="B22" s="422" t="s">
        <v>29</v>
      </c>
      <c r="C22" s="433">
        <v>2701</v>
      </c>
      <c r="D22" s="433">
        <v>3270</v>
      </c>
      <c r="E22" s="433">
        <v>2795</v>
      </c>
      <c r="F22" s="269">
        <v>2751</v>
      </c>
      <c r="G22" s="438">
        <f t="shared" si="4"/>
        <v>0.984257602862254</v>
      </c>
      <c r="H22" s="439">
        <f t="shared" si="5"/>
        <v>50</v>
      </c>
      <c r="I22" s="456">
        <f t="shared" si="6"/>
        <v>0.0185116623472788</v>
      </c>
    </row>
    <row r="23" s="397" customFormat="1" spans="1:9">
      <c r="A23" s="421">
        <v>10304</v>
      </c>
      <c r="B23" s="440" t="s">
        <v>30</v>
      </c>
      <c r="C23" s="433">
        <v>1764</v>
      </c>
      <c r="D23" s="433">
        <v>1830</v>
      </c>
      <c r="E23" s="433">
        <v>2350</v>
      </c>
      <c r="F23" s="269">
        <v>2360</v>
      </c>
      <c r="G23" s="438">
        <f t="shared" si="4"/>
        <v>1.00425531914894</v>
      </c>
      <c r="H23" s="439">
        <f t="shared" si="5"/>
        <v>596</v>
      </c>
      <c r="I23" s="456">
        <f t="shared" si="6"/>
        <v>0.337868480725624</v>
      </c>
    </row>
    <row r="24" s="397" customFormat="1" spans="1:9">
      <c r="A24" s="421">
        <v>10305</v>
      </c>
      <c r="B24" s="422" t="s">
        <v>31</v>
      </c>
      <c r="C24" s="433">
        <v>417</v>
      </c>
      <c r="D24" s="433">
        <v>600</v>
      </c>
      <c r="E24" s="433">
        <v>600</v>
      </c>
      <c r="F24" s="269">
        <v>548</v>
      </c>
      <c r="G24" s="438">
        <f t="shared" si="4"/>
        <v>0.913333333333333</v>
      </c>
      <c r="H24" s="439">
        <f t="shared" si="5"/>
        <v>131</v>
      </c>
      <c r="I24" s="456">
        <f t="shared" si="6"/>
        <v>0.314148681055156</v>
      </c>
    </row>
    <row r="25" s="397" customFormat="1" spans="1:9">
      <c r="A25" s="421">
        <v>10306</v>
      </c>
      <c r="B25" s="441" t="s">
        <v>32</v>
      </c>
      <c r="C25" s="442"/>
      <c r="D25" s="442"/>
      <c r="E25" s="442"/>
      <c r="F25" s="443"/>
      <c r="G25" s="438"/>
      <c r="H25" s="439"/>
      <c r="I25" s="456"/>
    </row>
    <row r="26" s="397" customFormat="1" spans="1:9">
      <c r="A26" s="421">
        <v>10307</v>
      </c>
      <c r="B26" s="444" t="s">
        <v>33</v>
      </c>
      <c r="C26" s="433">
        <v>4828</v>
      </c>
      <c r="D26" s="433">
        <v>1550</v>
      </c>
      <c r="E26" s="433">
        <v>1400</v>
      </c>
      <c r="F26" s="269">
        <v>2275</v>
      </c>
      <c r="G26" s="438">
        <f t="shared" ref="G26:G31" si="7">F26/E26</f>
        <v>1.625</v>
      </c>
      <c r="H26" s="439">
        <f t="shared" ref="H26:H31" si="8">F26-C26</f>
        <v>-2553</v>
      </c>
      <c r="I26" s="456">
        <f t="shared" ref="I26:I31" si="9">(F26-C26)/C26</f>
        <v>-0.528790389395195</v>
      </c>
    </row>
    <row r="27" s="397" customFormat="1" spans="1:9">
      <c r="A27" s="421">
        <v>10399</v>
      </c>
      <c r="B27" s="422" t="s">
        <v>34</v>
      </c>
      <c r="C27" s="433">
        <v>417</v>
      </c>
      <c r="D27" s="433"/>
      <c r="E27" s="433">
        <v>133</v>
      </c>
      <c r="F27" s="269">
        <v>133</v>
      </c>
      <c r="G27" s="438"/>
      <c r="H27" s="439">
        <f t="shared" si="8"/>
        <v>-284</v>
      </c>
      <c r="I27" s="456"/>
    </row>
    <row r="28" s="395" customFormat="1" spans="1:9">
      <c r="A28" s="445"/>
      <c r="B28" s="446" t="s">
        <v>35</v>
      </c>
      <c r="C28" s="420">
        <f>C21+C7</f>
        <v>62378</v>
      </c>
      <c r="D28" s="420">
        <v>69179</v>
      </c>
      <c r="E28" s="420">
        <v>63063</v>
      </c>
      <c r="F28" s="435">
        <f>F21+F7</f>
        <v>64637</v>
      </c>
      <c r="G28" s="436">
        <f t="shared" si="7"/>
        <v>1.02495916781631</v>
      </c>
      <c r="H28" s="447">
        <f t="shared" si="8"/>
        <v>2259</v>
      </c>
      <c r="I28" s="436">
        <f t="shared" si="9"/>
        <v>0.0362146910769823</v>
      </c>
    </row>
    <row r="29" s="398" customFormat="1" spans="1:9">
      <c r="A29" s="412"/>
      <c r="B29" s="448" t="s">
        <v>36</v>
      </c>
      <c r="C29" s="417">
        <f t="shared" ref="C29:F29" si="10">C30+C96+C100+C101+C99</f>
        <v>123852</v>
      </c>
      <c r="D29" s="417">
        <f t="shared" si="10"/>
        <v>88705</v>
      </c>
      <c r="E29" s="417">
        <f t="shared" si="10"/>
        <v>109424</v>
      </c>
      <c r="F29" s="418">
        <f t="shared" si="10"/>
        <v>139372</v>
      </c>
      <c r="G29" s="436">
        <f t="shared" si="7"/>
        <v>1.2736876736365</v>
      </c>
      <c r="H29" s="447">
        <f t="shared" si="8"/>
        <v>15520</v>
      </c>
      <c r="I29" s="436">
        <f t="shared" si="9"/>
        <v>0.125310854891322</v>
      </c>
    </row>
    <row r="30" s="399" customFormat="1" spans="1:9">
      <c r="A30" s="449"/>
      <c r="B30" s="450" t="s">
        <v>37</v>
      </c>
      <c r="C30" s="451">
        <f>C31+C74+C38</f>
        <v>109620</v>
      </c>
      <c r="D30" s="451">
        <v>68610</v>
      </c>
      <c r="E30" s="451">
        <v>85063</v>
      </c>
      <c r="F30" s="452">
        <f>F31+F74+F38</f>
        <v>123249</v>
      </c>
      <c r="G30" s="436">
        <f t="shared" si="7"/>
        <v>1.4489143340818</v>
      </c>
      <c r="H30" s="447">
        <f t="shared" si="8"/>
        <v>13629</v>
      </c>
      <c r="I30" s="436">
        <f t="shared" si="9"/>
        <v>0.124329501915709</v>
      </c>
    </row>
    <row r="31" s="398" customFormat="1" ht="17.25" customHeight="1" spans="1:9">
      <c r="A31" s="412"/>
      <c r="B31" s="453" t="s">
        <v>38</v>
      </c>
      <c r="C31" s="454">
        <v>4295</v>
      </c>
      <c r="D31" s="454">
        <v>4180</v>
      </c>
      <c r="E31" s="454">
        <v>4471</v>
      </c>
      <c r="F31" s="455">
        <v>4295</v>
      </c>
      <c r="G31" s="456">
        <f t="shared" si="7"/>
        <v>0.960635204652203</v>
      </c>
      <c r="H31" s="457">
        <f t="shared" si="8"/>
        <v>0</v>
      </c>
      <c r="I31" s="456">
        <f t="shared" si="9"/>
        <v>0</v>
      </c>
    </row>
    <row r="32" s="399" customFormat="1" ht="17.25" customHeight="1" spans="1:9">
      <c r="A32" s="412"/>
      <c r="B32" s="458" t="s">
        <v>39</v>
      </c>
      <c r="C32" s="459">
        <v>0</v>
      </c>
      <c r="D32" s="459"/>
      <c r="E32" s="459"/>
      <c r="F32" s="460">
        <v>0</v>
      </c>
      <c r="G32" s="456"/>
      <c r="H32" s="457"/>
      <c r="I32" s="456"/>
    </row>
    <row r="33" s="399" customFormat="1" ht="17.25" customHeight="1" spans="1:9">
      <c r="A33" s="412"/>
      <c r="B33" s="458" t="s">
        <v>40</v>
      </c>
      <c r="C33" s="459">
        <v>115</v>
      </c>
      <c r="D33" s="459"/>
      <c r="E33" s="459">
        <v>115</v>
      </c>
      <c r="F33" s="460">
        <v>115</v>
      </c>
      <c r="G33" s="456">
        <f t="shared" ref="G33:G38" si="11">F33/E33</f>
        <v>1</v>
      </c>
      <c r="H33" s="457"/>
      <c r="I33" s="456"/>
    </row>
    <row r="34" s="399" customFormat="1" ht="17.25" customHeight="1" spans="1:9">
      <c r="A34" s="412"/>
      <c r="B34" s="458" t="s">
        <v>41</v>
      </c>
      <c r="C34" s="459">
        <v>1070</v>
      </c>
      <c r="D34" s="459"/>
      <c r="E34" s="459">
        <v>1070</v>
      </c>
      <c r="F34" s="460">
        <v>1070</v>
      </c>
      <c r="G34" s="456">
        <f t="shared" si="11"/>
        <v>1</v>
      </c>
      <c r="H34" s="457"/>
      <c r="I34" s="456"/>
    </row>
    <row r="35" s="399" customFormat="1" ht="17.25" customHeight="1" spans="1:9">
      <c r="A35" s="412"/>
      <c r="B35" s="458" t="s">
        <v>42</v>
      </c>
      <c r="C35" s="459">
        <v>0</v>
      </c>
      <c r="D35" s="459"/>
      <c r="E35" s="459"/>
      <c r="F35" s="460">
        <v>0</v>
      </c>
      <c r="G35" s="456"/>
      <c r="H35" s="457"/>
      <c r="I35" s="456"/>
    </row>
    <row r="36" s="399" customFormat="1" ht="17.25" customHeight="1" spans="1:9">
      <c r="A36" s="412"/>
      <c r="B36" s="458" t="s">
        <v>43</v>
      </c>
      <c r="C36" s="459">
        <v>0</v>
      </c>
      <c r="D36" s="459">
        <v>1070</v>
      </c>
      <c r="E36" s="459">
        <v>176</v>
      </c>
      <c r="F36" s="460">
        <v>0</v>
      </c>
      <c r="G36" s="456"/>
      <c r="H36" s="457"/>
      <c r="I36" s="456"/>
    </row>
    <row r="37" s="399" customFormat="1" ht="17.25" customHeight="1" spans="1:9">
      <c r="A37" s="412"/>
      <c r="B37" s="458" t="s">
        <v>44</v>
      </c>
      <c r="C37" s="459">
        <v>3110</v>
      </c>
      <c r="D37" s="459">
        <v>3110</v>
      </c>
      <c r="E37" s="459">
        <v>3110</v>
      </c>
      <c r="F37" s="460">
        <v>3110</v>
      </c>
      <c r="G37" s="456"/>
      <c r="H37" s="457"/>
      <c r="I37" s="456"/>
    </row>
    <row r="38" s="399" customFormat="1" ht="17.25" customHeight="1" spans="1:9">
      <c r="A38" s="461"/>
      <c r="B38" s="453" t="s">
        <v>45</v>
      </c>
      <c r="C38" s="454">
        <f>SUM(C39:C73)</f>
        <v>87262</v>
      </c>
      <c r="D38" s="454">
        <v>63599</v>
      </c>
      <c r="E38" s="454">
        <v>79761</v>
      </c>
      <c r="F38" s="455">
        <v>95074</v>
      </c>
      <c r="G38" s="456">
        <f t="shared" si="11"/>
        <v>1.19198605834932</v>
      </c>
      <c r="H38" s="457">
        <f>F38-C38</f>
        <v>7812</v>
      </c>
      <c r="I38" s="456">
        <f>(F38-C38)/C38</f>
        <v>0.0895235039306915</v>
      </c>
    </row>
    <row r="39" s="395" customFormat="1" spans="1:9">
      <c r="A39" s="461"/>
      <c r="B39" s="458" t="s">
        <v>46</v>
      </c>
      <c r="C39" s="459">
        <v>13204</v>
      </c>
      <c r="D39" s="459">
        <v>2141</v>
      </c>
      <c r="E39" s="459">
        <v>13358</v>
      </c>
      <c r="F39" s="460">
        <v>14451</v>
      </c>
      <c r="G39" s="456"/>
      <c r="H39" s="457"/>
      <c r="I39" s="456"/>
    </row>
    <row r="40" s="395" customFormat="1" spans="1:9">
      <c r="A40" s="461"/>
      <c r="B40" s="458" t="s">
        <v>47</v>
      </c>
      <c r="C40" s="459">
        <v>13681</v>
      </c>
      <c r="D40" s="459">
        <v>14136</v>
      </c>
      <c r="E40" s="459">
        <v>14515</v>
      </c>
      <c r="F40" s="460">
        <v>20940</v>
      </c>
      <c r="G40" s="456"/>
      <c r="H40" s="457"/>
      <c r="I40" s="456"/>
    </row>
    <row r="41" s="395" customFormat="1" spans="1:9">
      <c r="A41" s="461"/>
      <c r="B41" s="458" t="s">
        <v>48</v>
      </c>
      <c r="C41" s="459">
        <v>8057</v>
      </c>
      <c r="D41" s="459"/>
      <c r="E41" s="459">
        <v>22</v>
      </c>
      <c r="F41" s="460">
        <v>22</v>
      </c>
      <c r="G41" s="456"/>
      <c r="H41" s="457"/>
      <c r="I41" s="456"/>
    </row>
    <row r="42" s="395" customFormat="1" spans="1:9">
      <c r="A42" s="461"/>
      <c r="B42" s="458" t="s">
        <v>49</v>
      </c>
      <c r="C42" s="459">
        <v>6140</v>
      </c>
      <c r="D42" s="459">
        <v>8306</v>
      </c>
      <c r="E42" s="459">
        <v>5442</v>
      </c>
      <c r="F42" s="460">
        <v>8582</v>
      </c>
      <c r="G42" s="456"/>
      <c r="H42" s="457"/>
      <c r="I42" s="456"/>
    </row>
    <row r="43" s="395" customFormat="1" spans="1:9">
      <c r="A43" s="461"/>
      <c r="B43" s="458" t="s">
        <v>50</v>
      </c>
      <c r="C43" s="459">
        <v>0</v>
      </c>
      <c r="D43" s="459"/>
      <c r="E43" s="459"/>
      <c r="F43" s="460">
        <v>0</v>
      </c>
      <c r="G43" s="456"/>
      <c r="H43" s="457"/>
      <c r="I43" s="456"/>
    </row>
    <row r="44" s="395" customFormat="1" spans="1:9">
      <c r="A44" s="461"/>
      <c r="B44" s="458" t="s">
        <v>51</v>
      </c>
      <c r="C44" s="459">
        <v>0</v>
      </c>
      <c r="D44" s="459"/>
      <c r="E44" s="459"/>
      <c r="F44" s="460">
        <v>0</v>
      </c>
      <c r="G44" s="456"/>
      <c r="H44" s="457"/>
      <c r="I44" s="456"/>
    </row>
    <row r="45" s="395" customFormat="1" spans="1:9">
      <c r="A45" s="461"/>
      <c r="B45" s="458" t="s">
        <v>52</v>
      </c>
      <c r="C45" s="459">
        <v>242</v>
      </c>
      <c r="D45" s="459"/>
      <c r="E45" s="459">
        <v>104</v>
      </c>
      <c r="F45" s="460">
        <v>104</v>
      </c>
      <c r="G45" s="456"/>
      <c r="H45" s="457"/>
      <c r="I45" s="456"/>
    </row>
    <row r="46" s="395" customFormat="1" spans="1:9">
      <c r="A46" s="461"/>
      <c r="B46" s="458" t="s">
        <v>53</v>
      </c>
      <c r="C46" s="459">
        <v>0</v>
      </c>
      <c r="D46" s="459"/>
      <c r="E46" s="459"/>
      <c r="F46" s="460">
        <v>0</v>
      </c>
      <c r="G46" s="456"/>
      <c r="H46" s="457"/>
      <c r="I46" s="456"/>
    </row>
    <row r="47" s="395" customFormat="1" spans="1:9">
      <c r="A47" s="461"/>
      <c r="B47" s="458" t="s">
        <v>54</v>
      </c>
      <c r="C47" s="459">
        <v>8948</v>
      </c>
      <c r="D47" s="459">
        <v>20811</v>
      </c>
      <c r="E47" s="459">
        <v>8947</v>
      </c>
      <c r="F47" s="460">
        <v>8947</v>
      </c>
      <c r="G47" s="456"/>
      <c r="H47" s="457"/>
      <c r="I47" s="456"/>
    </row>
    <row r="48" s="395" customFormat="1" spans="1:9">
      <c r="A48" s="461"/>
      <c r="B48" s="458" t="s">
        <v>55</v>
      </c>
      <c r="C48" s="459">
        <v>0</v>
      </c>
      <c r="D48" s="459"/>
      <c r="E48" s="459">
        <v>115</v>
      </c>
      <c r="F48" s="460">
        <v>0</v>
      </c>
      <c r="G48" s="456"/>
      <c r="H48" s="457"/>
      <c r="I48" s="456"/>
    </row>
    <row r="49" s="395" customFormat="1" spans="1:9">
      <c r="A49" s="461"/>
      <c r="B49" s="458" t="s">
        <v>56</v>
      </c>
      <c r="C49" s="459">
        <v>3</v>
      </c>
      <c r="D49" s="459"/>
      <c r="E49" s="459">
        <v>16</v>
      </c>
      <c r="F49" s="460">
        <v>11</v>
      </c>
      <c r="G49" s="456"/>
      <c r="H49" s="457"/>
      <c r="I49" s="456"/>
    </row>
    <row r="50" s="395" customFormat="1" spans="1:9">
      <c r="A50" s="461"/>
      <c r="B50" s="458" t="s">
        <v>57</v>
      </c>
      <c r="C50" s="459">
        <v>0</v>
      </c>
      <c r="D50" s="459"/>
      <c r="E50" s="459"/>
      <c r="F50" s="460">
        <v>0</v>
      </c>
      <c r="G50" s="456"/>
      <c r="H50" s="457"/>
      <c r="I50" s="456"/>
    </row>
    <row r="51" s="395" customFormat="1" spans="1:9">
      <c r="A51" s="461"/>
      <c r="B51" s="458" t="s">
        <v>58</v>
      </c>
      <c r="C51" s="459">
        <v>1026</v>
      </c>
      <c r="D51" s="459">
        <v>730</v>
      </c>
      <c r="E51" s="459">
        <v>3616</v>
      </c>
      <c r="F51" s="460">
        <v>3716</v>
      </c>
      <c r="G51" s="456"/>
      <c r="H51" s="457"/>
      <c r="I51" s="456"/>
    </row>
    <row r="52" s="395" customFormat="1" spans="1:9">
      <c r="A52" s="461"/>
      <c r="B52" s="458" t="s">
        <v>59</v>
      </c>
      <c r="C52" s="459">
        <v>130</v>
      </c>
      <c r="D52" s="459"/>
      <c r="E52" s="459"/>
      <c r="F52" s="460">
        <v>154</v>
      </c>
      <c r="G52" s="456"/>
      <c r="H52" s="457"/>
      <c r="I52" s="456"/>
    </row>
    <row r="53" s="395" customFormat="1" spans="1:9">
      <c r="A53" s="461"/>
      <c r="B53" s="458" t="s">
        <v>60</v>
      </c>
      <c r="C53" s="459">
        <v>0</v>
      </c>
      <c r="D53" s="459"/>
      <c r="E53" s="459"/>
      <c r="F53" s="460">
        <v>0</v>
      </c>
      <c r="G53" s="456"/>
      <c r="H53" s="457"/>
      <c r="I53" s="456"/>
    </row>
    <row r="54" s="395" customFormat="1" spans="1:9">
      <c r="A54" s="461"/>
      <c r="B54" s="458" t="s">
        <v>61</v>
      </c>
      <c r="C54" s="459">
        <v>0</v>
      </c>
      <c r="D54" s="459"/>
      <c r="E54" s="459"/>
      <c r="F54" s="460">
        <v>0</v>
      </c>
      <c r="G54" s="456"/>
      <c r="H54" s="457"/>
      <c r="I54" s="456"/>
    </row>
    <row r="55" s="395" customFormat="1" spans="1:9">
      <c r="A55" s="461"/>
      <c r="B55" s="458" t="s">
        <v>62</v>
      </c>
      <c r="C55" s="459">
        <v>145</v>
      </c>
      <c r="D55" s="459"/>
      <c r="E55" s="459">
        <v>126</v>
      </c>
      <c r="F55" s="460">
        <v>126</v>
      </c>
      <c r="G55" s="456"/>
      <c r="H55" s="457"/>
      <c r="I55" s="456"/>
    </row>
    <row r="56" s="395" customFormat="1" spans="1:9">
      <c r="A56" s="461"/>
      <c r="B56" s="458" t="s">
        <v>63</v>
      </c>
      <c r="C56" s="459">
        <v>10298</v>
      </c>
      <c r="D56" s="459">
        <v>888</v>
      </c>
      <c r="E56" s="459">
        <v>10361</v>
      </c>
      <c r="F56" s="460">
        <v>14017</v>
      </c>
      <c r="G56" s="456"/>
      <c r="H56" s="457"/>
      <c r="I56" s="456"/>
    </row>
    <row r="57" s="395" customFormat="1" spans="1:9">
      <c r="A57" s="461"/>
      <c r="B57" s="458" t="s">
        <v>64</v>
      </c>
      <c r="C57" s="459">
        <v>0</v>
      </c>
      <c r="D57" s="459"/>
      <c r="E57" s="459"/>
      <c r="F57" s="460">
        <v>0</v>
      </c>
      <c r="G57" s="456"/>
      <c r="H57" s="457"/>
      <c r="I57" s="456"/>
    </row>
    <row r="58" s="395" customFormat="1" spans="1:9">
      <c r="A58" s="461"/>
      <c r="B58" s="458" t="s">
        <v>65</v>
      </c>
      <c r="C58" s="459">
        <v>98</v>
      </c>
      <c r="D58" s="459"/>
      <c r="E58" s="459">
        <v>10</v>
      </c>
      <c r="F58" s="460">
        <v>10</v>
      </c>
      <c r="G58" s="456"/>
      <c r="H58" s="457"/>
      <c r="I58" s="456"/>
    </row>
    <row r="59" s="395" customFormat="1" spans="1:9">
      <c r="A59" s="461"/>
      <c r="B59" s="458" t="s">
        <v>66</v>
      </c>
      <c r="C59" s="459">
        <v>8438</v>
      </c>
      <c r="D59" s="459">
        <v>6984</v>
      </c>
      <c r="E59" s="459">
        <v>9190</v>
      </c>
      <c r="F59" s="460">
        <v>9481</v>
      </c>
      <c r="G59" s="456"/>
      <c r="H59" s="457"/>
      <c r="I59" s="456"/>
    </row>
    <row r="60" s="395" customFormat="1" spans="1:9">
      <c r="A60" s="461"/>
      <c r="B60" s="458" t="s">
        <v>67</v>
      </c>
      <c r="C60" s="459">
        <v>6310</v>
      </c>
      <c r="D60" s="459">
        <v>4506</v>
      </c>
      <c r="E60" s="459">
        <v>7911</v>
      </c>
      <c r="F60" s="460">
        <v>7932</v>
      </c>
      <c r="G60" s="456"/>
      <c r="H60" s="457"/>
      <c r="I60" s="456"/>
    </row>
    <row r="61" s="395" customFormat="1" spans="1:9">
      <c r="A61" s="461"/>
      <c r="B61" s="458" t="s">
        <v>68</v>
      </c>
      <c r="C61" s="459">
        <v>0</v>
      </c>
      <c r="D61" s="459"/>
      <c r="E61" s="459"/>
      <c r="F61" s="460">
        <v>0</v>
      </c>
      <c r="G61" s="456"/>
      <c r="H61" s="457"/>
      <c r="I61" s="456"/>
    </row>
    <row r="62" s="395" customFormat="1" spans="1:9">
      <c r="A62" s="461"/>
      <c r="B62" s="458" t="s">
        <v>69</v>
      </c>
      <c r="C62" s="459">
        <v>0</v>
      </c>
      <c r="D62" s="459"/>
      <c r="E62" s="459"/>
      <c r="F62" s="460">
        <v>0</v>
      </c>
      <c r="G62" s="456"/>
      <c r="H62" s="457"/>
      <c r="I62" s="456"/>
    </row>
    <row r="63" s="395" customFormat="1" spans="1:9">
      <c r="A63" s="461"/>
      <c r="B63" s="458" t="s">
        <v>70</v>
      </c>
      <c r="C63" s="459">
        <v>6875</v>
      </c>
      <c r="D63" s="459">
        <v>26</v>
      </c>
      <c r="E63" s="459">
        <v>1025</v>
      </c>
      <c r="F63" s="460">
        <v>1280</v>
      </c>
      <c r="G63" s="456"/>
      <c r="H63" s="457"/>
      <c r="I63" s="456"/>
    </row>
    <row r="64" s="395" customFormat="1" spans="1:9">
      <c r="A64" s="461"/>
      <c r="B64" s="458" t="s">
        <v>71</v>
      </c>
      <c r="C64" s="459">
        <v>47</v>
      </c>
      <c r="D64" s="459">
        <v>125</v>
      </c>
      <c r="E64" s="459">
        <v>371</v>
      </c>
      <c r="F64" s="460">
        <v>371</v>
      </c>
      <c r="G64" s="456"/>
      <c r="H64" s="457"/>
      <c r="I64" s="456"/>
    </row>
    <row r="65" s="395" customFormat="1" spans="1:9">
      <c r="A65" s="461"/>
      <c r="B65" s="458" t="s">
        <v>72</v>
      </c>
      <c r="C65" s="459">
        <v>0</v>
      </c>
      <c r="D65" s="459"/>
      <c r="E65" s="459"/>
      <c r="F65" s="460">
        <v>0</v>
      </c>
      <c r="G65" s="456"/>
      <c r="H65" s="457"/>
      <c r="I65" s="456"/>
    </row>
    <row r="66" s="395" customFormat="1" spans="1:9">
      <c r="A66" s="461"/>
      <c r="B66" s="458" t="s">
        <v>73</v>
      </c>
      <c r="C66" s="459">
        <v>0</v>
      </c>
      <c r="D66" s="459"/>
      <c r="E66" s="459"/>
      <c r="F66" s="460">
        <v>0</v>
      </c>
      <c r="G66" s="456"/>
      <c r="H66" s="457"/>
      <c r="I66" s="456"/>
    </row>
    <row r="67" s="395" customFormat="1" spans="1:9">
      <c r="A67" s="461"/>
      <c r="B67" s="458" t="s">
        <v>74</v>
      </c>
      <c r="C67" s="459">
        <v>0</v>
      </c>
      <c r="D67" s="459"/>
      <c r="E67" s="459"/>
      <c r="F67" s="460">
        <v>0</v>
      </c>
      <c r="G67" s="456"/>
      <c r="H67" s="457"/>
      <c r="I67" s="456"/>
    </row>
    <row r="68" s="395" customFormat="1" spans="1:9">
      <c r="A68" s="461"/>
      <c r="B68" s="458" t="s">
        <v>75</v>
      </c>
      <c r="C68" s="459">
        <v>0</v>
      </c>
      <c r="D68" s="459"/>
      <c r="E68" s="459"/>
      <c r="F68" s="460">
        <v>0</v>
      </c>
      <c r="G68" s="456"/>
      <c r="H68" s="457"/>
      <c r="I68" s="456"/>
    </row>
    <row r="69" s="395" customFormat="1" spans="1:9">
      <c r="A69" s="461"/>
      <c r="B69" s="458" t="s">
        <v>76</v>
      </c>
      <c r="C69" s="459">
        <v>1839</v>
      </c>
      <c r="D69" s="459">
        <v>4937</v>
      </c>
      <c r="E69" s="459">
        <v>4290</v>
      </c>
      <c r="F69" s="460">
        <v>4350</v>
      </c>
      <c r="G69" s="456"/>
      <c r="H69" s="457"/>
      <c r="I69" s="456"/>
    </row>
    <row r="70" s="395" customFormat="1" spans="1:9">
      <c r="A70" s="461"/>
      <c r="B70" s="458" t="s">
        <v>77</v>
      </c>
      <c r="C70" s="459">
        <v>0</v>
      </c>
      <c r="D70" s="459"/>
      <c r="E70" s="459"/>
      <c r="F70" s="460">
        <v>0</v>
      </c>
      <c r="G70" s="456"/>
      <c r="H70" s="457"/>
      <c r="I70" s="456"/>
    </row>
    <row r="71" s="395" customFormat="1" spans="1:9">
      <c r="A71" s="461"/>
      <c r="B71" s="458" t="s">
        <v>78</v>
      </c>
      <c r="C71" s="459">
        <v>0</v>
      </c>
      <c r="D71" s="459"/>
      <c r="E71" s="459"/>
      <c r="F71" s="460">
        <v>0</v>
      </c>
      <c r="G71" s="456"/>
      <c r="H71" s="457"/>
      <c r="I71" s="456"/>
    </row>
    <row r="72" s="395" customFormat="1" spans="1:9">
      <c r="A72" s="461"/>
      <c r="B72" s="458" t="s">
        <v>79</v>
      </c>
      <c r="C72" s="459">
        <v>0</v>
      </c>
      <c r="D72" s="459"/>
      <c r="E72" s="459"/>
      <c r="F72" s="460">
        <v>0</v>
      </c>
      <c r="G72" s="456"/>
      <c r="H72" s="457"/>
      <c r="I72" s="456"/>
    </row>
    <row r="73" s="395" customFormat="1" spans="1:9">
      <c r="A73" s="461"/>
      <c r="B73" s="458" t="s">
        <v>80</v>
      </c>
      <c r="C73" s="459">
        <v>1781</v>
      </c>
      <c r="D73" s="459">
        <v>9</v>
      </c>
      <c r="E73" s="459">
        <v>342</v>
      </c>
      <c r="F73" s="460">
        <v>580</v>
      </c>
      <c r="G73" s="456"/>
      <c r="H73" s="457"/>
      <c r="I73" s="456"/>
    </row>
    <row r="74" s="395" customFormat="1" spans="1:9">
      <c r="A74" s="461"/>
      <c r="B74" s="453" t="s">
        <v>81</v>
      </c>
      <c r="C74" s="454">
        <f>SUM(C75:C95)</f>
        <v>18063</v>
      </c>
      <c r="D74" s="454">
        <v>831</v>
      </c>
      <c r="E74" s="454">
        <v>831</v>
      </c>
      <c r="F74" s="455">
        <v>23880</v>
      </c>
      <c r="G74" s="456">
        <f>F74/E74</f>
        <v>28.7364620938628</v>
      </c>
      <c r="H74" s="457">
        <f>F74-C74</f>
        <v>5817</v>
      </c>
      <c r="I74" s="456">
        <f>(F74-C74)/C74</f>
        <v>0.322039528317555</v>
      </c>
    </row>
    <row r="75" s="395" customFormat="1" spans="1:9">
      <c r="A75" s="461"/>
      <c r="B75" s="458" t="s">
        <v>82</v>
      </c>
      <c r="C75" s="112">
        <v>496</v>
      </c>
      <c r="D75" s="112"/>
      <c r="E75" s="112"/>
      <c r="F75" s="352">
        <v>189</v>
      </c>
      <c r="G75" s="456"/>
      <c r="H75" s="457"/>
      <c r="I75" s="456"/>
    </row>
    <row r="76" s="395" customFormat="1" spans="1:9">
      <c r="A76" s="461"/>
      <c r="B76" s="458" t="s">
        <v>83</v>
      </c>
      <c r="C76" s="112">
        <v>0</v>
      </c>
      <c r="D76" s="112"/>
      <c r="E76" s="112"/>
      <c r="F76" s="352">
        <v>0</v>
      </c>
      <c r="G76" s="456"/>
      <c r="H76" s="457"/>
      <c r="I76" s="456"/>
    </row>
    <row r="77" s="395" customFormat="1" spans="1:9">
      <c r="A77" s="461"/>
      <c r="B77" s="458" t="s">
        <v>84</v>
      </c>
      <c r="C77" s="112">
        <v>0</v>
      </c>
      <c r="D77" s="112"/>
      <c r="E77" s="112"/>
      <c r="F77" s="352">
        <v>0</v>
      </c>
      <c r="G77" s="456"/>
      <c r="H77" s="457"/>
      <c r="I77" s="456"/>
    </row>
    <row r="78" s="395" customFormat="1" spans="1:9">
      <c r="A78" s="461"/>
      <c r="B78" s="458" t="s">
        <v>85</v>
      </c>
      <c r="C78" s="112">
        <v>0</v>
      </c>
      <c r="D78" s="112"/>
      <c r="E78" s="112"/>
      <c r="F78" s="352">
        <v>0</v>
      </c>
      <c r="G78" s="456"/>
      <c r="H78" s="457"/>
      <c r="I78" s="456"/>
    </row>
    <row r="79" s="395" customFormat="1" spans="1:9">
      <c r="A79" s="461"/>
      <c r="B79" s="458" t="s">
        <v>86</v>
      </c>
      <c r="C79" s="112">
        <v>623</v>
      </c>
      <c r="D79" s="112"/>
      <c r="E79" s="112"/>
      <c r="F79" s="352">
        <v>453</v>
      </c>
      <c r="G79" s="456"/>
      <c r="H79" s="457"/>
      <c r="I79" s="456"/>
    </row>
    <row r="80" s="395" customFormat="1" spans="1:9">
      <c r="A80" s="461"/>
      <c r="B80" s="458" t="s">
        <v>87</v>
      </c>
      <c r="C80" s="112">
        <v>10</v>
      </c>
      <c r="D80" s="112"/>
      <c r="E80" s="112"/>
      <c r="F80" s="352">
        <v>0</v>
      </c>
      <c r="G80" s="456"/>
      <c r="H80" s="457"/>
      <c r="I80" s="456"/>
    </row>
    <row r="81" s="395" customFormat="1" spans="1:9">
      <c r="A81" s="461"/>
      <c r="B81" s="458" t="s">
        <v>88</v>
      </c>
      <c r="C81" s="112">
        <v>208</v>
      </c>
      <c r="D81" s="112">
        <v>3</v>
      </c>
      <c r="E81" s="112">
        <v>3</v>
      </c>
      <c r="F81" s="352">
        <v>87</v>
      </c>
      <c r="G81" s="456"/>
      <c r="H81" s="457"/>
      <c r="I81" s="456"/>
    </row>
    <row r="82" s="395" customFormat="1" spans="1:9">
      <c r="A82" s="461"/>
      <c r="B82" s="458" t="s">
        <v>89</v>
      </c>
      <c r="C82" s="112">
        <v>4783</v>
      </c>
      <c r="D82" s="112">
        <v>64</v>
      </c>
      <c r="E82" s="112">
        <v>64</v>
      </c>
      <c r="F82" s="352">
        <v>5019</v>
      </c>
      <c r="G82" s="456"/>
      <c r="H82" s="457"/>
      <c r="I82" s="456"/>
    </row>
    <row r="83" s="395" customFormat="1" spans="1:9">
      <c r="A83" s="461"/>
      <c r="B83" s="458" t="s">
        <v>90</v>
      </c>
      <c r="C83" s="112">
        <v>1560</v>
      </c>
      <c r="D83" s="112"/>
      <c r="E83" s="112"/>
      <c r="F83" s="352">
        <v>3530</v>
      </c>
      <c r="G83" s="456"/>
      <c r="H83" s="457"/>
      <c r="I83" s="456"/>
    </row>
    <row r="84" s="395" customFormat="1" spans="1:9">
      <c r="A84" s="461"/>
      <c r="B84" s="458" t="s">
        <v>91</v>
      </c>
      <c r="C84" s="112">
        <v>113</v>
      </c>
      <c r="D84" s="112"/>
      <c r="E84" s="112"/>
      <c r="F84" s="352">
        <v>2394</v>
      </c>
      <c r="G84" s="456"/>
      <c r="H84" s="457"/>
      <c r="I84" s="456"/>
    </row>
    <row r="85" s="395" customFormat="1" spans="1:9">
      <c r="A85" s="461"/>
      <c r="B85" s="458" t="s">
        <v>92</v>
      </c>
      <c r="C85" s="112">
        <v>1039</v>
      </c>
      <c r="D85" s="112"/>
      <c r="E85" s="112"/>
      <c r="F85" s="352">
        <v>1591</v>
      </c>
      <c r="G85" s="456"/>
      <c r="H85" s="457"/>
      <c r="I85" s="456"/>
    </row>
    <row r="86" s="395" customFormat="1" spans="1:9">
      <c r="A86" s="461"/>
      <c r="B86" s="458" t="s">
        <v>93</v>
      </c>
      <c r="C86" s="112">
        <v>4781</v>
      </c>
      <c r="D86" s="112">
        <v>764</v>
      </c>
      <c r="E86" s="112">
        <v>764</v>
      </c>
      <c r="F86" s="352">
        <v>3994</v>
      </c>
      <c r="G86" s="456"/>
      <c r="H86" s="457"/>
      <c r="I86" s="456"/>
    </row>
    <row r="87" s="395" customFormat="1" spans="1:9">
      <c r="A87" s="461"/>
      <c r="B87" s="458" t="s">
        <v>94</v>
      </c>
      <c r="C87" s="112">
        <v>335</v>
      </c>
      <c r="D87" s="112"/>
      <c r="E87" s="112"/>
      <c r="F87" s="352">
        <v>33</v>
      </c>
      <c r="G87" s="456"/>
      <c r="H87" s="457"/>
      <c r="I87" s="456"/>
    </row>
    <row r="88" s="395" customFormat="1" spans="1:9">
      <c r="A88" s="461"/>
      <c r="B88" s="458" t="s">
        <v>95</v>
      </c>
      <c r="C88" s="112">
        <v>775</v>
      </c>
      <c r="D88" s="112"/>
      <c r="E88" s="112"/>
      <c r="F88" s="352">
        <v>237</v>
      </c>
      <c r="G88" s="456"/>
      <c r="H88" s="457"/>
      <c r="I88" s="456"/>
    </row>
    <row r="89" s="395" customFormat="1" spans="1:9">
      <c r="A89" s="461"/>
      <c r="B89" s="458" t="s">
        <v>96</v>
      </c>
      <c r="C89" s="112">
        <v>1360</v>
      </c>
      <c r="D89" s="112"/>
      <c r="E89" s="112"/>
      <c r="F89" s="352">
        <v>500</v>
      </c>
      <c r="G89" s="456"/>
      <c r="H89" s="457"/>
      <c r="I89" s="456"/>
    </row>
    <row r="90" s="395" customFormat="1" spans="1:9">
      <c r="A90" s="461"/>
      <c r="B90" s="458" t="s">
        <v>97</v>
      </c>
      <c r="C90" s="112">
        <v>0</v>
      </c>
      <c r="D90" s="112"/>
      <c r="E90" s="112"/>
      <c r="F90" s="352">
        <v>3353</v>
      </c>
      <c r="G90" s="456"/>
      <c r="H90" s="457"/>
      <c r="I90" s="456"/>
    </row>
    <row r="91" s="395" customFormat="1" spans="1:9">
      <c r="A91" s="461"/>
      <c r="B91" s="458" t="s">
        <v>98</v>
      </c>
      <c r="C91" s="112">
        <v>820</v>
      </c>
      <c r="D91" s="112"/>
      <c r="E91" s="112"/>
      <c r="F91" s="352">
        <v>60</v>
      </c>
      <c r="G91" s="456"/>
      <c r="H91" s="457"/>
      <c r="I91" s="456"/>
    </row>
    <row r="92" s="395" customFormat="1" spans="1:9">
      <c r="A92" s="461"/>
      <c r="B92" s="458" t="s">
        <v>99</v>
      </c>
      <c r="C92" s="112">
        <v>1121</v>
      </c>
      <c r="D92" s="112"/>
      <c r="E92" s="112"/>
      <c r="F92" s="352">
        <v>2247</v>
      </c>
      <c r="G92" s="456"/>
      <c r="H92" s="457"/>
      <c r="I92" s="456"/>
    </row>
    <row r="93" s="395" customFormat="1" spans="1:9">
      <c r="A93" s="461"/>
      <c r="B93" s="458" t="s">
        <v>100</v>
      </c>
      <c r="C93" s="112">
        <v>0</v>
      </c>
      <c r="D93" s="112"/>
      <c r="E93" s="112"/>
      <c r="F93" s="352">
        <v>0</v>
      </c>
      <c r="G93" s="456"/>
      <c r="H93" s="457"/>
      <c r="I93" s="456"/>
    </row>
    <row r="94" s="395" customFormat="1" spans="1:9">
      <c r="A94" s="461"/>
      <c r="B94" s="458" t="s">
        <v>101</v>
      </c>
      <c r="C94" s="112">
        <v>10</v>
      </c>
      <c r="D94" s="112"/>
      <c r="E94" s="112"/>
      <c r="F94" s="352">
        <v>72</v>
      </c>
      <c r="G94" s="456"/>
      <c r="H94" s="457"/>
      <c r="I94" s="456"/>
    </row>
    <row r="95" s="395" customFormat="1" spans="1:9">
      <c r="A95" s="461"/>
      <c r="B95" s="458" t="s">
        <v>102</v>
      </c>
      <c r="C95" s="112">
        <v>29</v>
      </c>
      <c r="D95" s="112"/>
      <c r="E95" s="112"/>
      <c r="F95" s="352">
        <v>121</v>
      </c>
      <c r="G95" s="456"/>
      <c r="H95" s="457"/>
      <c r="I95" s="456"/>
    </row>
    <row r="96" s="395" customFormat="1" spans="1:9">
      <c r="A96" s="461"/>
      <c r="B96" s="450" t="s">
        <v>103</v>
      </c>
      <c r="C96" s="451">
        <v>806</v>
      </c>
      <c r="D96" s="451">
        <f>SUM(D97:D98)</f>
        <v>0</v>
      </c>
      <c r="E96" s="451">
        <v>714</v>
      </c>
      <c r="F96" s="452">
        <v>714</v>
      </c>
      <c r="G96" s="436"/>
      <c r="H96" s="447">
        <f t="shared" ref="H96:H98" si="12">F96-C96</f>
        <v>-92</v>
      </c>
      <c r="I96" s="436">
        <f t="shared" ref="I96:I100" si="13">(F96-C96)/C96</f>
        <v>-0.114143920595533</v>
      </c>
    </row>
    <row r="97" s="395" customFormat="1" spans="1:9">
      <c r="A97" s="466"/>
      <c r="B97" s="467" t="s">
        <v>104</v>
      </c>
      <c r="C97" s="454">
        <v>806</v>
      </c>
      <c r="D97" s="454"/>
      <c r="E97" s="454"/>
      <c r="F97" s="455">
        <v>714</v>
      </c>
      <c r="G97" s="436"/>
      <c r="H97" s="457">
        <f t="shared" si="12"/>
        <v>-92</v>
      </c>
      <c r="I97" s="456">
        <f t="shared" si="13"/>
        <v>-0.114143920595533</v>
      </c>
    </row>
    <row r="98" s="397" customFormat="1" spans="1:9">
      <c r="A98" s="466"/>
      <c r="B98" s="467" t="s">
        <v>105</v>
      </c>
      <c r="C98" s="454"/>
      <c r="D98" s="454"/>
      <c r="E98" s="454"/>
      <c r="F98" s="455"/>
      <c r="G98" s="436"/>
      <c r="H98" s="447">
        <f t="shared" si="12"/>
        <v>0</v>
      </c>
      <c r="I98" s="456"/>
    </row>
    <row r="99" s="397" customFormat="1" spans="1:9">
      <c r="A99" s="466"/>
      <c r="B99" s="450" t="s">
        <v>106</v>
      </c>
      <c r="C99" s="454"/>
      <c r="D99" s="454"/>
      <c r="E99" s="454">
        <v>746</v>
      </c>
      <c r="F99" s="455">
        <v>746</v>
      </c>
      <c r="G99" s="436"/>
      <c r="H99" s="447"/>
      <c r="I99" s="456"/>
    </row>
    <row r="100" s="395" customFormat="1" spans="1:9">
      <c r="A100" s="461"/>
      <c r="B100" s="450" t="s">
        <v>107</v>
      </c>
      <c r="C100" s="451">
        <v>2892</v>
      </c>
      <c r="D100" s="451">
        <v>4263</v>
      </c>
      <c r="E100" s="451">
        <v>4864</v>
      </c>
      <c r="F100" s="452">
        <v>4865</v>
      </c>
      <c r="G100" s="436">
        <f>F100/E100</f>
        <v>1.00020559210526</v>
      </c>
      <c r="H100" s="447">
        <f t="shared" ref="H100:H102" si="14">F100-C100</f>
        <v>1973</v>
      </c>
      <c r="I100" s="436">
        <f t="shared" si="13"/>
        <v>0.68222683264177</v>
      </c>
    </row>
    <row r="101" s="395" customFormat="1" spans="1:9">
      <c r="A101" s="461"/>
      <c r="B101" s="450" t="s">
        <v>108</v>
      </c>
      <c r="C101" s="417">
        <v>10534</v>
      </c>
      <c r="D101" s="417">
        <v>15832</v>
      </c>
      <c r="E101" s="417">
        <v>18037</v>
      </c>
      <c r="F101" s="418">
        <v>9798</v>
      </c>
      <c r="G101" s="436"/>
      <c r="H101" s="447">
        <f t="shared" si="14"/>
        <v>-736</v>
      </c>
      <c r="I101" s="436"/>
    </row>
    <row r="102" s="395" customFormat="1" spans="1:9">
      <c r="A102" s="461"/>
      <c r="B102" s="468" t="s">
        <v>109</v>
      </c>
      <c r="C102" s="417">
        <f t="shared" ref="C102:F102" si="15">C29+C28</f>
        <v>186230</v>
      </c>
      <c r="D102" s="417">
        <f t="shared" si="15"/>
        <v>157884</v>
      </c>
      <c r="E102" s="417">
        <f t="shared" si="15"/>
        <v>172487</v>
      </c>
      <c r="F102" s="418">
        <f t="shared" si="15"/>
        <v>204009</v>
      </c>
      <c r="G102" s="436">
        <f>F102/E102</f>
        <v>1.18275000434815</v>
      </c>
      <c r="H102" s="447">
        <f t="shared" si="14"/>
        <v>17779</v>
      </c>
      <c r="I102" s="436">
        <f>(F102-C102)/C102</f>
        <v>0.0954679697148687</v>
      </c>
    </row>
    <row r="103" s="393" customFormat="1" ht="19.5" customHeight="1" spans="2:7">
      <c r="B103" s="400"/>
      <c r="C103" s="393"/>
      <c r="D103" s="396"/>
      <c r="E103" s="396"/>
      <c r="F103" s="401"/>
      <c r="G103" s="402"/>
    </row>
    <row r="104" s="393" customFormat="1" ht="27.95" customHeight="1" spans="2:7">
      <c r="B104" s="400"/>
      <c r="C104" s="393"/>
      <c r="D104" s="396"/>
      <c r="E104" s="396"/>
      <c r="F104" s="401"/>
      <c r="G104" s="402"/>
    </row>
    <row r="105" s="393" customFormat="1" ht="27.95" customHeight="1" spans="2:7">
      <c r="B105" s="400"/>
      <c r="C105" s="393"/>
      <c r="D105" s="396"/>
      <c r="E105" s="396"/>
      <c r="F105" s="401"/>
      <c r="G105" s="402"/>
    </row>
    <row r="106" s="393" customFormat="1" ht="27.95" customHeight="1" spans="2:7">
      <c r="B106" s="400"/>
      <c r="C106" s="393"/>
      <c r="D106" s="396"/>
      <c r="E106" s="396"/>
      <c r="F106" s="401"/>
      <c r="G106" s="402"/>
    </row>
    <row r="107" s="393" customFormat="1" ht="27.95" customHeight="1" spans="2:7">
      <c r="B107" s="400"/>
      <c r="C107" s="393"/>
      <c r="D107" s="396"/>
      <c r="E107" s="396"/>
      <c r="F107" s="401"/>
      <c r="G107" s="402"/>
    </row>
    <row r="108" s="393" customFormat="1" ht="27.95" customHeight="1" spans="2:7">
      <c r="B108" s="400"/>
      <c r="C108" s="393"/>
      <c r="D108" s="396"/>
      <c r="E108" s="396"/>
      <c r="F108" s="401"/>
      <c r="G108" s="402"/>
    </row>
    <row r="109" s="393" customFormat="1" ht="27.95" customHeight="1" spans="2:7">
      <c r="B109" s="400"/>
      <c r="C109" s="393"/>
      <c r="D109" s="396"/>
      <c r="E109" s="396"/>
      <c r="F109" s="401"/>
      <c r="G109" s="402"/>
    </row>
    <row r="110" s="393" customFormat="1" ht="27.95" customHeight="1" spans="2:7">
      <c r="B110" s="400"/>
      <c r="C110" s="393"/>
      <c r="D110" s="396"/>
      <c r="E110" s="396"/>
      <c r="F110" s="401"/>
      <c r="G110" s="402"/>
    </row>
    <row r="111" s="393" customFormat="1" ht="27.95" customHeight="1" spans="2:7">
      <c r="B111" s="400"/>
      <c r="C111" s="393"/>
      <c r="D111" s="396"/>
      <c r="E111" s="396"/>
      <c r="F111" s="401"/>
      <c r="G111" s="402"/>
    </row>
    <row r="112" s="393" customFormat="1" ht="27.95" customHeight="1" spans="2:7">
      <c r="B112" s="400"/>
      <c r="C112" s="393"/>
      <c r="D112" s="396"/>
      <c r="E112" s="396"/>
      <c r="F112" s="401"/>
      <c r="G112" s="402"/>
    </row>
    <row r="113" s="393" customFormat="1" ht="27.95" customHeight="1" spans="2:7">
      <c r="B113" s="400"/>
      <c r="C113" s="393"/>
      <c r="D113" s="396"/>
      <c r="E113" s="396"/>
      <c r="F113" s="401"/>
      <c r="G113" s="402"/>
    </row>
    <row r="114" s="393" customFormat="1" ht="27.95" customHeight="1" spans="2:7">
      <c r="B114" s="400"/>
      <c r="C114" s="393"/>
      <c r="D114" s="396"/>
      <c r="E114" s="396"/>
      <c r="F114" s="401"/>
      <c r="G114" s="402"/>
    </row>
    <row r="115" s="393" customFormat="1" ht="27.95" customHeight="1" spans="2:7">
      <c r="B115" s="400"/>
      <c r="C115" s="393"/>
      <c r="D115" s="396"/>
      <c r="E115" s="396"/>
      <c r="F115" s="401"/>
      <c r="G115" s="402"/>
    </row>
    <row r="116" s="393" customFormat="1" ht="27.95" customHeight="1" spans="2:7">
      <c r="B116" s="400"/>
      <c r="C116" s="393"/>
      <c r="D116" s="396"/>
      <c r="E116" s="396"/>
      <c r="F116" s="401"/>
      <c r="G116" s="402"/>
    </row>
    <row r="117" s="393" customFormat="1" ht="27.95" customHeight="1" spans="2:7">
      <c r="B117" s="400"/>
      <c r="C117" s="393"/>
      <c r="D117" s="396"/>
      <c r="E117" s="396"/>
      <c r="F117" s="401"/>
      <c r="G117" s="402"/>
    </row>
    <row r="118" s="393" customFormat="1" ht="27.95" customHeight="1" spans="2:7">
      <c r="B118" s="400"/>
      <c r="C118" s="393"/>
      <c r="D118" s="396"/>
      <c r="E118" s="396"/>
      <c r="F118" s="401"/>
      <c r="G118" s="402"/>
    </row>
    <row r="119" s="393" customFormat="1" ht="27.95" customHeight="1" spans="2:7">
      <c r="B119" s="400"/>
      <c r="C119" s="393"/>
      <c r="D119" s="396"/>
      <c r="E119" s="396"/>
      <c r="F119" s="401"/>
      <c r="G119" s="402"/>
    </row>
    <row r="120" s="393" customFormat="1" ht="27.95" customHeight="1" spans="2:7">
      <c r="B120" s="400"/>
      <c r="C120" s="393"/>
      <c r="D120" s="396"/>
      <c r="E120" s="396"/>
      <c r="F120" s="401"/>
      <c r="G120" s="402"/>
    </row>
    <row r="121" s="393" customFormat="1" ht="27.95" customHeight="1" spans="2:7">
      <c r="B121" s="400"/>
      <c r="C121" s="393"/>
      <c r="D121" s="396"/>
      <c r="E121" s="396"/>
      <c r="F121" s="401"/>
      <c r="G121" s="402"/>
    </row>
    <row r="122" s="393" customFormat="1" ht="27.95" customHeight="1" spans="2:7">
      <c r="B122" s="400"/>
      <c r="C122" s="393"/>
      <c r="D122" s="396"/>
      <c r="E122" s="396"/>
      <c r="F122" s="401"/>
      <c r="G122" s="402"/>
    </row>
    <row r="123" s="393" customFormat="1" ht="27.95" customHeight="1" spans="2:7">
      <c r="B123" s="400"/>
      <c r="C123" s="393"/>
      <c r="D123" s="396"/>
      <c r="E123" s="396"/>
      <c r="F123" s="401"/>
      <c r="G123" s="402"/>
    </row>
    <row r="124" s="393" customFormat="1" ht="27.95" customHeight="1" spans="2:7">
      <c r="B124" s="400"/>
      <c r="C124" s="393"/>
      <c r="D124" s="396"/>
      <c r="E124" s="396"/>
      <c r="F124" s="401"/>
      <c r="G124" s="402"/>
    </row>
    <row r="125" s="393" customFormat="1" ht="27.95" customHeight="1" spans="2:7">
      <c r="B125" s="400"/>
      <c r="C125" s="393"/>
      <c r="D125" s="396"/>
      <c r="E125" s="396"/>
      <c r="F125" s="401"/>
      <c r="G125" s="402"/>
    </row>
    <row r="126" s="393" customFormat="1" ht="27.95" customHeight="1" spans="2:7">
      <c r="B126" s="400"/>
      <c r="C126" s="393"/>
      <c r="D126" s="396"/>
      <c r="E126" s="396"/>
      <c r="F126" s="401"/>
      <c r="G126" s="402"/>
    </row>
    <row r="127" s="393" customFormat="1" ht="27.95" customHeight="1" spans="2:7">
      <c r="B127" s="400"/>
      <c r="C127" s="393"/>
      <c r="D127" s="396"/>
      <c r="E127" s="396"/>
      <c r="F127" s="401"/>
      <c r="G127" s="402"/>
    </row>
    <row r="128" s="393" customFormat="1" ht="27.95" customHeight="1" spans="2:7">
      <c r="B128" s="400"/>
      <c r="C128" s="393"/>
      <c r="D128" s="396"/>
      <c r="E128" s="396"/>
      <c r="F128" s="401"/>
      <c r="G128" s="402"/>
    </row>
    <row r="129" s="393" customFormat="1" ht="27.95" customHeight="1" spans="2:7">
      <c r="B129" s="400"/>
      <c r="C129" s="393"/>
      <c r="D129" s="396"/>
      <c r="E129" s="396"/>
      <c r="F129" s="401"/>
      <c r="G129" s="402"/>
    </row>
    <row r="130" s="393" customFormat="1" ht="27.95" customHeight="1" spans="2:7">
      <c r="B130" s="400"/>
      <c r="C130" s="393"/>
      <c r="D130" s="396"/>
      <c r="E130" s="396"/>
      <c r="F130" s="401"/>
      <c r="G130" s="402"/>
    </row>
    <row r="131" s="393" customFormat="1" ht="27.95" customHeight="1" spans="2:7">
      <c r="B131" s="400"/>
      <c r="C131" s="393"/>
      <c r="D131" s="396"/>
      <c r="E131" s="396"/>
      <c r="F131" s="401"/>
      <c r="G131" s="402"/>
    </row>
    <row r="132" s="393" customFormat="1" ht="27.95" customHeight="1" spans="2:7">
      <c r="B132" s="400"/>
      <c r="C132" s="393"/>
      <c r="D132" s="396"/>
      <c r="E132" s="396"/>
      <c r="F132" s="401"/>
      <c r="G132" s="402"/>
    </row>
    <row r="133" s="393" customFormat="1" ht="27.95" customHeight="1" spans="2:7">
      <c r="B133" s="400"/>
      <c r="C133" s="393"/>
      <c r="D133" s="396"/>
      <c r="E133" s="396"/>
      <c r="F133" s="401"/>
      <c r="G133" s="402"/>
    </row>
    <row r="134" s="393" customFormat="1" ht="27.95" customHeight="1" spans="2:7">
      <c r="B134" s="400"/>
      <c r="C134" s="393"/>
      <c r="D134" s="396"/>
      <c r="E134" s="396"/>
      <c r="F134" s="401"/>
      <c r="G134" s="402"/>
    </row>
    <row r="135" s="393" customFormat="1" ht="27.95" customHeight="1" spans="2:7">
      <c r="B135" s="400"/>
      <c r="C135" s="393"/>
      <c r="D135" s="396"/>
      <c r="E135" s="396"/>
      <c r="F135" s="401"/>
      <c r="G135" s="402"/>
    </row>
    <row r="136" s="393" customFormat="1" ht="27.95" customHeight="1" spans="2:7">
      <c r="B136" s="400"/>
      <c r="C136" s="393"/>
      <c r="D136" s="396"/>
      <c r="E136" s="396"/>
      <c r="F136" s="401"/>
      <c r="G136" s="402"/>
    </row>
    <row r="137" s="393" customFormat="1" ht="27.95" customHeight="1" spans="2:7">
      <c r="B137" s="400"/>
      <c r="C137" s="393"/>
      <c r="D137" s="396"/>
      <c r="E137" s="396"/>
      <c r="F137" s="401"/>
      <c r="G137" s="402"/>
    </row>
    <row r="138" s="393" customFormat="1" ht="27.95" customHeight="1" spans="2:7">
      <c r="B138" s="400"/>
      <c r="C138" s="393"/>
      <c r="D138" s="396"/>
      <c r="E138" s="396"/>
      <c r="F138" s="401"/>
      <c r="G138" s="402"/>
    </row>
    <row r="139" s="393" customFormat="1" ht="27.95" customHeight="1" spans="2:7">
      <c r="B139" s="400"/>
      <c r="C139" s="393"/>
      <c r="D139" s="396"/>
      <c r="E139" s="396"/>
      <c r="F139" s="401"/>
      <c r="G139" s="402"/>
    </row>
    <row r="140" s="393" customFormat="1" ht="27.95" customHeight="1" spans="2:7">
      <c r="B140" s="400"/>
      <c r="C140" s="393"/>
      <c r="D140" s="396"/>
      <c r="E140" s="396"/>
      <c r="F140" s="401"/>
      <c r="G140" s="402"/>
    </row>
  </sheetData>
  <mergeCells count="10">
    <mergeCell ref="B2:I2"/>
    <mergeCell ref="D4:I4"/>
    <mergeCell ref="H5:I5"/>
    <mergeCell ref="A4:A6"/>
    <mergeCell ref="B4:B6"/>
    <mergeCell ref="C5:C6"/>
    <mergeCell ref="D5:D6"/>
    <mergeCell ref="E5:E6"/>
    <mergeCell ref="F5:F6"/>
    <mergeCell ref="G5:G6"/>
  </mergeCells>
  <pageMargins left="0.751388888888889" right="0.751388888888889" top="1" bottom="1" header="0.5" footer="0.5"/>
  <pageSetup paperSize="9" firstPageNumber="13" orientation="landscape" useFirstPageNumber="1" horizontalDpi="600"/>
  <headerFooter>
    <oddFooter>&amp;R- &amp;P -</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selection activeCell="G23" sqref="G23"/>
    </sheetView>
  </sheetViews>
  <sheetFormatPr defaultColWidth="12.1833333333333" defaultRowHeight="16.95" customHeight="1"/>
  <cols>
    <col min="1" max="1" width="33.4916666666667" style="193" customWidth="1"/>
    <col min="2" max="10" width="14.75" style="193" customWidth="1"/>
    <col min="11" max="256" width="12.1833333333333" style="193" customWidth="1"/>
    <col min="257" max="16384" width="12.1833333333333" style="193"/>
  </cols>
  <sheetData>
    <row r="1" s="193" customFormat="1" ht="33.75" customHeight="1" spans="1:10">
      <c r="A1" s="194" t="s">
        <v>2801</v>
      </c>
      <c r="B1" s="194"/>
      <c r="C1" s="194"/>
      <c r="D1" s="194"/>
      <c r="E1" s="194"/>
      <c r="F1" s="194"/>
      <c r="G1" s="194"/>
      <c r="H1" s="194"/>
      <c r="I1" s="194"/>
      <c r="J1" s="194"/>
    </row>
    <row r="2" s="193" customFormat="1" customHeight="1" spans="1:10">
      <c r="A2" s="195"/>
      <c r="B2" s="195"/>
      <c r="C2" s="195"/>
      <c r="D2" s="195"/>
      <c r="E2" s="195"/>
      <c r="F2" s="195"/>
      <c r="G2" s="195"/>
      <c r="H2" s="195"/>
      <c r="I2" s="195"/>
      <c r="J2" s="195"/>
    </row>
    <row r="3" s="193" customFormat="1" customHeight="1" spans="1:10">
      <c r="A3" s="195" t="s">
        <v>1</v>
      </c>
      <c r="B3" s="195"/>
      <c r="C3" s="195"/>
      <c r="D3" s="195"/>
      <c r="E3" s="195"/>
      <c r="F3" s="195"/>
      <c r="G3" s="195"/>
      <c r="H3" s="195"/>
      <c r="I3" s="195"/>
      <c r="J3" s="195"/>
    </row>
    <row r="4" s="193" customFormat="1" customHeight="1" spans="1:10">
      <c r="A4" s="196" t="s">
        <v>112</v>
      </c>
      <c r="B4" s="196" t="s">
        <v>2548</v>
      </c>
      <c r="C4" s="196" t="s">
        <v>2549</v>
      </c>
      <c r="D4" s="196"/>
      <c r="E4" s="196"/>
      <c r="F4" s="196"/>
      <c r="G4" s="196"/>
      <c r="H4" s="196" t="s">
        <v>2550</v>
      </c>
      <c r="I4" s="196"/>
      <c r="J4" s="196"/>
    </row>
    <row r="5" s="193" customFormat="1" customHeight="1" spans="1:10">
      <c r="A5" s="196"/>
      <c r="B5" s="196"/>
      <c r="C5" s="196" t="s">
        <v>2551</v>
      </c>
      <c r="D5" s="196" t="s">
        <v>2552</v>
      </c>
      <c r="E5" s="196" t="s">
        <v>2553</v>
      </c>
      <c r="F5" s="196" t="s">
        <v>2554</v>
      </c>
      <c r="G5" s="196" t="s">
        <v>2555</v>
      </c>
      <c r="H5" s="196" t="s">
        <v>2551</v>
      </c>
      <c r="I5" s="196" t="s">
        <v>2556</v>
      </c>
      <c r="J5" s="196" t="s">
        <v>2557</v>
      </c>
    </row>
    <row r="6" s="193" customFormat="1" customHeight="1" spans="1:10">
      <c r="A6" s="197" t="s">
        <v>2558</v>
      </c>
      <c r="B6" s="198">
        <f>SUM(C6,H6)</f>
        <v>10000</v>
      </c>
      <c r="C6" s="198">
        <f t="shared" ref="C6:C11" si="0">SUM(D6:G6)</f>
        <v>0</v>
      </c>
      <c r="D6" s="199">
        <v>0</v>
      </c>
      <c r="E6" s="199">
        <v>0</v>
      </c>
      <c r="F6" s="199">
        <v>0</v>
      </c>
      <c r="G6" s="199">
        <v>0</v>
      </c>
      <c r="H6" s="198">
        <f>SUM(I6:J6)</f>
        <v>10000</v>
      </c>
      <c r="I6" s="199">
        <v>10000</v>
      </c>
      <c r="J6" s="199">
        <v>0</v>
      </c>
    </row>
    <row r="7" s="193" customFormat="1" customHeight="1" spans="1:10">
      <c r="A7" s="197" t="s">
        <v>2559</v>
      </c>
      <c r="B7" s="198">
        <f t="shared" ref="B7:B11" si="1">C7+H7</f>
        <v>10746</v>
      </c>
      <c r="C7" s="200">
        <v>746</v>
      </c>
      <c r="D7" s="201"/>
      <c r="E7" s="201"/>
      <c r="F7" s="201"/>
      <c r="G7" s="201"/>
      <c r="H7" s="200">
        <v>10000</v>
      </c>
      <c r="I7" s="201"/>
      <c r="J7" s="201"/>
    </row>
    <row r="8" s="193" customFormat="1" customHeight="1" spans="1:10">
      <c r="A8" s="197" t="s">
        <v>2560</v>
      </c>
      <c r="B8" s="198">
        <f t="shared" si="1"/>
        <v>746</v>
      </c>
      <c r="C8" s="198">
        <f>SUM(D8:F8)</f>
        <v>746</v>
      </c>
      <c r="D8" s="200">
        <v>746</v>
      </c>
      <c r="E8" s="200">
        <v>0</v>
      </c>
      <c r="F8" s="200">
        <v>0</v>
      </c>
      <c r="G8" s="201"/>
      <c r="H8" s="198">
        <f>I8</f>
        <v>0</v>
      </c>
      <c r="I8" s="200">
        <v>0</v>
      </c>
      <c r="J8" s="201"/>
    </row>
    <row r="9" s="193" customFormat="1" customHeight="1" spans="1:10">
      <c r="A9" s="197" t="s">
        <v>2561</v>
      </c>
      <c r="B9" s="198">
        <f t="shared" si="1"/>
        <v>0</v>
      </c>
      <c r="C9" s="198">
        <f t="shared" si="0"/>
        <v>0</v>
      </c>
      <c r="D9" s="200">
        <v>0</v>
      </c>
      <c r="E9" s="200">
        <v>0</v>
      </c>
      <c r="F9" s="200">
        <v>0</v>
      </c>
      <c r="G9" s="200">
        <v>0</v>
      </c>
      <c r="H9" s="198">
        <f>J9+I9</f>
        <v>0</v>
      </c>
      <c r="I9" s="200">
        <v>0</v>
      </c>
      <c r="J9" s="200">
        <v>0</v>
      </c>
    </row>
    <row r="10" s="193" customFormat="1" customHeight="1" spans="1:10">
      <c r="A10" s="197" t="s">
        <v>2562</v>
      </c>
      <c r="B10" s="198">
        <f t="shared" si="1"/>
        <v>0</v>
      </c>
      <c r="C10" s="198">
        <f t="shared" si="0"/>
        <v>0</v>
      </c>
      <c r="D10" s="200">
        <v>0</v>
      </c>
      <c r="E10" s="200">
        <v>0</v>
      </c>
      <c r="F10" s="200">
        <v>0</v>
      </c>
      <c r="G10" s="200">
        <v>0</v>
      </c>
      <c r="H10" s="198">
        <f>I10+J10</f>
        <v>0</v>
      </c>
      <c r="I10" s="200">
        <v>0</v>
      </c>
      <c r="J10" s="200">
        <v>0</v>
      </c>
    </row>
    <row r="11" s="193" customFormat="1" customHeight="1" spans="1:10">
      <c r="A11" s="197" t="s">
        <v>2563</v>
      </c>
      <c r="B11" s="198">
        <f t="shared" si="1"/>
        <v>10746</v>
      </c>
      <c r="C11" s="198">
        <f t="shared" si="0"/>
        <v>746</v>
      </c>
      <c r="D11" s="198">
        <f t="shared" ref="D11:F11" si="2">D6+D8-D9-D10</f>
        <v>746</v>
      </c>
      <c r="E11" s="198">
        <f t="shared" si="2"/>
        <v>0</v>
      </c>
      <c r="F11" s="198">
        <f t="shared" si="2"/>
        <v>0</v>
      </c>
      <c r="G11" s="198">
        <f>G6-G9-G10</f>
        <v>0</v>
      </c>
      <c r="H11" s="198">
        <f>SUM(I11:J11)</f>
        <v>10000</v>
      </c>
      <c r="I11" s="198">
        <f>I8+I6-I9-I10</f>
        <v>10000</v>
      </c>
      <c r="J11" s="198">
        <f>J6-J9-J10</f>
        <v>0</v>
      </c>
    </row>
  </sheetData>
  <mergeCells count="7">
    <mergeCell ref="A1:J1"/>
    <mergeCell ref="A2:J2"/>
    <mergeCell ref="A3:J3"/>
    <mergeCell ref="C4:G4"/>
    <mergeCell ref="H4:J4"/>
    <mergeCell ref="A4:A5"/>
    <mergeCell ref="B4:B5"/>
  </mergeCells>
  <pageMargins left="0.75" right="0.75" top="1" bottom="1" header="0.511805555555556" footer="0.511805555555556"/>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workbookViewId="0">
      <selection activeCell="A2" sqref="A2:G3"/>
    </sheetView>
  </sheetViews>
  <sheetFormatPr defaultColWidth="9" defaultRowHeight="13.5"/>
  <cols>
    <col min="1" max="1" width="41.5" style="116" customWidth="1"/>
    <col min="2" max="2" width="14.375" style="116" customWidth="1"/>
    <col min="3" max="3" width="14.375" style="117" customWidth="1"/>
    <col min="4" max="4" width="14.375" style="144" customWidth="1"/>
    <col min="5" max="5" width="14.375" style="117" customWidth="1"/>
    <col min="6" max="6" width="14.375" style="116" customWidth="1"/>
    <col min="7" max="7" width="14.375" style="145" customWidth="1"/>
    <col min="8" max="253" width="9" style="116"/>
    <col min="254" max="254" width="36.375" style="116" customWidth="1"/>
    <col min="255" max="257" width="9" style="116"/>
    <col min="258" max="258" width="9" style="116" customWidth="1"/>
    <col min="259" max="261" width="9" style="116"/>
    <col min="262" max="262" width="10" style="116" customWidth="1"/>
    <col min="263" max="263" width="10.375" style="116" customWidth="1"/>
    <col min="264" max="509" width="9" style="116"/>
    <col min="510" max="510" width="36.375" style="116" customWidth="1"/>
    <col min="511" max="513" width="9" style="116"/>
    <col min="514" max="514" width="9" style="116" customWidth="1"/>
    <col min="515" max="517" width="9" style="116"/>
    <col min="518" max="518" width="10" style="116" customWidth="1"/>
    <col min="519" max="519" width="10.375" style="116" customWidth="1"/>
    <col min="520" max="765" width="9" style="116"/>
    <col min="766" max="766" width="36.375" style="116" customWidth="1"/>
    <col min="767" max="769" width="9" style="116"/>
    <col min="770" max="770" width="9" style="116" customWidth="1"/>
    <col min="771" max="773" width="9" style="116"/>
    <col min="774" max="774" width="10" style="116" customWidth="1"/>
    <col min="775" max="775" width="10.375" style="116" customWidth="1"/>
    <col min="776" max="1021" width="9" style="116"/>
    <col min="1022" max="1022" width="36.375" style="116" customWidth="1"/>
    <col min="1023" max="1025" width="9" style="116"/>
    <col min="1026" max="1026" width="9" style="116" customWidth="1"/>
    <col min="1027" max="1029" width="9" style="116"/>
    <col min="1030" max="1030" width="10" style="116" customWidth="1"/>
    <col min="1031" max="1031" width="10.375" style="116" customWidth="1"/>
    <col min="1032" max="1277" width="9" style="116"/>
    <col min="1278" max="1278" width="36.375" style="116" customWidth="1"/>
    <col min="1279" max="1281" width="9" style="116"/>
    <col min="1282" max="1282" width="9" style="116" customWidth="1"/>
    <col min="1283" max="1285" width="9" style="116"/>
    <col min="1286" max="1286" width="10" style="116" customWidth="1"/>
    <col min="1287" max="1287" width="10.375" style="116" customWidth="1"/>
    <col min="1288" max="1533" width="9" style="116"/>
    <col min="1534" max="1534" width="36.375" style="116" customWidth="1"/>
    <col min="1535" max="1537" width="9" style="116"/>
    <col min="1538" max="1538" width="9" style="116" customWidth="1"/>
    <col min="1539" max="1541" width="9" style="116"/>
    <col min="1542" max="1542" width="10" style="116" customWidth="1"/>
    <col min="1543" max="1543" width="10.375" style="116" customWidth="1"/>
    <col min="1544" max="1789" width="9" style="116"/>
    <col min="1790" max="1790" width="36.375" style="116" customWidth="1"/>
    <col min="1791" max="1793" width="9" style="116"/>
    <col min="1794" max="1794" width="9" style="116" customWidth="1"/>
    <col min="1795" max="1797" width="9" style="116"/>
    <col min="1798" max="1798" width="10" style="116" customWidth="1"/>
    <col min="1799" max="1799" width="10.375" style="116" customWidth="1"/>
    <col min="1800" max="2045" width="9" style="116"/>
    <col min="2046" max="2046" width="36.375" style="116" customWidth="1"/>
    <col min="2047" max="2049" width="9" style="116"/>
    <col min="2050" max="2050" width="9" style="116" customWidth="1"/>
    <col min="2051" max="2053" width="9" style="116"/>
    <col min="2054" max="2054" width="10" style="116" customWidth="1"/>
    <col min="2055" max="2055" width="10.375" style="116" customWidth="1"/>
    <col min="2056" max="2301" width="9" style="116"/>
    <col min="2302" max="2302" width="36.375" style="116" customWidth="1"/>
    <col min="2303" max="2305" width="9" style="116"/>
    <col min="2306" max="2306" width="9" style="116" customWidth="1"/>
    <col min="2307" max="2309" width="9" style="116"/>
    <col min="2310" max="2310" width="10" style="116" customWidth="1"/>
    <col min="2311" max="2311" width="10.375" style="116" customWidth="1"/>
    <col min="2312" max="2557" width="9" style="116"/>
    <col min="2558" max="2558" width="36.375" style="116" customWidth="1"/>
    <col min="2559" max="2561" width="9" style="116"/>
    <col min="2562" max="2562" width="9" style="116" customWidth="1"/>
    <col min="2563" max="2565" width="9" style="116"/>
    <col min="2566" max="2566" width="10" style="116" customWidth="1"/>
    <col min="2567" max="2567" width="10.375" style="116" customWidth="1"/>
    <col min="2568" max="2813" width="9" style="116"/>
    <col min="2814" max="2814" width="36.375" style="116" customWidth="1"/>
    <col min="2815" max="2817" width="9" style="116"/>
    <col min="2818" max="2818" width="9" style="116" customWidth="1"/>
    <col min="2819" max="2821" width="9" style="116"/>
    <col min="2822" max="2822" width="10" style="116" customWidth="1"/>
    <col min="2823" max="2823" width="10.375" style="116" customWidth="1"/>
    <col min="2824" max="3069" width="9" style="116"/>
    <col min="3070" max="3070" width="36.375" style="116" customWidth="1"/>
    <col min="3071" max="3073" width="9" style="116"/>
    <col min="3074" max="3074" width="9" style="116" customWidth="1"/>
    <col min="3075" max="3077" width="9" style="116"/>
    <col min="3078" max="3078" width="10" style="116" customWidth="1"/>
    <col min="3079" max="3079" width="10.375" style="116" customWidth="1"/>
    <col min="3080" max="3325" width="9" style="116"/>
    <col min="3326" max="3326" width="36.375" style="116" customWidth="1"/>
    <col min="3327" max="3329" width="9" style="116"/>
    <col min="3330" max="3330" width="9" style="116" customWidth="1"/>
    <col min="3331" max="3333" width="9" style="116"/>
    <col min="3334" max="3334" width="10" style="116" customWidth="1"/>
    <col min="3335" max="3335" width="10.375" style="116" customWidth="1"/>
    <col min="3336" max="3581" width="9" style="116"/>
    <col min="3582" max="3582" width="36.375" style="116" customWidth="1"/>
    <col min="3583" max="3585" width="9" style="116"/>
    <col min="3586" max="3586" width="9" style="116" customWidth="1"/>
    <col min="3587" max="3589" width="9" style="116"/>
    <col min="3590" max="3590" width="10" style="116" customWidth="1"/>
    <col min="3591" max="3591" width="10.375" style="116" customWidth="1"/>
    <col min="3592" max="3837" width="9" style="116"/>
    <col min="3838" max="3838" width="36.375" style="116" customWidth="1"/>
    <col min="3839" max="3841" width="9" style="116"/>
    <col min="3842" max="3842" width="9" style="116" customWidth="1"/>
    <col min="3843" max="3845" width="9" style="116"/>
    <col min="3846" max="3846" width="10" style="116" customWidth="1"/>
    <col min="3847" max="3847" width="10.375" style="116" customWidth="1"/>
    <col min="3848" max="4093" width="9" style="116"/>
    <col min="4094" max="4094" width="36.375" style="116" customWidth="1"/>
    <col min="4095" max="4097" width="9" style="116"/>
    <col min="4098" max="4098" width="9" style="116" customWidth="1"/>
    <col min="4099" max="4101" width="9" style="116"/>
    <col min="4102" max="4102" width="10" style="116" customWidth="1"/>
    <col min="4103" max="4103" width="10.375" style="116" customWidth="1"/>
    <col min="4104" max="4349" width="9" style="116"/>
    <col min="4350" max="4350" width="36.375" style="116" customWidth="1"/>
    <col min="4351" max="4353" width="9" style="116"/>
    <col min="4354" max="4354" width="9" style="116" customWidth="1"/>
    <col min="4355" max="4357" width="9" style="116"/>
    <col min="4358" max="4358" width="10" style="116" customWidth="1"/>
    <col min="4359" max="4359" width="10.375" style="116" customWidth="1"/>
    <col min="4360" max="4605" width="9" style="116"/>
    <col min="4606" max="4606" width="36.375" style="116" customWidth="1"/>
    <col min="4607" max="4609" width="9" style="116"/>
    <col min="4610" max="4610" width="9" style="116" customWidth="1"/>
    <col min="4611" max="4613" width="9" style="116"/>
    <col min="4614" max="4614" width="10" style="116" customWidth="1"/>
    <col min="4615" max="4615" width="10.375" style="116" customWidth="1"/>
    <col min="4616" max="4861" width="9" style="116"/>
    <col min="4862" max="4862" width="36.375" style="116" customWidth="1"/>
    <col min="4863" max="4865" width="9" style="116"/>
    <col min="4866" max="4866" width="9" style="116" customWidth="1"/>
    <col min="4867" max="4869" width="9" style="116"/>
    <col min="4870" max="4870" width="10" style="116" customWidth="1"/>
    <col min="4871" max="4871" width="10.375" style="116" customWidth="1"/>
    <col min="4872" max="5117" width="9" style="116"/>
    <col min="5118" max="5118" width="36.375" style="116" customWidth="1"/>
    <col min="5119" max="5121" width="9" style="116"/>
    <col min="5122" max="5122" width="9" style="116" customWidth="1"/>
    <col min="5123" max="5125" width="9" style="116"/>
    <col min="5126" max="5126" width="10" style="116" customWidth="1"/>
    <col min="5127" max="5127" width="10.375" style="116" customWidth="1"/>
    <col min="5128" max="5373" width="9" style="116"/>
    <col min="5374" max="5374" width="36.375" style="116" customWidth="1"/>
    <col min="5375" max="5377" width="9" style="116"/>
    <col min="5378" max="5378" width="9" style="116" customWidth="1"/>
    <col min="5379" max="5381" width="9" style="116"/>
    <col min="5382" max="5382" width="10" style="116" customWidth="1"/>
    <col min="5383" max="5383" width="10.375" style="116" customWidth="1"/>
    <col min="5384" max="5629" width="9" style="116"/>
    <col min="5630" max="5630" width="36.375" style="116" customWidth="1"/>
    <col min="5631" max="5633" width="9" style="116"/>
    <col min="5634" max="5634" width="9" style="116" customWidth="1"/>
    <col min="5635" max="5637" width="9" style="116"/>
    <col min="5638" max="5638" width="10" style="116" customWidth="1"/>
    <col min="5639" max="5639" width="10.375" style="116" customWidth="1"/>
    <col min="5640" max="5885" width="9" style="116"/>
    <col min="5886" max="5886" width="36.375" style="116" customWidth="1"/>
    <col min="5887" max="5889" width="9" style="116"/>
    <col min="5890" max="5890" width="9" style="116" customWidth="1"/>
    <col min="5891" max="5893" width="9" style="116"/>
    <col min="5894" max="5894" width="10" style="116" customWidth="1"/>
    <col min="5895" max="5895" width="10.375" style="116" customWidth="1"/>
    <col min="5896" max="6141" width="9" style="116"/>
    <col min="6142" max="6142" width="36.375" style="116" customWidth="1"/>
    <col min="6143" max="6145" width="9" style="116"/>
    <col min="6146" max="6146" width="9" style="116" customWidth="1"/>
    <col min="6147" max="6149" width="9" style="116"/>
    <col min="6150" max="6150" width="10" style="116" customWidth="1"/>
    <col min="6151" max="6151" width="10.375" style="116" customWidth="1"/>
    <col min="6152" max="6397" width="9" style="116"/>
    <col min="6398" max="6398" width="36.375" style="116" customWidth="1"/>
    <col min="6399" max="6401" width="9" style="116"/>
    <col min="6402" max="6402" width="9" style="116" customWidth="1"/>
    <col min="6403" max="6405" width="9" style="116"/>
    <col min="6406" max="6406" width="10" style="116" customWidth="1"/>
    <col min="6407" max="6407" width="10.375" style="116" customWidth="1"/>
    <col min="6408" max="6653" width="9" style="116"/>
    <col min="6654" max="6654" width="36.375" style="116" customWidth="1"/>
    <col min="6655" max="6657" width="9" style="116"/>
    <col min="6658" max="6658" width="9" style="116" customWidth="1"/>
    <col min="6659" max="6661" width="9" style="116"/>
    <col min="6662" max="6662" width="10" style="116" customWidth="1"/>
    <col min="6663" max="6663" width="10.375" style="116" customWidth="1"/>
    <col min="6664" max="6909" width="9" style="116"/>
    <col min="6910" max="6910" width="36.375" style="116" customWidth="1"/>
    <col min="6911" max="6913" width="9" style="116"/>
    <col min="6914" max="6914" width="9" style="116" customWidth="1"/>
    <col min="6915" max="6917" width="9" style="116"/>
    <col min="6918" max="6918" width="10" style="116" customWidth="1"/>
    <col min="6919" max="6919" width="10.375" style="116" customWidth="1"/>
    <col min="6920" max="7165" width="9" style="116"/>
    <col min="7166" max="7166" width="36.375" style="116" customWidth="1"/>
    <col min="7167" max="7169" width="9" style="116"/>
    <col min="7170" max="7170" width="9" style="116" customWidth="1"/>
    <col min="7171" max="7173" width="9" style="116"/>
    <col min="7174" max="7174" width="10" style="116" customWidth="1"/>
    <col min="7175" max="7175" width="10.375" style="116" customWidth="1"/>
    <col min="7176" max="7421" width="9" style="116"/>
    <col min="7422" max="7422" width="36.375" style="116" customWidth="1"/>
    <col min="7423" max="7425" width="9" style="116"/>
    <col min="7426" max="7426" width="9" style="116" customWidth="1"/>
    <col min="7427" max="7429" width="9" style="116"/>
    <col min="7430" max="7430" width="10" style="116" customWidth="1"/>
    <col min="7431" max="7431" width="10.375" style="116" customWidth="1"/>
    <col min="7432" max="7677" width="9" style="116"/>
    <col min="7678" max="7678" width="36.375" style="116" customWidth="1"/>
    <col min="7679" max="7681" width="9" style="116"/>
    <col min="7682" max="7682" width="9" style="116" customWidth="1"/>
    <col min="7683" max="7685" width="9" style="116"/>
    <col min="7686" max="7686" width="10" style="116" customWidth="1"/>
    <col min="7687" max="7687" width="10.375" style="116" customWidth="1"/>
    <col min="7688" max="7933" width="9" style="116"/>
    <col min="7934" max="7934" width="36.375" style="116" customWidth="1"/>
    <col min="7935" max="7937" width="9" style="116"/>
    <col min="7938" max="7938" width="9" style="116" customWidth="1"/>
    <col min="7939" max="7941" width="9" style="116"/>
    <col min="7942" max="7942" width="10" style="116" customWidth="1"/>
    <col min="7943" max="7943" width="10.375" style="116" customWidth="1"/>
    <col min="7944" max="8189" width="9" style="116"/>
    <col min="8190" max="8190" width="36.375" style="116" customWidth="1"/>
    <col min="8191" max="8193" width="9" style="116"/>
    <col min="8194" max="8194" width="9" style="116" customWidth="1"/>
    <col min="8195" max="8197" width="9" style="116"/>
    <col min="8198" max="8198" width="10" style="116" customWidth="1"/>
    <col min="8199" max="8199" width="10.375" style="116" customWidth="1"/>
    <col min="8200" max="8445" width="9" style="116"/>
    <col min="8446" max="8446" width="36.375" style="116" customWidth="1"/>
    <col min="8447" max="8449" width="9" style="116"/>
    <col min="8450" max="8450" width="9" style="116" customWidth="1"/>
    <col min="8451" max="8453" width="9" style="116"/>
    <col min="8454" max="8454" width="10" style="116" customWidth="1"/>
    <col min="8455" max="8455" width="10.375" style="116" customWidth="1"/>
    <col min="8456" max="8701" width="9" style="116"/>
    <col min="8702" max="8702" width="36.375" style="116" customWidth="1"/>
    <col min="8703" max="8705" width="9" style="116"/>
    <col min="8706" max="8706" width="9" style="116" customWidth="1"/>
    <col min="8707" max="8709" width="9" style="116"/>
    <col min="8710" max="8710" width="10" style="116" customWidth="1"/>
    <col min="8711" max="8711" width="10.375" style="116" customWidth="1"/>
    <col min="8712" max="8957" width="9" style="116"/>
    <col min="8958" max="8958" width="36.375" style="116" customWidth="1"/>
    <col min="8959" max="8961" width="9" style="116"/>
    <col min="8962" max="8962" width="9" style="116" customWidth="1"/>
    <col min="8963" max="8965" width="9" style="116"/>
    <col min="8966" max="8966" width="10" style="116" customWidth="1"/>
    <col min="8967" max="8967" width="10.375" style="116" customWidth="1"/>
    <col min="8968" max="9213" width="9" style="116"/>
    <col min="9214" max="9214" width="36.375" style="116" customWidth="1"/>
    <col min="9215" max="9217" width="9" style="116"/>
    <col min="9218" max="9218" width="9" style="116" customWidth="1"/>
    <col min="9219" max="9221" width="9" style="116"/>
    <col min="9222" max="9222" width="10" style="116" customWidth="1"/>
    <col min="9223" max="9223" width="10.375" style="116" customWidth="1"/>
    <col min="9224" max="9469" width="9" style="116"/>
    <col min="9470" max="9470" width="36.375" style="116" customWidth="1"/>
    <col min="9471" max="9473" width="9" style="116"/>
    <col min="9474" max="9474" width="9" style="116" customWidth="1"/>
    <col min="9475" max="9477" width="9" style="116"/>
    <col min="9478" max="9478" width="10" style="116" customWidth="1"/>
    <col min="9479" max="9479" width="10.375" style="116" customWidth="1"/>
    <col min="9480" max="9725" width="9" style="116"/>
    <col min="9726" max="9726" width="36.375" style="116" customWidth="1"/>
    <col min="9727" max="9729" width="9" style="116"/>
    <col min="9730" max="9730" width="9" style="116" customWidth="1"/>
    <col min="9731" max="9733" width="9" style="116"/>
    <col min="9734" max="9734" width="10" style="116" customWidth="1"/>
    <col min="9735" max="9735" width="10.375" style="116" customWidth="1"/>
    <col min="9736" max="9981" width="9" style="116"/>
    <col min="9982" max="9982" width="36.375" style="116" customWidth="1"/>
    <col min="9983" max="9985" width="9" style="116"/>
    <col min="9986" max="9986" width="9" style="116" customWidth="1"/>
    <col min="9987" max="9989" width="9" style="116"/>
    <col min="9990" max="9990" width="10" style="116" customWidth="1"/>
    <col min="9991" max="9991" width="10.375" style="116" customWidth="1"/>
    <col min="9992" max="10237" width="9" style="116"/>
    <col min="10238" max="10238" width="36.375" style="116" customWidth="1"/>
    <col min="10239" max="10241" width="9" style="116"/>
    <col min="10242" max="10242" width="9" style="116" customWidth="1"/>
    <col min="10243" max="10245" width="9" style="116"/>
    <col min="10246" max="10246" width="10" style="116" customWidth="1"/>
    <col min="10247" max="10247" width="10.375" style="116" customWidth="1"/>
    <col min="10248" max="10493" width="9" style="116"/>
    <col min="10494" max="10494" width="36.375" style="116" customWidth="1"/>
    <col min="10495" max="10497" width="9" style="116"/>
    <col min="10498" max="10498" width="9" style="116" customWidth="1"/>
    <col min="10499" max="10501" width="9" style="116"/>
    <col min="10502" max="10502" width="10" style="116" customWidth="1"/>
    <col min="10503" max="10503" width="10.375" style="116" customWidth="1"/>
    <col min="10504" max="10749" width="9" style="116"/>
    <col min="10750" max="10750" width="36.375" style="116" customWidth="1"/>
    <col min="10751" max="10753" width="9" style="116"/>
    <col min="10754" max="10754" width="9" style="116" customWidth="1"/>
    <col min="10755" max="10757" width="9" style="116"/>
    <col min="10758" max="10758" width="10" style="116" customWidth="1"/>
    <col min="10759" max="10759" width="10.375" style="116" customWidth="1"/>
    <col min="10760" max="11005" width="9" style="116"/>
    <col min="11006" max="11006" width="36.375" style="116" customWidth="1"/>
    <col min="11007" max="11009" width="9" style="116"/>
    <col min="11010" max="11010" width="9" style="116" customWidth="1"/>
    <col min="11011" max="11013" width="9" style="116"/>
    <col min="11014" max="11014" width="10" style="116" customWidth="1"/>
    <col min="11015" max="11015" width="10.375" style="116" customWidth="1"/>
    <col min="11016" max="11261" width="9" style="116"/>
    <col min="11262" max="11262" width="36.375" style="116" customWidth="1"/>
    <col min="11263" max="11265" width="9" style="116"/>
    <col min="11266" max="11266" width="9" style="116" customWidth="1"/>
    <col min="11267" max="11269" width="9" style="116"/>
    <col min="11270" max="11270" width="10" style="116" customWidth="1"/>
    <col min="11271" max="11271" width="10.375" style="116" customWidth="1"/>
    <col min="11272" max="11517" width="9" style="116"/>
    <col min="11518" max="11518" width="36.375" style="116" customWidth="1"/>
    <col min="11519" max="11521" width="9" style="116"/>
    <col min="11522" max="11522" width="9" style="116" customWidth="1"/>
    <col min="11523" max="11525" width="9" style="116"/>
    <col min="11526" max="11526" width="10" style="116" customWidth="1"/>
    <col min="11527" max="11527" width="10.375" style="116" customWidth="1"/>
    <col min="11528" max="11773" width="9" style="116"/>
    <col min="11774" max="11774" width="36.375" style="116" customWidth="1"/>
    <col min="11775" max="11777" width="9" style="116"/>
    <col min="11778" max="11778" width="9" style="116" customWidth="1"/>
    <col min="11779" max="11781" width="9" style="116"/>
    <col min="11782" max="11782" width="10" style="116" customWidth="1"/>
    <col min="11783" max="11783" width="10.375" style="116" customWidth="1"/>
    <col min="11784" max="12029" width="9" style="116"/>
    <col min="12030" max="12030" width="36.375" style="116" customWidth="1"/>
    <col min="12031" max="12033" width="9" style="116"/>
    <col min="12034" max="12034" width="9" style="116" customWidth="1"/>
    <col min="12035" max="12037" width="9" style="116"/>
    <col min="12038" max="12038" width="10" style="116" customWidth="1"/>
    <col min="12039" max="12039" width="10.375" style="116" customWidth="1"/>
    <col min="12040" max="12285" width="9" style="116"/>
    <col min="12286" max="12286" width="36.375" style="116" customWidth="1"/>
    <col min="12287" max="12289" width="9" style="116"/>
    <col min="12290" max="12290" width="9" style="116" customWidth="1"/>
    <col min="12291" max="12293" width="9" style="116"/>
    <col min="12294" max="12294" width="10" style="116" customWidth="1"/>
    <col min="12295" max="12295" width="10.375" style="116" customWidth="1"/>
    <col min="12296" max="12541" width="9" style="116"/>
    <col min="12542" max="12542" width="36.375" style="116" customWidth="1"/>
    <col min="12543" max="12545" width="9" style="116"/>
    <col min="12546" max="12546" width="9" style="116" customWidth="1"/>
    <col min="12547" max="12549" width="9" style="116"/>
    <col min="12550" max="12550" width="10" style="116" customWidth="1"/>
    <col min="12551" max="12551" width="10.375" style="116" customWidth="1"/>
    <col min="12552" max="12797" width="9" style="116"/>
    <col min="12798" max="12798" width="36.375" style="116" customWidth="1"/>
    <col min="12799" max="12801" width="9" style="116"/>
    <col min="12802" max="12802" width="9" style="116" customWidth="1"/>
    <col min="12803" max="12805" width="9" style="116"/>
    <col min="12806" max="12806" width="10" style="116" customWidth="1"/>
    <col min="12807" max="12807" width="10.375" style="116" customWidth="1"/>
    <col min="12808" max="13053" width="9" style="116"/>
    <col min="13054" max="13054" width="36.375" style="116" customWidth="1"/>
    <col min="13055" max="13057" width="9" style="116"/>
    <col min="13058" max="13058" width="9" style="116" customWidth="1"/>
    <col min="13059" max="13061" width="9" style="116"/>
    <col min="13062" max="13062" width="10" style="116" customWidth="1"/>
    <col min="13063" max="13063" width="10.375" style="116" customWidth="1"/>
    <col min="13064" max="13309" width="9" style="116"/>
    <col min="13310" max="13310" width="36.375" style="116" customWidth="1"/>
    <col min="13311" max="13313" width="9" style="116"/>
    <col min="13314" max="13314" width="9" style="116" customWidth="1"/>
    <col min="13315" max="13317" width="9" style="116"/>
    <col min="13318" max="13318" width="10" style="116" customWidth="1"/>
    <col min="13319" max="13319" width="10.375" style="116" customWidth="1"/>
    <col min="13320" max="13565" width="9" style="116"/>
    <col min="13566" max="13566" width="36.375" style="116" customWidth="1"/>
    <col min="13567" max="13569" width="9" style="116"/>
    <col min="13570" max="13570" width="9" style="116" customWidth="1"/>
    <col min="13571" max="13573" width="9" style="116"/>
    <col min="13574" max="13574" width="10" style="116" customWidth="1"/>
    <col min="13575" max="13575" width="10.375" style="116" customWidth="1"/>
    <col min="13576" max="13821" width="9" style="116"/>
    <col min="13822" max="13822" width="36.375" style="116" customWidth="1"/>
    <col min="13823" max="13825" width="9" style="116"/>
    <col min="13826" max="13826" width="9" style="116" customWidth="1"/>
    <col min="13827" max="13829" width="9" style="116"/>
    <col min="13830" max="13830" width="10" style="116" customWidth="1"/>
    <col min="13831" max="13831" width="10.375" style="116" customWidth="1"/>
    <col min="13832" max="14077" width="9" style="116"/>
    <col min="14078" max="14078" width="36.375" style="116" customWidth="1"/>
    <col min="14079" max="14081" width="9" style="116"/>
    <col min="14082" max="14082" width="9" style="116" customWidth="1"/>
    <col min="14083" max="14085" width="9" style="116"/>
    <col min="14086" max="14086" width="10" style="116" customWidth="1"/>
    <col min="14087" max="14087" width="10.375" style="116" customWidth="1"/>
    <col min="14088" max="14333" width="9" style="116"/>
    <col min="14334" max="14334" width="36.375" style="116" customWidth="1"/>
    <col min="14335" max="14337" width="9" style="116"/>
    <col min="14338" max="14338" width="9" style="116" customWidth="1"/>
    <col min="14339" max="14341" width="9" style="116"/>
    <col min="14342" max="14342" width="10" style="116" customWidth="1"/>
    <col min="14343" max="14343" width="10.375" style="116" customWidth="1"/>
    <col min="14344" max="14589" width="9" style="116"/>
    <col min="14590" max="14590" width="36.375" style="116" customWidth="1"/>
    <col min="14591" max="14593" width="9" style="116"/>
    <col min="14594" max="14594" width="9" style="116" customWidth="1"/>
    <col min="14595" max="14597" width="9" style="116"/>
    <col min="14598" max="14598" width="10" style="116" customWidth="1"/>
    <col min="14599" max="14599" width="10.375" style="116" customWidth="1"/>
    <col min="14600" max="14845" width="9" style="116"/>
    <col min="14846" max="14846" width="36.375" style="116" customWidth="1"/>
    <col min="14847" max="14849" width="9" style="116"/>
    <col min="14850" max="14850" width="9" style="116" customWidth="1"/>
    <col min="14851" max="14853" width="9" style="116"/>
    <col min="14854" max="14854" width="10" style="116" customWidth="1"/>
    <col min="14855" max="14855" width="10.375" style="116" customWidth="1"/>
    <col min="14856" max="15101" width="9" style="116"/>
    <col min="15102" max="15102" width="36.375" style="116" customWidth="1"/>
    <col min="15103" max="15105" width="9" style="116"/>
    <col min="15106" max="15106" width="9" style="116" customWidth="1"/>
    <col min="15107" max="15109" width="9" style="116"/>
    <col min="15110" max="15110" width="10" style="116" customWidth="1"/>
    <col min="15111" max="15111" width="10.375" style="116" customWidth="1"/>
    <col min="15112" max="15357" width="9" style="116"/>
    <col min="15358" max="15358" width="36.375" style="116" customWidth="1"/>
    <col min="15359" max="15361" width="9" style="116"/>
    <col min="15362" max="15362" width="9" style="116" customWidth="1"/>
    <col min="15363" max="15365" width="9" style="116"/>
    <col min="15366" max="15366" width="10" style="116" customWidth="1"/>
    <col min="15367" max="15367" width="10.375" style="116" customWidth="1"/>
    <col min="15368" max="15613" width="9" style="116"/>
    <col min="15614" max="15614" width="36.375" style="116" customWidth="1"/>
    <col min="15615" max="15617" width="9" style="116"/>
    <col min="15618" max="15618" width="9" style="116" customWidth="1"/>
    <col min="15619" max="15621" width="9" style="116"/>
    <col min="15622" max="15622" width="10" style="116" customWidth="1"/>
    <col min="15623" max="15623" width="10.375" style="116" customWidth="1"/>
    <col min="15624" max="15869" width="9" style="116"/>
    <col min="15870" max="15870" width="36.375" style="116" customWidth="1"/>
    <col min="15871" max="15873" width="9" style="116"/>
    <col min="15874" max="15874" width="9" style="116" customWidth="1"/>
    <col min="15875" max="15877" width="9" style="116"/>
    <col min="15878" max="15878" width="10" style="116" customWidth="1"/>
    <col min="15879" max="15879" width="10.375" style="116" customWidth="1"/>
    <col min="15880" max="16125" width="9" style="116"/>
    <col min="16126" max="16126" width="36.375" style="116" customWidth="1"/>
    <col min="16127" max="16129" width="9" style="116"/>
    <col min="16130" max="16130" width="9" style="116" customWidth="1"/>
    <col min="16131" max="16133" width="9" style="116"/>
    <col min="16134" max="16134" width="10" style="116" customWidth="1"/>
    <col min="16135" max="16135" width="10.375" style="116" customWidth="1"/>
    <col min="16136" max="16384" width="9" style="116"/>
  </cols>
  <sheetData>
    <row r="1" s="142" customFormat="1" ht="20.25" customHeight="1" spans="1:11">
      <c r="A1" s="118"/>
      <c r="B1" s="119"/>
      <c r="C1" s="120"/>
      <c r="D1" s="146"/>
      <c r="E1" s="120"/>
      <c r="F1" s="119"/>
      <c r="G1" s="121"/>
      <c r="H1" s="119"/>
      <c r="I1" s="119"/>
      <c r="J1" s="119"/>
      <c r="K1" s="119"/>
    </row>
    <row r="2" s="142" customFormat="1" ht="20.25" customHeight="1" spans="1:11">
      <c r="A2" s="122" t="s">
        <v>2802</v>
      </c>
      <c r="B2" s="122"/>
      <c r="C2" s="123"/>
      <c r="D2" s="147"/>
      <c r="E2" s="123"/>
      <c r="F2" s="122"/>
      <c r="G2" s="124"/>
      <c r="H2" s="148"/>
      <c r="I2" s="148"/>
      <c r="J2" s="148"/>
      <c r="K2" s="148"/>
    </row>
    <row r="3" s="142" customFormat="1" ht="20.25" customHeight="1" spans="1:11">
      <c r="A3" s="122"/>
      <c r="B3" s="122"/>
      <c r="C3" s="123"/>
      <c r="D3" s="147"/>
      <c r="E3" s="123"/>
      <c r="F3" s="122"/>
      <c r="G3" s="124"/>
      <c r="H3" s="119"/>
      <c r="I3" s="119"/>
      <c r="J3" s="119"/>
      <c r="K3" s="119"/>
    </row>
    <row r="4" s="142" customFormat="1" ht="20.25" customHeight="1" spans="1:11">
      <c r="A4" s="149"/>
      <c r="B4" s="149"/>
      <c r="C4" s="150"/>
      <c r="D4" s="151"/>
      <c r="E4" s="152"/>
      <c r="F4" s="153" t="s">
        <v>2803</v>
      </c>
      <c r="G4" s="154"/>
      <c r="H4" s="119"/>
      <c r="I4" s="119"/>
      <c r="J4" s="119"/>
      <c r="K4" s="119"/>
    </row>
    <row r="5" s="142" customFormat="1" ht="20.25" customHeight="1" spans="1:11">
      <c r="A5" s="127" t="s">
        <v>2804</v>
      </c>
      <c r="B5" s="128" t="s">
        <v>113</v>
      </c>
      <c r="C5" s="129" t="s">
        <v>5</v>
      </c>
      <c r="D5" s="155"/>
      <c r="E5" s="129"/>
      <c r="F5" s="128"/>
      <c r="G5" s="130"/>
      <c r="H5" s="119"/>
      <c r="I5" s="119"/>
      <c r="J5" s="119"/>
      <c r="K5" s="119"/>
    </row>
    <row r="6" s="142" customFormat="1" ht="20.25" customHeight="1" spans="1:11">
      <c r="A6" s="127"/>
      <c r="B6" s="128"/>
      <c r="C6" s="131" t="s">
        <v>7</v>
      </c>
      <c r="D6" s="129" t="s">
        <v>9</v>
      </c>
      <c r="E6" s="129" t="s">
        <v>2567</v>
      </c>
      <c r="F6" s="128" t="s">
        <v>114</v>
      </c>
      <c r="G6" s="130"/>
      <c r="H6" s="119"/>
      <c r="I6" s="119"/>
      <c r="J6" s="119"/>
      <c r="K6" s="119"/>
    </row>
    <row r="7" s="142" customFormat="1" ht="20.25" customHeight="1" spans="1:11">
      <c r="A7" s="127"/>
      <c r="B7" s="128"/>
      <c r="C7" s="131"/>
      <c r="D7" s="129"/>
      <c r="E7" s="129"/>
      <c r="F7" s="132" t="s">
        <v>12</v>
      </c>
      <c r="G7" s="133" t="s">
        <v>13</v>
      </c>
      <c r="H7" s="119"/>
      <c r="I7" s="119"/>
      <c r="J7" s="119"/>
      <c r="K7" s="119"/>
    </row>
    <row r="8" s="143" customFormat="1" ht="20.25" customHeight="1" spans="1:11">
      <c r="A8" s="134" t="s">
        <v>2805</v>
      </c>
      <c r="B8" s="156"/>
      <c r="C8" s="157"/>
      <c r="D8" s="156"/>
      <c r="E8" s="157"/>
      <c r="F8" s="158"/>
      <c r="G8" s="158"/>
      <c r="H8" s="159"/>
      <c r="I8" s="159"/>
      <c r="J8" s="159"/>
      <c r="K8" s="159"/>
    </row>
    <row r="9" s="143" customFormat="1" ht="20.25" customHeight="1" spans="1:11">
      <c r="A9" s="137" t="s">
        <v>2806</v>
      </c>
      <c r="B9" s="160"/>
      <c r="C9" s="161"/>
      <c r="D9" s="162"/>
      <c r="E9" s="161"/>
      <c r="F9" s="163"/>
      <c r="G9" s="163"/>
      <c r="H9" s="159"/>
      <c r="I9" s="159"/>
      <c r="J9" s="159"/>
      <c r="K9" s="159"/>
    </row>
    <row r="10" s="143" customFormat="1" ht="20.25" customHeight="1" spans="1:11">
      <c r="A10" s="137" t="s">
        <v>2807</v>
      </c>
      <c r="B10" s="160"/>
      <c r="C10" s="161"/>
      <c r="D10" s="162"/>
      <c r="E10" s="161"/>
      <c r="F10" s="163"/>
      <c r="G10" s="163"/>
      <c r="H10" s="159"/>
      <c r="I10" s="159"/>
      <c r="J10" s="159"/>
      <c r="K10" s="159"/>
    </row>
    <row r="11" s="143" customFormat="1" ht="20.25" customHeight="1" spans="1:11">
      <c r="A11" s="137" t="s">
        <v>2808</v>
      </c>
      <c r="B11" s="160"/>
      <c r="C11" s="161"/>
      <c r="D11" s="162"/>
      <c r="E11" s="161"/>
      <c r="F11" s="163"/>
      <c r="G11" s="163"/>
      <c r="H11" s="159"/>
      <c r="I11" s="159"/>
      <c r="J11" s="159"/>
      <c r="K11" s="159"/>
    </row>
    <row r="12" s="143" customFormat="1" ht="20.25" customHeight="1" spans="1:11">
      <c r="A12" s="137" t="s">
        <v>2809</v>
      </c>
      <c r="B12" s="160"/>
      <c r="C12" s="161"/>
      <c r="D12" s="162"/>
      <c r="E12" s="161"/>
      <c r="F12" s="163"/>
      <c r="G12" s="163"/>
      <c r="H12" s="159"/>
      <c r="I12" s="159"/>
      <c r="J12" s="159"/>
      <c r="K12" s="159"/>
    </row>
    <row r="13" s="143" customFormat="1" ht="20.25" customHeight="1" spans="1:11">
      <c r="A13" s="137" t="s">
        <v>2810</v>
      </c>
      <c r="B13" s="160"/>
      <c r="C13" s="161"/>
      <c r="D13" s="162"/>
      <c r="E13" s="161"/>
      <c r="F13" s="163"/>
      <c r="G13" s="163"/>
      <c r="H13" s="159"/>
      <c r="I13" s="159"/>
      <c r="J13" s="159"/>
      <c r="K13" s="159"/>
    </row>
    <row r="14" s="143" customFormat="1" ht="20.25" customHeight="1" spans="1:11">
      <c r="A14" s="137" t="s">
        <v>2811</v>
      </c>
      <c r="B14" s="160"/>
      <c r="C14" s="161"/>
      <c r="D14" s="162"/>
      <c r="E14" s="161"/>
      <c r="F14" s="163"/>
      <c r="G14" s="163"/>
      <c r="H14" s="159"/>
      <c r="I14" s="159"/>
      <c r="J14" s="159"/>
      <c r="K14" s="159"/>
    </row>
    <row r="15" s="143" customFormat="1" ht="20.25" customHeight="1" spans="1:11">
      <c r="A15" s="137" t="s">
        <v>2812</v>
      </c>
      <c r="B15" s="160"/>
      <c r="C15" s="161"/>
      <c r="D15" s="162"/>
      <c r="E15" s="161"/>
      <c r="F15" s="163"/>
      <c r="G15" s="163"/>
      <c r="H15" s="159"/>
      <c r="I15" s="159"/>
      <c r="J15" s="159"/>
      <c r="K15" s="159"/>
    </row>
    <row r="16" s="143" customFormat="1" ht="20.25" customHeight="1" spans="1:11">
      <c r="A16" s="137" t="s">
        <v>2813</v>
      </c>
      <c r="B16" s="160"/>
      <c r="C16" s="161"/>
      <c r="D16" s="162"/>
      <c r="E16" s="161"/>
      <c r="F16" s="163"/>
      <c r="G16" s="163"/>
      <c r="H16" s="159"/>
      <c r="I16" s="159"/>
      <c r="J16" s="159"/>
      <c r="K16" s="159"/>
    </row>
    <row r="17" s="143" customFormat="1" ht="20.25" customHeight="1" spans="1:11">
      <c r="A17" s="137" t="s">
        <v>2814</v>
      </c>
      <c r="B17" s="160"/>
      <c r="C17" s="161"/>
      <c r="D17" s="162"/>
      <c r="E17" s="161"/>
      <c r="F17" s="163"/>
      <c r="G17" s="163"/>
      <c r="H17" s="159"/>
      <c r="I17" s="159"/>
      <c r="J17" s="159"/>
      <c r="K17" s="159"/>
    </row>
    <row r="18" s="143" customFormat="1" ht="20.25" customHeight="1" spans="1:11">
      <c r="A18" s="137" t="s">
        <v>2815</v>
      </c>
      <c r="B18" s="160"/>
      <c r="C18" s="161"/>
      <c r="D18" s="162"/>
      <c r="E18" s="161"/>
      <c r="F18" s="163"/>
      <c r="G18" s="163"/>
      <c r="H18" s="159"/>
      <c r="I18" s="159"/>
      <c r="J18" s="159"/>
      <c r="K18" s="159"/>
    </row>
    <row r="19" ht="20.25" customHeight="1" spans="1:11">
      <c r="A19" s="137" t="s">
        <v>2816</v>
      </c>
      <c r="B19" s="164"/>
      <c r="C19" s="161"/>
      <c r="D19" s="165"/>
      <c r="E19" s="166"/>
      <c r="F19" s="163"/>
      <c r="G19" s="163"/>
      <c r="H19" s="167"/>
      <c r="I19" s="167"/>
      <c r="J19" s="167"/>
      <c r="K19" s="167"/>
    </row>
    <row r="20" ht="20.25" customHeight="1" spans="1:11">
      <c r="A20" s="137" t="s">
        <v>2817</v>
      </c>
      <c r="B20" s="168"/>
      <c r="C20" s="161"/>
      <c r="D20" s="169"/>
      <c r="E20" s="170"/>
      <c r="F20" s="163"/>
      <c r="G20" s="163"/>
      <c r="H20" s="167"/>
      <c r="I20" s="167"/>
      <c r="J20" s="167"/>
      <c r="K20" s="167"/>
    </row>
    <row r="21" ht="20.25" customHeight="1" spans="1:11">
      <c r="A21" s="134" t="s">
        <v>2818</v>
      </c>
      <c r="B21" s="171"/>
      <c r="C21" s="172"/>
      <c r="D21" s="171"/>
      <c r="E21" s="173"/>
      <c r="F21" s="174"/>
      <c r="G21" s="174"/>
      <c r="H21" s="167"/>
      <c r="I21" s="167"/>
      <c r="J21" s="167"/>
      <c r="K21" s="167"/>
    </row>
    <row r="22" ht="20.25" customHeight="1" spans="1:11">
      <c r="A22" s="137" t="s">
        <v>2819</v>
      </c>
      <c r="B22" s="168"/>
      <c r="C22" s="175"/>
      <c r="D22" s="169"/>
      <c r="E22" s="176"/>
      <c r="F22" s="177"/>
      <c r="G22" s="177"/>
      <c r="H22" s="167"/>
      <c r="I22" s="167"/>
      <c r="J22" s="167"/>
      <c r="K22" s="167"/>
    </row>
    <row r="23" ht="20.25" customHeight="1" spans="1:7">
      <c r="A23" s="137" t="s">
        <v>2820</v>
      </c>
      <c r="B23" s="178"/>
      <c r="C23" s="179"/>
      <c r="D23" s="180"/>
      <c r="E23" s="181"/>
      <c r="F23" s="182"/>
      <c r="G23" s="182"/>
    </row>
    <row r="24" ht="20.25" customHeight="1" spans="1:7">
      <c r="A24" s="134" t="s">
        <v>2821</v>
      </c>
      <c r="B24" s="183"/>
      <c r="C24" s="184"/>
      <c r="D24" s="183"/>
      <c r="E24" s="185"/>
      <c r="F24" s="186"/>
      <c r="G24" s="186"/>
    </row>
    <row r="25" ht="20.25" customHeight="1" spans="1:7">
      <c r="A25" s="137" t="s">
        <v>2822</v>
      </c>
      <c r="B25" s="178"/>
      <c r="C25" s="179"/>
      <c r="D25" s="180"/>
      <c r="E25" s="181"/>
      <c r="F25" s="186"/>
      <c r="G25" s="186"/>
    </row>
    <row r="26" ht="20.25" customHeight="1" spans="1:7">
      <c r="A26" s="137" t="s">
        <v>2823</v>
      </c>
      <c r="B26" s="178"/>
      <c r="C26" s="179"/>
      <c r="D26" s="180"/>
      <c r="E26" s="181"/>
      <c r="F26" s="186"/>
      <c r="G26" s="186"/>
    </row>
    <row r="27" ht="20.25" customHeight="1" spans="1:7">
      <c r="A27" s="134" t="s">
        <v>2824</v>
      </c>
      <c r="B27" s="187"/>
      <c r="C27" s="188"/>
      <c r="D27" s="189"/>
      <c r="E27" s="181"/>
      <c r="F27" s="186"/>
      <c r="G27" s="186"/>
    </row>
    <row r="28" ht="20.25" customHeight="1" spans="1:7">
      <c r="A28" s="137" t="s">
        <v>2825</v>
      </c>
      <c r="B28" s="178"/>
      <c r="C28" s="179"/>
      <c r="D28" s="180"/>
      <c r="E28" s="181"/>
      <c r="F28" s="186"/>
      <c r="G28" s="186"/>
    </row>
    <row r="29" ht="20.25" customHeight="1" spans="1:7">
      <c r="A29" s="134" t="s">
        <v>2826</v>
      </c>
      <c r="B29" s="183"/>
      <c r="C29" s="184"/>
      <c r="D29" s="183"/>
      <c r="E29" s="185"/>
      <c r="F29" s="186"/>
      <c r="G29" s="186"/>
    </row>
    <row r="30" ht="20.25" customHeight="1" spans="1:7">
      <c r="A30" s="134" t="s">
        <v>2827</v>
      </c>
      <c r="B30" s="183"/>
      <c r="C30" s="172"/>
      <c r="D30" s="183"/>
      <c r="E30" s="190"/>
      <c r="F30" s="174"/>
      <c r="G30" s="174"/>
    </row>
    <row r="31" ht="20.25" customHeight="1" spans="1:7">
      <c r="A31" s="134" t="s">
        <v>36</v>
      </c>
      <c r="B31" s="183">
        <v>1000</v>
      </c>
      <c r="C31" s="172">
        <v>363</v>
      </c>
      <c r="D31" s="183">
        <v>1904</v>
      </c>
      <c r="E31" s="190"/>
      <c r="F31" s="191"/>
      <c r="G31" s="191"/>
    </row>
    <row r="32" ht="20.25" customHeight="1" spans="1:7">
      <c r="A32" s="137" t="s">
        <v>2828</v>
      </c>
      <c r="B32" s="178">
        <v>1000</v>
      </c>
      <c r="C32" s="172">
        <v>363</v>
      </c>
      <c r="D32" s="180">
        <v>904</v>
      </c>
      <c r="E32" s="190"/>
      <c r="F32" s="191"/>
      <c r="G32" s="191"/>
    </row>
    <row r="33" ht="20.25" customHeight="1" spans="1:7">
      <c r="A33" s="137" t="s">
        <v>2829</v>
      </c>
      <c r="B33" s="178"/>
      <c r="C33" s="175">
        <v>1000</v>
      </c>
      <c r="D33" s="180">
        <v>1000</v>
      </c>
      <c r="E33" s="181"/>
      <c r="F33" s="192"/>
      <c r="G33" s="192"/>
    </row>
    <row r="34" ht="20.25" customHeight="1" spans="1:7">
      <c r="A34" s="134" t="s">
        <v>2619</v>
      </c>
      <c r="B34" s="183">
        <v>1000</v>
      </c>
      <c r="C34" s="172">
        <v>1363</v>
      </c>
      <c r="D34" s="183">
        <v>1904</v>
      </c>
      <c r="E34" s="190"/>
      <c r="F34" s="191"/>
      <c r="G34" s="191"/>
    </row>
  </sheetData>
  <mergeCells count="8">
    <mergeCell ref="C5:G5"/>
    <mergeCell ref="F6:G6"/>
    <mergeCell ref="A5:A7"/>
    <mergeCell ref="B5:B7"/>
    <mergeCell ref="C6:C7"/>
    <mergeCell ref="D6:D7"/>
    <mergeCell ref="E6:E7"/>
    <mergeCell ref="A2:G3"/>
  </mergeCells>
  <printOptions horizontalCentered="1"/>
  <pageMargins left="0.700694444444445" right="0.700694444444445" top="0.751388888888889" bottom="0.751388888888889" header="0.297916666666667" footer="0.297916666666667"/>
  <pageSetup paperSize="9" firstPageNumber="69" orientation="landscape" useFirstPageNumber="1" horizontalDpi="600"/>
  <headerFooter>
    <oddFooter>&amp;R&amp;P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topLeftCell="B1" workbookViewId="0">
      <selection activeCell="B1" sqref="$A1:$XFD1048576"/>
    </sheetView>
  </sheetViews>
  <sheetFormatPr defaultColWidth="9" defaultRowHeight="13.5" outlineLevelCol="7"/>
  <cols>
    <col min="1" max="1" width="9.375" style="116" hidden="1" customWidth="1"/>
    <col min="2" max="2" width="51.625" style="116" customWidth="1"/>
    <col min="3" max="3" width="16.625" style="116" customWidth="1"/>
    <col min="4" max="4" width="13.2583333333333" style="117" customWidth="1"/>
    <col min="5" max="5" width="10.375" style="117" customWidth="1"/>
    <col min="6" max="6" width="11.375" style="117" customWidth="1"/>
    <col min="7" max="7" width="12.2583333333333" style="116" customWidth="1"/>
    <col min="8" max="8" width="12.875" style="116" customWidth="1"/>
    <col min="9" max="253" width="9" style="116"/>
    <col min="254" max="254" width="9.375" style="116" customWidth="1"/>
    <col min="255" max="255" width="38.2583333333333" style="116" customWidth="1"/>
    <col min="256" max="257" width="9" style="116"/>
    <col min="258" max="258" width="10.375" style="116" customWidth="1"/>
    <col min="259" max="261" width="9" style="116"/>
    <col min="262" max="262" width="9.875" style="116" customWidth="1"/>
    <col min="263" max="263" width="10.375" style="116" customWidth="1"/>
    <col min="264" max="264" width="9.25833333333333" style="116" customWidth="1"/>
    <col min="265" max="509" width="9" style="116"/>
    <col min="510" max="510" width="9.375" style="116" customWidth="1"/>
    <col min="511" max="511" width="38.2583333333333" style="116" customWidth="1"/>
    <col min="512" max="513" width="9" style="116"/>
    <col min="514" max="514" width="10.375" style="116" customWidth="1"/>
    <col min="515" max="517" width="9" style="116"/>
    <col min="518" max="518" width="9.875" style="116" customWidth="1"/>
    <col min="519" max="519" width="10.375" style="116" customWidth="1"/>
    <col min="520" max="520" width="9.25833333333333" style="116" customWidth="1"/>
    <col min="521" max="765" width="9" style="116"/>
    <col min="766" max="766" width="9.375" style="116" customWidth="1"/>
    <col min="767" max="767" width="38.2583333333333" style="116" customWidth="1"/>
    <col min="768" max="769" width="9" style="116"/>
    <col min="770" max="770" width="10.375" style="116" customWidth="1"/>
    <col min="771" max="773" width="9" style="116"/>
    <col min="774" max="774" width="9.875" style="116" customWidth="1"/>
    <col min="775" max="775" width="10.375" style="116" customWidth="1"/>
    <col min="776" max="776" width="9.25833333333333" style="116" customWidth="1"/>
    <col min="777" max="1021" width="9" style="116"/>
    <col min="1022" max="1022" width="9.375" style="116" customWidth="1"/>
    <col min="1023" max="1023" width="38.2583333333333" style="116" customWidth="1"/>
    <col min="1024" max="1025" width="9" style="116"/>
    <col min="1026" max="1026" width="10.375" style="116" customWidth="1"/>
    <col min="1027" max="1029" width="9" style="116"/>
    <col min="1030" max="1030" width="9.875" style="116" customWidth="1"/>
    <col min="1031" max="1031" width="10.375" style="116" customWidth="1"/>
    <col min="1032" max="1032" width="9.25833333333333" style="116" customWidth="1"/>
    <col min="1033" max="1277" width="9" style="116"/>
    <col min="1278" max="1278" width="9.375" style="116" customWidth="1"/>
    <col min="1279" max="1279" width="38.2583333333333" style="116" customWidth="1"/>
    <col min="1280" max="1281" width="9" style="116"/>
    <col min="1282" max="1282" width="10.375" style="116" customWidth="1"/>
    <col min="1283" max="1285" width="9" style="116"/>
    <col min="1286" max="1286" width="9.875" style="116" customWidth="1"/>
    <col min="1287" max="1287" width="10.375" style="116" customWidth="1"/>
    <col min="1288" max="1288" width="9.25833333333333" style="116" customWidth="1"/>
    <col min="1289" max="1533" width="9" style="116"/>
    <col min="1534" max="1534" width="9.375" style="116" customWidth="1"/>
    <col min="1535" max="1535" width="38.2583333333333" style="116" customWidth="1"/>
    <col min="1536" max="1537" width="9" style="116"/>
    <col min="1538" max="1538" width="10.375" style="116" customWidth="1"/>
    <col min="1539" max="1541" width="9" style="116"/>
    <col min="1542" max="1542" width="9.875" style="116" customWidth="1"/>
    <col min="1543" max="1543" width="10.375" style="116" customWidth="1"/>
    <col min="1544" max="1544" width="9.25833333333333" style="116" customWidth="1"/>
    <col min="1545" max="1789" width="9" style="116"/>
    <col min="1790" max="1790" width="9.375" style="116" customWidth="1"/>
    <col min="1791" max="1791" width="38.2583333333333" style="116" customWidth="1"/>
    <col min="1792" max="1793" width="9" style="116"/>
    <col min="1794" max="1794" width="10.375" style="116" customWidth="1"/>
    <col min="1795" max="1797" width="9" style="116"/>
    <col min="1798" max="1798" width="9.875" style="116" customWidth="1"/>
    <col min="1799" max="1799" width="10.375" style="116" customWidth="1"/>
    <col min="1800" max="1800" width="9.25833333333333" style="116" customWidth="1"/>
    <col min="1801" max="2045" width="9" style="116"/>
    <col min="2046" max="2046" width="9.375" style="116" customWidth="1"/>
    <col min="2047" max="2047" width="38.2583333333333" style="116" customWidth="1"/>
    <col min="2048" max="2049" width="9" style="116"/>
    <col min="2050" max="2050" width="10.375" style="116" customWidth="1"/>
    <col min="2051" max="2053" width="9" style="116"/>
    <col min="2054" max="2054" width="9.875" style="116" customWidth="1"/>
    <col min="2055" max="2055" width="10.375" style="116" customWidth="1"/>
    <col min="2056" max="2056" width="9.25833333333333" style="116" customWidth="1"/>
    <col min="2057" max="2301" width="9" style="116"/>
    <col min="2302" max="2302" width="9.375" style="116" customWidth="1"/>
    <col min="2303" max="2303" width="38.2583333333333" style="116" customWidth="1"/>
    <col min="2304" max="2305" width="9" style="116"/>
    <col min="2306" max="2306" width="10.375" style="116" customWidth="1"/>
    <col min="2307" max="2309" width="9" style="116"/>
    <col min="2310" max="2310" width="9.875" style="116" customWidth="1"/>
    <col min="2311" max="2311" width="10.375" style="116" customWidth="1"/>
    <col min="2312" max="2312" width="9.25833333333333" style="116" customWidth="1"/>
    <col min="2313" max="2557" width="9" style="116"/>
    <col min="2558" max="2558" width="9.375" style="116" customWidth="1"/>
    <col min="2559" max="2559" width="38.2583333333333" style="116" customWidth="1"/>
    <col min="2560" max="2561" width="9" style="116"/>
    <col min="2562" max="2562" width="10.375" style="116" customWidth="1"/>
    <col min="2563" max="2565" width="9" style="116"/>
    <col min="2566" max="2566" width="9.875" style="116" customWidth="1"/>
    <col min="2567" max="2567" width="10.375" style="116" customWidth="1"/>
    <col min="2568" max="2568" width="9.25833333333333" style="116" customWidth="1"/>
    <col min="2569" max="2813" width="9" style="116"/>
    <col min="2814" max="2814" width="9.375" style="116" customWidth="1"/>
    <col min="2815" max="2815" width="38.2583333333333" style="116" customWidth="1"/>
    <col min="2816" max="2817" width="9" style="116"/>
    <col min="2818" max="2818" width="10.375" style="116" customWidth="1"/>
    <col min="2819" max="2821" width="9" style="116"/>
    <col min="2822" max="2822" width="9.875" style="116" customWidth="1"/>
    <col min="2823" max="2823" width="10.375" style="116" customWidth="1"/>
    <col min="2824" max="2824" width="9.25833333333333" style="116" customWidth="1"/>
    <col min="2825" max="3069" width="9" style="116"/>
    <col min="3070" max="3070" width="9.375" style="116" customWidth="1"/>
    <col min="3071" max="3071" width="38.2583333333333" style="116" customWidth="1"/>
    <col min="3072" max="3073" width="9" style="116"/>
    <col min="3074" max="3074" width="10.375" style="116" customWidth="1"/>
    <col min="3075" max="3077" width="9" style="116"/>
    <col min="3078" max="3078" width="9.875" style="116" customWidth="1"/>
    <col min="3079" max="3079" width="10.375" style="116" customWidth="1"/>
    <col min="3080" max="3080" width="9.25833333333333" style="116" customWidth="1"/>
    <col min="3081" max="3325" width="9" style="116"/>
    <col min="3326" max="3326" width="9.375" style="116" customWidth="1"/>
    <col min="3327" max="3327" width="38.2583333333333" style="116" customWidth="1"/>
    <col min="3328" max="3329" width="9" style="116"/>
    <col min="3330" max="3330" width="10.375" style="116" customWidth="1"/>
    <col min="3331" max="3333" width="9" style="116"/>
    <col min="3334" max="3334" width="9.875" style="116" customWidth="1"/>
    <col min="3335" max="3335" width="10.375" style="116" customWidth="1"/>
    <col min="3336" max="3336" width="9.25833333333333" style="116" customWidth="1"/>
    <col min="3337" max="3581" width="9" style="116"/>
    <col min="3582" max="3582" width="9.375" style="116" customWidth="1"/>
    <col min="3583" max="3583" width="38.2583333333333" style="116" customWidth="1"/>
    <col min="3584" max="3585" width="9" style="116"/>
    <col min="3586" max="3586" width="10.375" style="116" customWidth="1"/>
    <col min="3587" max="3589" width="9" style="116"/>
    <col min="3590" max="3590" width="9.875" style="116" customWidth="1"/>
    <col min="3591" max="3591" width="10.375" style="116" customWidth="1"/>
    <col min="3592" max="3592" width="9.25833333333333" style="116" customWidth="1"/>
    <col min="3593" max="3837" width="9" style="116"/>
    <col min="3838" max="3838" width="9.375" style="116" customWidth="1"/>
    <col min="3839" max="3839" width="38.2583333333333" style="116" customWidth="1"/>
    <col min="3840" max="3841" width="9" style="116"/>
    <col min="3842" max="3842" width="10.375" style="116" customWidth="1"/>
    <col min="3843" max="3845" width="9" style="116"/>
    <col min="3846" max="3846" width="9.875" style="116" customWidth="1"/>
    <col min="3847" max="3847" width="10.375" style="116" customWidth="1"/>
    <col min="3848" max="3848" width="9.25833333333333" style="116" customWidth="1"/>
    <col min="3849" max="4093" width="9" style="116"/>
    <col min="4094" max="4094" width="9.375" style="116" customWidth="1"/>
    <col min="4095" max="4095" width="38.2583333333333" style="116" customWidth="1"/>
    <col min="4096" max="4097" width="9" style="116"/>
    <col min="4098" max="4098" width="10.375" style="116" customWidth="1"/>
    <col min="4099" max="4101" width="9" style="116"/>
    <col min="4102" max="4102" width="9.875" style="116" customWidth="1"/>
    <col min="4103" max="4103" width="10.375" style="116" customWidth="1"/>
    <col min="4104" max="4104" width="9.25833333333333" style="116" customWidth="1"/>
    <col min="4105" max="4349" width="9" style="116"/>
    <col min="4350" max="4350" width="9.375" style="116" customWidth="1"/>
    <col min="4351" max="4351" width="38.2583333333333" style="116" customWidth="1"/>
    <col min="4352" max="4353" width="9" style="116"/>
    <col min="4354" max="4354" width="10.375" style="116" customWidth="1"/>
    <col min="4355" max="4357" width="9" style="116"/>
    <col min="4358" max="4358" width="9.875" style="116" customWidth="1"/>
    <col min="4359" max="4359" width="10.375" style="116" customWidth="1"/>
    <col min="4360" max="4360" width="9.25833333333333" style="116" customWidth="1"/>
    <col min="4361" max="4605" width="9" style="116"/>
    <col min="4606" max="4606" width="9.375" style="116" customWidth="1"/>
    <col min="4607" max="4607" width="38.2583333333333" style="116" customWidth="1"/>
    <col min="4608" max="4609" width="9" style="116"/>
    <col min="4610" max="4610" width="10.375" style="116" customWidth="1"/>
    <col min="4611" max="4613" width="9" style="116"/>
    <col min="4614" max="4614" width="9.875" style="116" customWidth="1"/>
    <col min="4615" max="4615" width="10.375" style="116" customWidth="1"/>
    <col min="4616" max="4616" width="9.25833333333333" style="116" customWidth="1"/>
    <col min="4617" max="4861" width="9" style="116"/>
    <col min="4862" max="4862" width="9.375" style="116" customWidth="1"/>
    <col min="4863" max="4863" width="38.2583333333333" style="116" customWidth="1"/>
    <col min="4864" max="4865" width="9" style="116"/>
    <col min="4866" max="4866" width="10.375" style="116" customWidth="1"/>
    <col min="4867" max="4869" width="9" style="116"/>
    <col min="4870" max="4870" width="9.875" style="116" customWidth="1"/>
    <col min="4871" max="4871" width="10.375" style="116" customWidth="1"/>
    <col min="4872" max="4872" width="9.25833333333333" style="116" customWidth="1"/>
    <col min="4873" max="5117" width="9" style="116"/>
    <col min="5118" max="5118" width="9.375" style="116" customWidth="1"/>
    <col min="5119" max="5119" width="38.2583333333333" style="116" customWidth="1"/>
    <col min="5120" max="5121" width="9" style="116"/>
    <col min="5122" max="5122" width="10.375" style="116" customWidth="1"/>
    <col min="5123" max="5125" width="9" style="116"/>
    <col min="5126" max="5126" width="9.875" style="116" customWidth="1"/>
    <col min="5127" max="5127" width="10.375" style="116" customWidth="1"/>
    <col min="5128" max="5128" width="9.25833333333333" style="116" customWidth="1"/>
    <col min="5129" max="5373" width="9" style="116"/>
    <col min="5374" max="5374" width="9.375" style="116" customWidth="1"/>
    <col min="5375" max="5375" width="38.2583333333333" style="116" customWidth="1"/>
    <col min="5376" max="5377" width="9" style="116"/>
    <col min="5378" max="5378" width="10.375" style="116" customWidth="1"/>
    <col min="5379" max="5381" width="9" style="116"/>
    <col min="5382" max="5382" width="9.875" style="116" customWidth="1"/>
    <col min="5383" max="5383" width="10.375" style="116" customWidth="1"/>
    <col min="5384" max="5384" width="9.25833333333333" style="116" customWidth="1"/>
    <col min="5385" max="5629" width="9" style="116"/>
    <col min="5630" max="5630" width="9.375" style="116" customWidth="1"/>
    <col min="5631" max="5631" width="38.2583333333333" style="116" customWidth="1"/>
    <col min="5632" max="5633" width="9" style="116"/>
    <col min="5634" max="5634" width="10.375" style="116" customWidth="1"/>
    <col min="5635" max="5637" width="9" style="116"/>
    <col min="5638" max="5638" width="9.875" style="116" customWidth="1"/>
    <col min="5639" max="5639" width="10.375" style="116" customWidth="1"/>
    <col min="5640" max="5640" width="9.25833333333333" style="116" customWidth="1"/>
    <col min="5641" max="5885" width="9" style="116"/>
    <col min="5886" max="5886" width="9.375" style="116" customWidth="1"/>
    <col min="5887" max="5887" width="38.2583333333333" style="116" customWidth="1"/>
    <col min="5888" max="5889" width="9" style="116"/>
    <col min="5890" max="5890" width="10.375" style="116" customWidth="1"/>
    <col min="5891" max="5893" width="9" style="116"/>
    <col min="5894" max="5894" width="9.875" style="116" customWidth="1"/>
    <col min="5895" max="5895" width="10.375" style="116" customWidth="1"/>
    <col min="5896" max="5896" width="9.25833333333333" style="116" customWidth="1"/>
    <col min="5897" max="6141" width="9" style="116"/>
    <col min="6142" max="6142" width="9.375" style="116" customWidth="1"/>
    <col min="6143" max="6143" width="38.2583333333333" style="116" customWidth="1"/>
    <col min="6144" max="6145" width="9" style="116"/>
    <col min="6146" max="6146" width="10.375" style="116" customWidth="1"/>
    <col min="6147" max="6149" width="9" style="116"/>
    <col min="6150" max="6150" width="9.875" style="116" customWidth="1"/>
    <col min="6151" max="6151" width="10.375" style="116" customWidth="1"/>
    <col min="6152" max="6152" width="9.25833333333333" style="116" customWidth="1"/>
    <col min="6153" max="6397" width="9" style="116"/>
    <col min="6398" max="6398" width="9.375" style="116" customWidth="1"/>
    <col min="6399" max="6399" width="38.2583333333333" style="116" customWidth="1"/>
    <col min="6400" max="6401" width="9" style="116"/>
    <col min="6402" max="6402" width="10.375" style="116" customWidth="1"/>
    <col min="6403" max="6405" width="9" style="116"/>
    <col min="6406" max="6406" width="9.875" style="116" customWidth="1"/>
    <col min="6407" max="6407" width="10.375" style="116" customWidth="1"/>
    <col min="6408" max="6408" width="9.25833333333333" style="116" customWidth="1"/>
    <col min="6409" max="6653" width="9" style="116"/>
    <col min="6654" max="6654" width="9.375" style="116" customWidth="1"/>
    <col min="6655" max="6655" width="38.2583333333333" style="116" customWidth="1"/>
    <col min="6656" max="6657" width="9" style="116"/>
    <col min="6658" max="6658" width="10.375" style="116" customWidth="1"/>
    <col min="6659" max="6661" width="9" style="116"/>
    <col min="6662" max="6662" width="9.875" style="116" customWidth="1"/>
    <col min="6663" max="6663" width="10.375" style="116" customWidth="1"/>
    <col min="6664" max="6664" width="9.25833333333333" style="116" customWidth="1"/>
    <col min="6665" max="6909" width="9" style="116"/>
    <col min="6910" max="6910" width="9.375" style="116" customWidth="1"/>
    <col min="6911" max="6911" width="38.2583333333333" style="116" customWidth="1"/>
    <col min="6912" max="6913" width="9" style="116"/>
    <col min="6914" max="6914" width="10.375" style="116" customWidth="1"/>
    <col min="6915" max="6917" width="9" style="116"/>
    <col min="6918" max="6918" width="9.875" style="116" customWidth="1"/>
    <col min="6919" max="6919" width="10.375" style="116" customWidth="1"/>
    <col min="6920" max="6920" width="9.25833333333333" style="116" customWidth="1"/>
    <col min="6921" max="7165" width="9" style="116"/>
    <col min="7166" max="7166" width="9.375" style="116" customWidth="1"/>
    <col min="7167" max="7167" width="38.2583333333333" style="116" customWidth="1"/>
    <col min="7168" max="7169" width="9" style="116"/>
    <col min="7170" max="7170" width="10.375" style="116" customWidth="1"/>
    <col min="7171" max="7173" width="9" style="116"/>
    <col min="7174" max="7174" width="9.875" style="116" customWidth="1"/>
    <col min="7175" max="7175" width="10.375" style="116" customWidth="1"/>
    <col min="7176" max="7176" width="9.25833333333333" style="116" customWidth="1"/>
    <col min="7177" max="7421" width="9" style="116"/>
    <col min="7422" max="7422" width="9.375" style="116" customWidth="1"/>
    <col min="7423" max="7423" width="38.2583333333333" style="116" customWidth="1"/>
    <col min="7424" max="7425" width="9" style="116"/>
    <col min="7426" max="7426" width="10.375" style="116" customWidth="1"/>
    <col min="7427" max="7429" width="9" style="116"/>
    <col min="7430" max="7430" width="9.875" style="116" customWidth="1"/>
    <col min="7431" max="7431" width="10.375" style="116" customWidth="1"/>
    <col min="7432" max="7432" width="9.25833333333333" style="116" customWidth="1"/>
    <col min="7433" max="7677" width="9" style="116"/>
    <col min="7678" max="7678" width="9.375" style="116" customWidth="1"/>
    <col min="7679" max="7679" width="38.2583333333333" style="116" customWidth="1"/>
    <col min="7680" max="7681" width="9" style="116"/>
    <col min="7682" max="7682" width="10.375" style="116" customWidth="1"/>
    <col min="7683" max="7685" width="9" style="116"/>
    <col min="7686" max="7686" width="9.875" style="116" customWidth="1"/>
    <col min="7687" max="7687" width="10.375" style="116" customWidth="1"/>
    <col min="7688" max="7688" width="9.25833333333333" style="116" customWidth="1"/>
    <col min="7689" max="7933" width="9" style="116"/>
    <col min="7934" max="7934" width="9.375" style="116" customWidth="1"/>
    <col min="7935" max="7935" width="38.2583333333333" style="116" customWidth="1"/>
    <col min="7936" max="7937" width="9" style="116"/>
    <col min="7938" max="7938" width="10.375" style="116" customWidth="1"/>
    <col min="7939" max="7941" width="9" style="116"/>
    <col min="7942" max="7942" width="9.875" style="116" customWidth="1"/>
    <col min="7943" max="7943" width="10.375" style="116" customWidth="1"/>
    <col min="7944" max="7944" width="9.25833333333333" style="116" customWidth="1"/>
    <col min="7945" max="8189" width="9" style="116"/>
    <col min="8190" max="8190" width="9.375" style="116" customWidth="1"/>
    <col min="8191" max="8191" width="38.2583333333333" style="116" customWidth="1"/>
    <col min="8192" max="8193" width="9" style="116"/>
    <col min="8194" max="8194" width="10.375" style="116" customWidth="1"/>
    <col min="8195" max="8197" width="9" style="116"/>
    <col min="8198" max="8198" width="9.875" style="116" customWidth="1"/>
    <col min="8199" max="8199" width="10.375" style="116" customWidth="1"/>
    <col min="8200" max="8200" width="9.25833333333333" style="116" customWidth="1"/>
    <col min="8201" max="8445" width="9" style="116"/>
    <col min="8446" max="8446" width="9.375" style="116" customWidth="1"/>
    <col min="8447" max="8447" width="38.2583333333333" style="116" customWidth="1"/>
    <col min="8448" max="8449" width="9" style="116"/>
    <col min="8450" max="8450" width="10.375" style="116" customWidth="1"/>
    <col min="8451" max="8453" width="9" style="116"/>
    <col min="8454" max="8454" width="9.875" style="116" customWidth="1"/>
    <col min="8455" max="8455" width="10.375" style="116" customWidth="1"/>
    <col min="8456" max="8456" width="9.25833333333333" style="116" customWidth="1"/>
    <col min="8457" max="8701" width="9" style="116"/>
    <col min="8702" max="8702" width="9.375" style="116" customWidth="1"/>
    <col min="8703" max="8703" width="38.2583333333333" style="116" customWidth="1"/>
    <col min="8704" max="8705" width="9" style="116"/>
    <col min="8706" max="8706" width="10.375" style="116" customWidth="1"/>
    <col min="8707" max="8709" width="9" style="116"/>
    <col min="8710" max="8710" width="9.875" style="116" customWidth="1"/>
    <col min="8711" max="8711" width="10.375" style="116" customWidth="1"/>
    <col min="8712" max="8712" width="9.25833333333333" style="116" customWidth="1"/>
    <col min="8713" max="8957" width="9" style="116"/>
    <col min="8958" max="8958" width="9.375" style="116" customWidth="1"/>
    <col min="8959" max="8959" width="38.2583333333333" style="116" customWidth="1"/>
    <col min="8960" max="8961" width="9" style="116"/>
    <col min="8962" max="8962" width="10.375" style="116" customWidth="1"/>
    <col min="8963" max="8965" width="9" style="116"/>
    <col min="8966" max="8966" width="9.875" style="116" customWidth="1"/>
    <col min="8967" max="8967" width="10.375" style="116" customWidth="1"/>
    <col min="8968" max="8968" width="9.25833333333333" style="116" customWidth="1"/>
    <col min="8969" max="9213" width="9" style="116"/>
    <col min="9214" max="9214" width="9.375" style="116" customWidth="1"/>
    <col min="9215" max="9215" width="38.2583333333333" style="116" customWidth="1"/>
    <col min="9216" max="9217" width="9" style="116"/>
    <col min="9218" max="9218" width="10.375" style="116" customWidth="1"/>
    <col min="9219" max="9221" width="9" style="116"/>
    <col min="9222" max="9222" width="9.875" style="116" customWidth="1"/>
    <col min="9223" max="9223" width="10.375" style="116" customWidth="1"/>
    <col min="9224" max="9224" width="9.25833333333333" style="116" customWidth="1"/>
    <col min="9225" max="9469" width="9" style="116"/>
    <col min="9470" max="9470" width="9.375" style="116" customWidth="1"/>
    <col min="9471" max="9471" width="38.2583333333333" style="116" customWidth="1"/>
    <col min="9472" max="9473" width="9" style="116"/>
    <col min="9474" max="9474" width="10.375" style="116" customWidth="1"/>
    <col min="9475" max="9477" width="9" style="116"/>
    <col min="9478" max="9478" width="9.875" style="116" customWidth="1"/>
    <col min="9479" max="9479" width="10.375" style="116" customWidth="1"/>
    <col min="9480" max="9480" width="9.25833333333333" style="116" customWidth="1"/>
    <col min="9481" max="9725" width="9" style="116"/>
    <col min="9726" max="9726" width="9.375" style="116" customWidth="1"/>
    <col min="9727" max="9727" width="38.2583333333333" style="116" customWidth="1"/>
    <col min="9728" max="9729" width="9" style="116"/>
    <col min="9730" max="9730" width="10.375" style="116" customWidth="1"/>
    <col min="9731" max="9733" width="9" style="116"/>
    <col min="9734" max="9734" width="9.875" style="116" customWidth="1"/>
    <col min="9735" max="9735" width="10.375" style="116" customWidth="1"/>
    <col min="9736" max="9736" width="9.25833333333333" style="116" customWidth="1"/>
    <col min="9737" max="9981" width="9" style="116"/>
    <col min="9982" max="9982" width="9.375" style="116" customWidth="1"/>
    <col min="9983" max="9983" width="38.2583333333333" style="116" customWidth="1"/>
    <col min="9984" max="9985" width="9" style="116"/>
    <col min="9986" max="9986" width="10.375" style="116" customWidth="1"/>
    <col min="9987" max="9989" width="9" style="116"/>
    <col min="9990" max="9990" width="9.875" style="116" customWidth="1"/>
    <col min="9991" max="9991" width="10.375" style="116" customWidth="1"/>
    <col min="9992" max="9992" width="9.25833333333333" style="116" customWidth="1"/>
    <col min="9993" max="10237" width="9" style="116"/>
    <col min="10238" max="10238" width="9.375" style="116" customWidth="1"/>
    <col min="10239" max="10239" width="38.2583333333333" style="116" customWidth="1"/>
    <col min="10240" max="10241" width="9" style="116"/>
    <col min="10242" max="10242" width="10.375" style="116" customWidth="1"/>
    <col min="10243" max="10245" width="9" style="116"/>
    <col min="10246" max="10246" width="9.875" style="116" customWidth="1"/>
    <col min="10247" max="10247" width="10.375" style="116" customWidth="1"/>
    <col min="10248" max="10248" width="9.25833333333333" style="116" customWidth="1"/>
    <col min="10249" max="10493" width="9" style="116"/>
    <col min="10494" max="10494" width="9.375" style="116" customWidth="1"/>
    <col min="10495" max="10495" width="38.2583333333333" style="116" customWidth="1"/>
    <col min="10496" max="10497" width="9" style="116"/>
    <col min="10498" max="10498" width="10.375" style="116" customWidth="1"/>
    <col min="10499" max="10501" width="9" style="116"/>
    <col min="10502" max="10502" width="9.875" style="116" customWidth="1"/>
    <col min="10503" max="10503" width="10.375" style="116" customWidth="1"/>
    <col min="10504" max="10504" width="9.25833333333333" style="116" customWidth="1"/>
    <col min="10505" max="10749" width="9" style="116"/>
    <col min="10750" max="10750" width="9.375" style="116" customWidth="1"/>
    <col min="10751" max="10751" width="38.2583333333333" style="116" customWidth="1"/>
    <col min="10752" max="10753" width="9" style="116"/>
    <col min="10754" max="10754" width="10.375" style="116" customWidth="1"/>
    <col min="10755" max="10757" width="9" style="116"/>
    <col min="10758" max="10758" width="9.875" style="116" customWidth="1"/>
    <col min="10759" max="10759" width="10.375" style="116" customWidth="1"/>
    <col min="10760" max="10760" width="9.25833333333333" style="116" customWidth="1"/>
    <col min="10761" max="11005" width="9" style="116"/>
    <col min="11006" max="11006" width="9.375" style="116" customWidth="1"/>
    <col min="11007" max="11007" width="38.2583333333333" style="116" customWidth="1"/>
    <col min="11008" max="11009" width="9" style="116"/>
    <col min="11010" max="11010" width="10.375" style="116" customWidth="1"/>
    <col min="11011" max="11013" width="9" style="116"/>
    <col min="11014" max="11014" width="9.875" style="116" customWidth="1"/>
    <col min="11015" max="11015" width="10.375" style="116" customWidth="1"/>
    <col min="11016" max="11016" width="9.25833333333333" style="116" customWidth="1"/>
    <col min="11017" max="11261" width="9" style="116"/>
    <col min="11262" max="11262" width="9.375" style="116" customWidth="1"/>
    <col min="11263" max="11263" width="38.2583333333333" style="116" customWidth="1"/>
    <col min="11264" max="11265" width="9" style="116"/>
    <col min="11266" max="11266" width="10.375" style="116" customWidth="1"/>
    <col min="11267" max="11269" width="9" style="116"/>
    <col min="11270" max="11270" width="9.875" style="116" customWidth="1"/>
    <col min="11271" max="11271" width="10.375" style="116" customWidth="1"/>
    <col min="11272" max="11272" width="9.25833333333333" style="116" customWidth="1"/>
    <col min="11273" max="11517" width="9" style="116"/>
    <col min="11518" max="11518" width="9.375" style="116" customWidth="1"/>
    <col min="11519" max="11519" width="38.2583333333333" style="116" customWidth="1"/>
    <col min="11520" max="11521" width="9" style="116"/>
    <col min="11522" max="11522" width="10.375" style="116" customWidth="1"/>
    <col min="11523" max="11525" width="9" style="116"/>
    <col min="11526" max="11526" width="9.875" style="116" customWidth="1"/>
    <col min="11527" max="11527" width="10.375" style="116" customWidth="1"/>
    <col min="11528" max="11528" width="9.25833333333333" style="116" customWidth="1"/>
    <col min="11529" max="11773" width="9" style="116"/>
    <col min="11774" max="11774" width="9.375" style="116" customWidth="1"/>
    <col min="11775" max="11775" width="38.2583333333333" style="116" customWidth="1"/>
    <col min="11776" max="11777" width="9" style="116"/>
    <col min="11778" max="11778" width="10.375" style="116" customWidth="1"/>
    <col min="11779" max="11781" width="9" style="116"/>
    <col min="11782" max="11782" width="9.875" style="116" customWidth="1"/>
    <col min="11783" max="11783" width="10.375" style="116" customWidth="1"/>
    <col min="11784" max="11784" width="9.25833333333333" style="116" customWidth="1"/>
    <col min="11785" max="12029" width="9" style="116"/>
    <col min="12030" max="12030" width="9.375" style="116" customWidth="1"/>
    <col min="12031" max="12031" width="38.2583333333333" style="116" customWidth="1"/>
    <col min="12032" max="12033" width="9" style="116"/>
    <col min="12034" max="12034" width="10.375" style="116" customWidth="1"/>
    <col min="12035" max="12037" width="9" style="116"/>
    <col min="12038" max="12038" width="9.875" style="116" customWidth="1"/>
    <col min="12039" max="12039" width="10.375" style="116" customWidth="1"/>
    <col min="12040" max="12040" width="9.25833333333333" style="116" customWidth="1"/>
    <col min="12041" max="12285" width="9" style="116"/>
    <col min="12286" max="12286" width="9.375" style="116" customWidth="1"/>
    <col min="12287" max="12287" width="38.2583333333333" style="116" customWidth="1"/>
    <col min="12288" max="12289" width="9" style="116"/>
    <col min="12290" max="12290" width="10.375" style="116" customWidth="1"/>
    <col min="12291" max="12293" width="9" style="116"/>
    <col min="12294" max="12294" width="9.875" style="116" customWidth="1"/>
    <col min="12295" max="12295" width="10.375" style="116" customWidth="1"/>
    <col min="12296" max="12296" width="9.25833333333333" style="116" customWidth="1"/>
    <col min="12297" max="12541" width="9" style="116"/>
    <col min="12542" max="12542" width="9.375" style="116" customWidth="1"/>
    <col min="12543" max="12543" width="38.2583333333333" style="116" customWidth="1"/>
    <col min="12544" max="12545" width="9" style="116"/>
    <col min="12546" max="12546" width="10.375" style="116" customWidth="1"/>
    <col min="12547" max="12549" width="9" style="116"/>
    <col min="12550" max="12550" width="9.875" style="116" customWidth="1"/>
    <col min="12551" max="12551" width="10.375" style="116" customWidth="1"/>
    <col min="12552" max="12552" width="9.25833333333333" style="116" customWidth="1"/>
    <col min="12553" max="12797" width="9" style="116"/>
    <col min="12798" max="12798" width="9.375" style="116" customWidth="1"/>
    <col min="12799" max="12799" width="38.2583333333333" style="116" customWidth="1"/>
    <col min="12800" max="12801" width="9" style="116"/>
    <col min="12802" max="12802" width="10.375" style="116" customWidth="1"/>
    <col min="12803" max="12805" width="9" style="116"/>
    <col min="12806" max="12806" width="9.875" style="116" customWidth="1"/>
    <col min="12807" max="12807" width="10.375" style="116" customWidth="1"/>
    <col min="12808" max="12808" width="9.25833333333333" style="116" customWidth="1"/>
    <col min="12809" max="13053" width="9" style="116"/>
    <col min="13054" max="13054" width="9.375" style="116" customWidth="1"/>
    <col min="13055" max="13055" width="38.2583333333333" style="116" customWidth="1"/>
    <col min="13056" max="13057" width="9" style="116"/>
    <col min="13058" max="13058" width="10.375" style="116" customWidth="1"/>
    <col min="13059" max="13061" width="9" style="116"/>
    <col min="13062" max="13062" width="9.875" style="116" customWidth="1"/>
    <col min="13063" max="13063" width="10.375" style="116" customWidth="1"/>
    <col min="13064" max="13064" width="9.25833333333333" style="116" customWidth="1"/>
    <col min="13065" max="13309" width="9" style="116"/>
    <col min="13310" max="13310" width="9.375" style="116" customWidth="1"/>
    <col min="13311" max="13311" width="38.2583333333333" style="116" customWidth="1"/>
    <col min="13312" max="13313" width="9" style="116"/>
    <col min="13314" max="13314" width="10.375" style="116" customWidth="1"/>
    <col min="13315" max="13317" width="9" style="116"/>
    <col min="13318" max="13318" width="9.875" style="116" customWidth="1"/>
    <col min="13319" max="13319" width="10.375" style="116" customWidth="1"/>
    <col min="13320" max="13320" width="9.25833333333333" style="116" customWidth="1"/>
    <col min="13321" max="13565" width="9" style="116"/>
    <col min="13566" max="13566" width="9.375" style="116" customWidth="1"/>
    <col min="13567" max="13567" width="38.2583333333333" style="116" customWidth="1"/>
    <col min="13568" max="13569" width="9" style="116"/>
    <col min="13570" max="13570" width="10.375" style="116" customWidth="1"/>
    <col min="13571" max="13573" width="9" style="116"/>
    <col min="13574" max="13574" width="9.875" style="116" customWidth="1"/>
    <col min="13575" max="13575" width="10.375" style="116" customWidth="1"/>
    <col min="13576" max="13576" width="9.25833333333333" style="116" customWidth="1"/>
    <col min="13577" max="13821" width="9" style="116"/>
    <col min="13822" max="13822" width="9.375" style="116" customWidth="1"/>
    <col min="13823" max="13823" width="38.2583333333333" style="116" customWidth="1"/>
    <col min="13824" max="13825" width="9" style="116"/>
    <col min="13826" max="13826" width="10.375" style="116" customWidth="1"/>
    <col min="13827" max="13829" width="9" style="116"/>
    <col min="13830" max="13830" width="9.875" style="116" customWidth="1"/>
    <col min="13831" max="13831" width="10.375" style="116" customWidth="1"/>
    <col min="13832" max="13832" width="9.25833333333333" style="116" customWidth="1"/>
    <col min="13833" max="14077" width="9" style="116"/>
    <col min="14078" max="14078" width="9.375" style="116" customWidth="1"/>
    <col min="14079" max="14079" width="38.2583333333333" style="116" customWidth="1"/>
    <col min="14080" max="14081" width="9" style="116"/>
    <col min="14082" max="14082" width="10.375" style="116" customWidth="1"/>
    <col min="14083" max="14085" width="9" style="116"/>
    <col min="14086" max="14086" width="9.875" style="116" customWidth="1"/>
    <col min="14087" max="14087" width="10.375" style="116" customWidth="1"/>
    <col min="14088" max="14088" width="9.25833333333333" style="116" customWidth="1"/>
    <col min="14089" max="14333" width="9" style="116"/>
    <col min="14334" max="14334" width="9.375" style="116" customWidth="1"/>
    <col min="14335" max="14335" width="38.2583333333333" style="116" customWidth="1"/>
    <col min="14336" max="14337" width="9" style="116"/>
    <col min="14338" max="14338" width="10.375" style="116" customWidth="1"/>
    <col min="14339" max="14341" width="9" style="116"/>
    <col min="14342" max="14342" width="9.875" style="116" customWidth="1"/>
    <col min="14343" max="14343" width="10.375" style="116" customWidth="1"/>
    <col min="14344" max="14344" width="9.25833333333333" style="116" customWidth="1"/>
    <col min="14345" max="14589" width="9" style="116"/>
    <col min="14590" max="14590" width="9.375" style="116" customWidth="1"/>
    <col min="14591" max="14591" width="38.2583333333333" style="116" customWidth="1"/>
    <col min="14592" max="14593" width="9" style="116"/>
    <col min="14594" max="14594" width="10.375" style="116" customWidth="1"/>
    <col min="14595" max="14597" width="9" style="116"/>
    <col min="14598" max="14598" width="9.875" style="116" customWidth="1"/>
    <col min="14599" max="14599" width="10.375" style="116" customWidth="1"/>
    <col min="14600" max="14600" width="9.25833333333333" style="116" customWidth="1"/>
    <col min="14601" max="14845" width="9" style="116"/>
    <col min="14846" max="14846" width="9.375" style="116" customWidth="1"/>
    <col min="14847" max="14847" width="38.2583333333333" style="116" customWidth="1"/>
    <col min="14848" max="14849" width="9" style="116"/>
    <col min="14850" max="14850" width="10.375" style="116" customWidth="1"/>
    <col min="14851" max="14853" width="9" style="116"/>
    <col min="14854" max="14854" width="9.875" style="116" customWidth="1"/>
    <col min="14855" max="14855" width="10.375" style="116" customWidth="1"/>
    <col min="14856" max="14856" width="9.25833333333333" style="116" customWidth="1"/>
    <col min="14857" max="15101" width="9" style="116"/>
    <col min="15102" max="15102" width="9.375" style="116" customWidth="1"/>
    <col min="15103" max="15103" width="38.2583333333333" style="116" customWidth="1"/>
    <col min="15104" max="15105" width="9" style="116"/>
    <col min="15106" max="15106" width="10.375" style="116" customWidth="1"/>
    <col min="15107" max="15109" width="9" style="116"/>
    <col min="15110" max="15110" width="9.875" style="116" customWidth="1"/>
    <col min="15111" max="15111" width="10.375" style="116" customWidth="1"/>
    <col min="15112" max="15112" width="9.25833333333333" style="116" customWidth="1"/>
    <col min="15113" max="15357" width="9" style="116"/>
    <col min="15358" max="15358" width="9.375" style="116" customWidth="1"/>
    <col min="15359" max="15359" width="38.2583333333333" style="116" customWidth="1"/>
    <col min="15360" max="15361" width="9" style="116"/>
    <col min="15362" max="15362" width="10.375" style="116" customWidth="1"/>
    <col min="15363" max="15365" width="9" style="116"/>
    <col min="15366" max="15366" width="9.875" style="116" customWidth="1"/>
    <col min="15367" max="15367" width="10.375" style="116" customWidth="1"/>
    <col min="15368" max="15368" width="9.25833333333333" style="116" customWidth="1"/>
    <col min="15369" max="15613" width="9" style="116"/>
    <col min="15614" max="15614" width="9.375" style="116" customWidth="1"/>
    <col min="15615" max="15615" width="38.2583333333333" style="116" customWidth="1"/>
    <col min="15616" max="15617" width="9" style="116"/>
    <col min="15618" max="15618" width="10.375" style="116" customWidth="1"/>
    <col min="15619" max="15621" width="9" style="116"/>
    <col min="15622" max="15622" width="9.875" style="116" customWidth="1"/>
    <col min="15623" max="15623" width="10.375" style="116" customWidth="1"/>
    <col min="15624" max="15624" width="9.25833333333333" style="116" customWidth="1"/>
    <col min="15625" max="15869" width="9" style="116"/>
    <col min="15870" max="15870" width="9.375" style="116" customWidth="1"/>
    <col min="15871" max="15871" width="38.2583333333333" style="116" customWidth="1"/>
    <col min="15872" max="15873" width="9" style="116"/>
    <col min="15874" max="15874" width="10.375" style="116" customWidth="1"/>
    <col min="15875" max="15877" width="9" style="116"/>
    <col min="15878" max="15878" width="9.875" style="116" customWidth="1"/>
    <col min="15879" max="15879" width="10.375" style="116" customWidth="1"/>
    <col min="15880" max="15880" width="9.25833333333333" style="116" customWidth="1"/>
    <col min="15881" max="16125" width="9" style="116"/>
    <col min="16126" max="16126" width="9.375" style="116" customWidth="1"/>
    <col min="16127" max="16127" width="38.2583333333333" style="116" customWidth="1"/>
    <col min="16128" max="16129" width="9" style="116"/>
    <col min="16130" max="16130" width="10.375" style="116" customWidth="1"/>
    <col min="16131" max="16133" width="9" style="116"/>
    <col min="16134" max="16134" width="9.875" style="116" customWidth="1"/>
    <col min="16135" max="16135" width="10.375" style="116" customWidth="1"/>
    <col min="16136" max="16136" width="9.25833333333333" style="116" customWidth="1"/>
    <col min="16137" max="16384" width="9" style="116"/>
  </cols>
  <sheetData>
    <row r="1" ht="14.25" spans="2:8">
      <c r="B1" s="118"/>
      <c r="C1" s="119"/>
      <c r="D1" s="120"/>
      <c r="E1" s="120"/>
      <c r="F1" s="120"/>
      <c r="G1" s="119"/>
      <c r="H1" s="121"/>
    </row>
    <row r="2" spans="2:8">
      <c r="B2" s="122" t="s">
        <v>2830</v>
      </c>
      <c r="C2" s="122"/>
      <c r="D2" s="123"/>
      <c r="E2" s="123"/>
      <c r="F2" s="123"/>
      <c r="G2" s="122"/>
      <c r="H2" s="124"/>
    </row>
    <row r="3" spans="2:8">
      <c r="B3" s="122"/>
      <c r="C3" s="122"/>
      <c r="D3" s="123"/>
      <c r="E3" s="123"/>
      <c r="F3" s="123"/>
      <c r="G3" s="122"/>
      <c r="H3" s="124"/>
    </row>
    <row r="4" ht="14.25" spans="2:8">
      <c r="B4" s="119"/>
      <c r="C4" s="119"/>
      <c r="D4" s="125"/>
      <c r="E4" s="125"/>
      <c r="F4" s="120"/>
      <c r="G4" s="126" t="s">
        <v>2803</v>
      </c>
      <c r="H4" s="121"/>
    </row>
    <row r="5" spans="2:8">
      <c r="B5" s="127" t="s">
        <v>2804</v>
      </c>
      <c r="C5" s="128" t="s">
        <v>113</v>
      </c>
      <c r="D5" s="129" t="s">
        <v>5</v>
      </c>
      <c r="E5" s="129"/>
      <c r="F5" s="129"/>
      <c r="G5" s="128"/>
      <c r="H5" s="130"/>
    </row>
    <row r="6" customHeight="1" spans="2:8">
      <c r="B6" s="127"/>
      <c r="C6" s="128"/>
      <c r="D6" s="131" t="s">
        <v>7</v>
      </c>
      <c r="E6" s="129" t="s">
        <v>2831</v>
      </c>
      <c r="F6" s="129" t="s">
        <v>2567</v>
      </c>
      <c r="G6" s="128" t="s">
        <v>114</v>
      </c>
      <c r="H6" s="130"/>
    </row>
    <row r="7" spans="2:8">
      <c r="B7" s="127"/>
      <c r="C7" s="128"/>
      <c r="D7" s="131"/>
      <c r="E7" s="129"/>
      <c r="F7" s="129"/>
      <c r="G7" s="132" t="s">
        <v>12</v>
      </c>
      <c r="H7" s="133" t="s">
        <v>13</v>
      </c>
    </row>
    <row r="8" ht="16" customHeight="1" spans="2:8">
      <c r="B8" s="134" t="s">
        <v>2832</v>
      </c>
      <c r="C8" s="135"/>
      <c r="D8" s="136">
        <v>1363</v>
      </c>
      <c r="E8" s="136">
        <v>164</v>
      </c>
      <c r="F8" s="136"/>
      <c r="G8" s="135"/>
      <c r="H8" s="135"/>
    </row>
    <row r="9" ht="16" customHeight="1" spans="1:8">
      <c r="A9" s="116">
        <v>22301</v>
      </c>
      <c r="B9" s="137" t="s">
        <v>2833</v>
      </c>
      <c r="C9" s="135"/>
      <c r="D9" s="136">
        <v>1363</v>
      </c>
      <c r="E9" s="136">
        <v>164</v>
      </c>
      <c r="F9" s="136"/>
      <c r="G9" s="135"/>
      <c r="H9" s="135"/>
    </row>
    <row r="10" ht="16" customHeight="1" spans="1:8">
      <c r="A10" s="116">
        <v>2230102</v>
      </c>
      <c r="B10" s="137" t="s">
        <v>2834</v>
      </c>
      <c r="C10" s="135"/>
      <c r="D10" s="138">
        <v>809</v>
      </c>
      <c r="E10" s="136"/>
      <c r="F10" s="136"/>
      <c r="G10" s="135"/>
      <c r="H10" s="135"/>
    </row>
    <row r="11" ht="16" customHeight="1" spans="1:8">
      <c r="A11" s="116">
        <v>2230103</v>
      </c>
      <c r="B11" s="137" t="s">
        <v>2835</v>
      </c>
      <c r="C11" s="135"/>
      <c r="D11" s="136"/>
      <c r="E11" s="136"/>
      <c r="F11" s="136"/>
      <c r="G11" s="135"/>
      <c r="H11" s="135"/>
    </row>
    <row r="12" ht="16" customHeight="1" spans="1:8">
      <c r="A12" s="116">
        <v>2230105</v>
      </c>
      <c r="B12" s="137" t="s">
        <v>2836</v>
      </c>
      <c r="C12" s="135"/>
      <c r="D12" s="136">
        <v>554</v>
      </c>
      <c r="E12" s="136">
        <v>164</v>
      </c>
      <c r="F12" s="136"/>
      <c r="G12" s="135"/>
      <c r="H12" s="135"/>
    </row>
    <row r="13" ht="16" customHeight="1" spans="1:8">
      <c r="A13" s="116">
        <v>2230106</v>
      </c>
      <c r="B13" s="137" t="s">
        <v>2837</v>
      </c>
      <c r="C13" s="135"/>
      <c r="D13" s="136"/>
      <c r="E13" s="136"/>
      <c r="F13" s="136"/>
      <c r="G13" s="135"/>
      <c r="H13" s="135"/>
    </row>
    <row r="14" ht="16" customHeight="1" spans="1:8">
      <c r="A14" s="116">
        <v>2230107</v>
      </c>
      <c r="B14" s="137" t="s">
        <v>2838</v>
      </c>
      <c r="C14" s="135"/>
      <c r="D14" s="136"/>
      <c r="E14" s="136"/>
      <c r="F14" s="136"/>
      <c r="G14" s="135"/>
      <c r="H14" s="135"/>
    </row>
    <row r="15" ht="16" customHeight="1" spans="2:8">
      <c r="B15" s="137" t="s">
        <v>2839</v>
      </c>
      <c r="C15" s="135"/>
      <c r="D15" s="136"/>
      <c r="E15" s="136"/>
      <c r="F15" s="136"/>
      <c r="G15" s="135"/>
      <c r="H15" s="135"/>
    </row>
    <row r="16" ht="16" customHeight="1" spans="2:8">
      <c r="B16" s="137" t="s">
        <v>2840</v>
      </c>
      <c r="C16" s="135"/>
      <c r="D16" s="136"/>
      <c r="E16" s="136"/>
      <c r="F16" s="136"/>
      <c r="G16" s="135"/>
      <c r="H16" s="135"/>
    </row>
    <row r="17" ht="16" customHeight="1" spans="2:8">
      <c r="B17" s="137" t="s">
        <v>2841</v>
      </c>
      <c r="C17" s="135"/>
      <c r="D17" s="136"/>
      <c r="E17" s="136"/>
      <c r="F17" s="136"/>
      <c r="G17" s="135"/>
      <c r="H17" s="135"/>
    </row>
    <row r="18" ht="16" customHeight="1" spans="2:8">
      <c r="B18" s="137" t="s">
        <v>2842</v>
      </c>
      <c r="C18" s="135"/>
      <c r="D18" s="136"/>
      <c r="E18" s="136"/>
      <c r="F18" s="136"/>
      <c r="G18" s="135"/>
      <c r="H18" s="135"/>
    </row>
    <row r="19" ht="16" customHeight="1" spans="2:8">
      <c r="B19" s="137" t="s">
        <v>2843</v>
      </c>
      <c r="C19" s="135"/>
      <c r="D19" s="136"/>
      <c r="E19" s="136"/>
      <c r="F19" s="136"/>
      <c r="G19" s="135"/>
      <c r="H19" s="135"/>
    </row>
    <row r="20" ht="16" customHeight="1" spans="2:8">
      <c r="B20" s="137" t="s">
        <v>2844</v>
      </c>
      <c r="C20" s="135"/>
      <c r="D20" s="136"/>
      <c r="E20" s="136"/>
      <c r="F20" s="136"/>
      <c r="G20" s="135"/>
      <c r="H20" s="135"/>
    </row>
    <row r="21" ht="16" customHeight="1" spans="2:8">
      <c r="B21" s="137" t="s">
        <v>2845</v>
      </c>
      <c r="C21" s="135"/>
      <c r="D21" s="136"/>
      <c r="E21" s="136"/>
      <c r="F21" s="136"/>
      <c r="G21" s="135"/>
      <c r="H21" s="135"/>
    </row>
    <row r="22" ht="16" customHeight="1" spans="2:8">
      <c r="B22" s="137" t="s">
        <v>2846</v>
      </c>
      <c r="C22" s="135"/>
      <c r="D22" s="136"/>
      <c r="E22" s="136"/>
      <c r="F22" s="136"/>
      <c r="G22" s="135"/>
      <c r="H22" s="135"/>
    </row>
    <row r="23" ht="16" customHeight="1" spans="2:8">
      <c r="B23" s="137" t="s">
        <v>2847</v>
      </c>
      <c r="C23" s="135"/>
      <c r="D23" s="136"/>
      <c r="E23" s="136"/>
      <c r="F23" s="136"/>
      <c r="G23" s="135"/>
      <c r="H23" s="135"/>
    </row>
    <row r="24" ht="16" customHeight="1" spans="2:8">
      <c r="B24" s="137" t="s">
        <v>2848</v>
      </c>
      <c r="C24" s="135"/>
      <c r="D24" s="136"/>
      <c r="E24" s="136"/>
      <c r="F24" s="136"/>
      <c r="G24" s="135"/>
      <c r="H24" s="135"/>
    </row>
    <row r="25" ht="16" customHeight="1" spans="2:8">
      <c r="B25" s="137" t="s">
        <v>2849</v>
      </c>
      <c r="C25" s="135"/>
      <c r="D25" s="136"/>
      <c r="E25" s="136"/>
      <c r="F25" s="136"/>
      <c r="G25" s="135"/>
      <c r="H25" s="135"/>
    </row>
    <row r="26" ht="16" customHeight="1" spans="2:8">
      <c r="B26" s="137" t="s">
        <v>2850</v>
      </c>
      <c r="C26" s="135"/>
      <c r="D26" s="136"/>
      <c r="E26" s="136"/>
      <c r="F26" s="136"/>
      <c r="G26" s="135"/>
      <c r="H26" s="135"/>
    </row>
    <row r="27" ht="16" customHeight="1" spans="2:8">
      <c r="B27" s="134" t="s">
        <v>2851</v>
      </c>
      <c r="C27" s="135"/>
      <c r="D27" s="136"/>
      <c r="E27" s="136"/>
      <c r="F27" s="136"/>
      <c r="G27" s="135"/>
      <c r="H27" s="135"/>
    </row>
    <row r="28" ht="16" customHeight="1" spans="2:8">
      <c r="B28" s="139" t="s">
        <v>2852</v>
      </c>
      <c r="C28" s="135"/>
      <c r="D28" s="136"/>
      <c r="E28" s="136">
        <v>164</v>
      </c>
      <c r="F28" s="136"/>
      <c r="G28" s="135"/>
      <c r="H28" s="135"/>
    </row>
    <row r="29" ht="16" customHeight="1" spans="2:8">
      <c r="B29" s="134" t="s">
        <v>2299</v>
      </c>
      <c r="C29" s="135">
        <v>1000</v>
      </c>
      <c r="D29" s="136"/>
      <c r="E29" s="136">
        <v>1740</v>
      </c>
      <c r="F29" s="136"/>
      <c r="G29" s="135"/>
      <c r="H29" s="135"/>
    </row>
    <row r="30" ht="16" customHeight="1" spans="2:8">
      <c r="B30" s="137" t="s">
        <v>2853</v>
      </c>
      <c r="C30" s="135"/>
      <c r="D30" s="136"/>
      <c r="E30" s="136"/>
      <c r="F30" s="136"/>
      <c r="G30" s="135"/>
      <c r="H30" s="135"/>
    </row>
    <row r="31" ht="16" customHeight="1" spans="2:8">
      <c r="B31" s="137" t="s">
        <v>2854</v>
      </c>
      <c r="C31" s="135">
        <v>1000</v>
      </c>
      <c r="D31" s="136"/>
      <c r="E31" s="136">
        <v>1740</v>
      </c>
      <c r="F31" s="136"/>
      <c r="G31" s="135"/>
      <c r="H31" s="135"/>
    </row>
    <row r="32" ht="16" customHeight="1" spans="2:8">
      <c r="B32" s="139" t="s">
        <v>2773</v>
      </c>
      <c r="C32" s="140">
        <v>1000</v>
      </c>
      <c r="D32" s="141">
        <v>1363</v>
      </c>
      <c r="E32" s="141">
        <f>E28+E29</f>
        <v>1904</v>
      </c>
      <c r="F32" s="141"/>
      <c r="G32" s="140"/>
      <c r="H32" s="140"/>
    </row>
  </sheetData>
  <mergeCells count="8">
    <mergeCell ref="D5:H5"/>
    <mergeCell ref="G6:H6"/>
    <mergeCell ref="B5:B7"/>
    <mergeCell ref="C5:C7"/>
    <mergeCell ref="D6:D7"/>
    <mergeCell ref="E6:E7"/>
    <mergeCell ref="F6:F7"/>
    <mergeCell ref="B2:H3"/>
  </mergeCells>
  <printOptions horizontalCentered="1"/>
  <pageMargins left="1.49513888888889" right="0.707638888888889" top="0.747916666666667" bottom="0.747916666666667" header="0.313888888888889" footer="0.313888888888889"/>
  <pageSetup paperSize="9" firstPageNumber="71" orientation="landscape" useFirstPageNumber="1" horizontalDpi="600"/>
  <headerFooter>
    <oddFooter>&amp;R&amp;P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topLeftCell="B1" workbookViewId="0">
      <selection activeCell="K19" sqref="K19"/>
    </sheetView>
  </sheetViews>
  <sheetFormatPr defaultColWidth="9" defaultRowHeight="13.5" outlineLevelCol="7"/>
  <cols>
    <col min="1" max="1" width="9.375" style="116" hidden="1" customWidth="1"/>
    <col min="2" max="2" width="51.625" style="116" customWidth="1"/>
    <col min="3" max="3" width="16.625" style="116" customWidth="1"/>
    <col min="4" max="4" width="13.2583333333333" style="117" customWidth="1"/>
    <col min="5" max="5" width="10.375" style="117" customWidth="1"/>
    <col min="6" max="6" width="11.375" style="117" customWidth="1"/>
    <col min="7" max="7" width="12.2583333333333" style="116" customWidth="1"/>
    <col min="8" max="8" width="12.875" style="116" customWidth="1"/>
    <col min="9" max="253" width="9" style="116"/>
    <col min="254" max="254" width="9.375" style="116" customWidth="1"/>
    <col min="255" max="255" width="38.2583333333333" style="116" customWidth="1"/>
    <col min="256" max="257" width="9" style="116"/>
    <col min="258" max="258" width="10.375" style="116" customWidth="1"/>
    <col min="259" max="261" width="9" style="116"/>
    <col min="262" max="262" width="9.875" style="116" customWidth="1"/>
    <col min="263" max="263" width="10.375" style="116" customWidth="1"/>
    <col min="264" max="264" width="9.25833333333333" style="116" customWidth="1"/>
    <col min="265" max="509" width="9" style="116"/>
    <col min="510" max="510" width="9.375" style="116" customWidth="1"/>
    <col min="511" max="511" width="38.2583333333333" style="116" customWidth="1"/>
    <col min="512" max="513" width="9" style="116"/>
    <col min="514" max="514" width="10.375" style="116" customWidth="1"/>
    <col min="515" max="517" width="9" style="116"/>
    <col min="518" max="518" width="9.875" style="116" customWidth="1"/>
    <col min="519" max="519" width="10.375" style="116" customWidth="1"/>
    <col min="520" max="520" width="9.25833333333333" style="116" customWidth="1"/>
    <col min="521" max="765" width="9" style="116"/>
    <col min="766" max="766" width="9.375" style="116" customWidth="1"/>
    <col min="767" max="767" width="38.2583333333333" style="116" customWidth="1"/>
    <col min="768" max="769" width="9" style="116"/>
    <col min="770" max="770" width="10.375" style="116" customWidth="1"/>
    <col min="771" max="773" width="9" style="116"/>
    <col min="774" max="774" width="9.875" style="116" customWidth="1"/>
    <col min="775" max="775" width="10.375" style="116" customWidth="1"/>
    <col min="776" max="776" width="9.25833333333333" style="116" customWidth="1"/>
    <col min="777" max="1021" width="9" style="116"/>
    <col min="1022" max="1022" width="9.375" style="116" customWidth="1"/>
    <col min="1023" max="1023" width="38.2583333333333" style="116" customWidth="1"/>
    <col min="1024" max="1025" width="9" style="116"/>
    <col min="1026" max="1026" width="10.375" style="116" customWidth="1"/>
    <col min="1027" max="1029" width="9" style="116"/>
    <col min="1030" max="1030" width="9.875" style="116" customWidth="1"/>
    <col min="1031" max="1031" width="10.375" style="116" customWidth="1"/>
    <col min="1032" max="1032" width="9.25833333333333" style="116" customWidth="1"/>
    <col min="1033" max="1277" width="9" style="116"/>
    <col min="1278" max="1278" width="9.375" style="116" customWidth="1"/>
    <col min="1279" max="1279" width="38.2583333333333" style="116" customWidth="1"/>
    <col min="1280" max="1281" width="9" style="116"/>
    <col min="1282" max="1282" width="10.375" style="116" customWidth="1"/>
    <col min="1283" max="1285" width="9" style="116"/>
    <col min="1286" max="1286" width="9.875" style="116" customWidth="1"/>
    <col min="1287" max="1287" width="10.375" style="116" customWidth="1"/>
    <col min="1288" max="1288" width="9.25833333333333" style="116" customWidth="1"/>
    <col min="1289" max="1533" width="9" style="116"/>
    <col min="1534" max="1534" width="9.375" style="116" customWidth="1"/>
    <col min="1535" max="1535" width="38.2583333333333" style="116" customWidth="1"/>
    <col min="1536" max="1537" width="9" style="116"/>
    <col min="1538" max="1538" width="10.375" style="116" customWidth="1"/>
    <col min="1539" max="1541" width="9" style="116"/>
    <col min="1542" max="1542" width="9.875" style="116" customWidth="1"/>
    <col min="1543" max="1543" width="10.375" style="116" customWidth="1"/>
    <col min="1544" max="1544" width="9.25833333333333" style="116" customWidth="1"/>
    <col min="1545" max="1789" width="9" style="116"/>
    <col min="1790" max="1790" width="9.375" style="116" customWidth="1"/>
    <col min="1791" max="1791" width="38.2583333333333" style="116" customWidth="1"/>
    <col min="1792" max="1793" width="9" style="116"/>
    <col min="1794" max="1794" width="10.375" style="116" customWidth="1"/>
    <col min="1795" max="1797" width="9" style="116"/>
    <col min="1798" max="1798" width="9.875" style="116" customWidth="1"/>
    <col min="1799" max="1799" width="10.375" style="116" customWidth="1"/>
    <col min="1800" max="1800" width="9.25833333333333" style="116" customWidth="1"/>
    <col min="1801" max="2045" width="9" style="116"/>
    <col min="2046" max="2046" width="9.375" style="116" customWidth="1"/>
    <col min="2047" max="2047" width="38.2583333333333" style="116" customWidth="1"/>
    <col min="2048" max="2049" width="9" style="116"/>
    <col min="2050" max="2050" width="10.375" style="116" customWidth="1"/>
    <col min="2051" max="2053" width="9" style="116"/>
    <col min="2054" max="2054" width="9.875" style="116" customWidth="1"/>
    <col min="2055" max="2055" width="10.375" style="116" customWidth="1"/>
    <col min="2056" max="2056" width="9.25833333333333" style="116" customWidth="1"/>
    <col min="2057" max="2301" width="9" style="116"/>
    <col min="2302" max="2302" width="9.375" style="116" customWidth="1"/>
    <col min="2303" max="2303" width="38.2583333333333" style="116" customWidth="1"/>
    <col min="2304" max="2305" width="9" style="116"/>
    <col min="2306" max="2306" width="10.375" style="116" customWidth="1"/>
    <col min="2307" max="2309" width="9" style="116"/>
    <col min="2310" max="2310" width="9.875" style="116" customWidth="1"/>
    <col min="2311" max="2311" width="10.375" style="116" customWidth="1"/>
    <col min="2312" max="2312" width="9.25833333333333" style="116" customWidth="1"/>
    <col min="2313" max="2557" width="9" style="116"/>
    <col min="2558" max="2558" width="9.375" style="116" customWidth="1"/>
    <col min="2559" max="2559" width="38.2583333333333" style="116" customWidth="1"/>
    <col min="2560" max="2561" width="9" style="116"/>
    <col min="2562" max="2562" width="10.375" style="116" customWidth="1"/>
    <col min="2563" max="2565" width="9" style="116"/>
    <col min="2566" max="2566" width="9.875" style="116" customWidth="1"/>
    <col min="2567" max="2567" width="10.375" style="116" customWidth="1"/>
    <col min="2568" max="2568" width="9.25833333333333" style="116" customWidth="1"/>
    <col min="2569" max="2813" width="9" style="116"/>
    <col min="2814" max="2814" width="9.375" style="116" customWidth="1"/>
    <col min="2815" max="2815" width="38.2583333333333" style="116" customWidth="1"/>
    <col min="2816" max="2817" width="9" style="116"/>
    <col min="2818" max="2818" width="10.375" style="116" customWidth="1"/>
    <col min="2819" max="2821" width="9" style="116"/>
    <col min="2822" max="2822" width="9.875" style="116" customWidth="1"/>
    <col min="2823" max="2823" width="10.375" style="116" customWidth="1"/>
    <col min="2824" max="2824" width="9.25833333333333" style="116" customWidth="1"/>
    <col min="2825" max="3069" width="9" style="116"/>
    <col min="3070" max="3070" width="9.375" style="116" customWidth="1"/>
    <col min="3071" max="3071" width="38.2583333333333" style="116" customWidth="1"/>
    <col min="3072" max="3073" width="9" style="116"/>
    <col min="3074" max="3074" width="10.375" style="116" customWidth="1"/>
    <col min="3075" max="3077" width="9" style="116"/>
    <col min="3078" max="3078" width="9.875" style="116" customWidth="1"/>
    <col min="3079" max="3079" width="10.375" style="116" customWidth="1"/>
    <col min="3080" max="3080" width="9.25833333333333" style="116" customWidth="1"/>
    <col min="3081" max="3325" width="9" style="116"/>
    <col min="3326" max="3326" width="9.375" style="116" customWidth="1"/>
    <col min="3327" max="3327" width="38.2583333333333" style="116" customWidth="1"/>
    <col min="3328" max="3329" width="9" style="116"/>
    <col min="3330" max="3330" width="10.375" style="116" customWidth="1"/>
    <col min="3331" max="3333" width="9" style="116"/>
    <col min="3334" max="3334" width="9.875" style="116" customWidth="1"/>
    <col min="3335" max="3335" width="10.375" style="116" customWidth="1"/>
    <col min="3336" max="3336" width="9.25833333333333" style="116" customWidth="1"/>
    <col min="3337" max="3581" width="9" style="116"/>
    <col min="3582" max="3582" width="9.375" style="116" customWidth="1"/>
    <col min="3583" max="3583" width="38.2583333333333" style="116" customWidth="1"/>
    <col min="3584" max="3585" width="9" style="116"/>
    <col min="3586" max="3586" width="10.375" style="116" customWidth="1"/>
    <col min="3587" max="3589" width="9" style="116"/>
    <col min="3590" max="3590" width="9.875" style="116" customWidth="1"/>
    <col min="3591" max="3591" width="10.375" style="116" customWidth="1"/>
    <col min="3592" max="3592" width="9.25833333333333" style="116" customWidth="1"/>
    <col min="3593" max="3837" width="9" style="116"/>
    <col min="3838" max="3838" width="9.375" style="116" customWidth="1"/>
    <col min="3839" max="3839" width="38.2583333333333" style="116" customWidth="1"/>
    <col min="3840" max="3841" width="9" style="116"/>
    <col min="3842" max="3842" width="10.375" style="116" customWidth="1"/>
    <col min="3843" max="3845" width="9" style="116"/>
    <col min="3846" max="3846" width="9.875" style="116" customWidth="1"/>
    <col min="3847" max="3847" width="10.375" style="116" customWidth="1"/>
    <col min="3848" max="3848" width="9.25833333333333" style="116" customWidth="1"/>
    <col min="3849" max="4093" width="9" style="116"/>
    <col min="4094" max="4094" width="9.375" style="116" customWidth="1"/>
    <col min="4095" max="4095" width="38.2583333333333" style="116" customWidth="1"/>
    <col min="4096" max="4097" width="9" style="116"/>
    <col min="4098" max="4098" width="10.375" style="116" customWidth="1"/>
    <col min="4099" max="4101" width="9" style="116"/>
    <col min="4102" max="4102" width="9.875" style="116" customWidth="1"/>
    <col min="4103" max="4103" width="10.375" style="116" customWidth="1"/>
    <col min="4104" max="4104" width="9.25833333333333" style="116" customWidth="1"/>
    <col min="4105" max="4349" width="9" style="116"/>
    <col min="4350" max="4350" width="9.375" style="116" customWidth="1"/>
    <col min="4351" max="4351" width="38.2583333333333" style="116" customWidth="1"/>
    <col min="4352" max="4353" width="9" style="116"/>
    <col min="4354" max="4354" width="10.375" style="116" customWidth="1"/>
    <col min="4355" max="4357" width="9" style="116"/>
    <col min="4358" max="4358" width="9.875" style="116" customWidth="1"/>
    <col min="4359" max="4359" width="10.375" style="116" customWidth="1"/>
    <col min="4360" max="4360" width="9.25833333333333" style="116" customWidth="1"/>
    <col min="4361" max="4605" width="9" style="116"/>
    <col min="4606" max="4606" width="9.375" style="116" customWidth="1"/>
    <col min="4607" max="4607" width="38.2583333333333" style="116" customWidth="1"/>
    <col min="4608" max="4609" width="9" style="116"/>
    <col min="4610" max="4610" width="10.375" style="116" customWidth="1"/>
    <col min="4611" max="4613" width="9" style="116"/>
    <col min="4614" max="4614" width="9.875" style="116" customWidth="1"/>
    <col min="4615" max="4615" width="10.375" style="116" customWidth="1"/>
    <col min="4616" max="4616" width="9.25833333333333" style="116" customWidth="1"/>
    <col min="4617" max="4861" width="9" style="116"/>
    <col min="4862" max="4862" width="9.375" style="116" customWidth="1"/>
    <col min="4863" max="4863" width="38.2583333333333" style="116" customWidth="1"/>
    <col min="4864" max="4865" width="9" style="116"/>
    <col min="4866" max="4866" width="10.375" style="116" customWidth="1"/>
    <col min="4867" max="4869" width="9" style="116"/>
    <col min="4870" max="4870" width="9.875" style="116" customWidth="1"/>
    <col min="4871" max="4871" width="10.375" style="116" customWidth="1"/>
    <col min="4872" max="4872" width="9.25833333333333" style="116" customWidth="1"/>
    <col min="4873" max="5117" width="9" style="116"/>
    <col min="5118" max="5118" width="9.375" style="116" customWidth="1"/>
    <col min="5119" max="5119" width="38.2583333333333" style="116" customWidth="1"/>
    <col min="5120" max="5121" width="9" style="116"/>
    <col min="5122" max="5122" width="10.375" style="116" customWidth="1"/>
    <col min="5123" max="5125" width="9" style="116"/>
    <col min="5126" max="5126" width="9.875" style="116" customWidth="1"/>
    <col min="5127" max="5127" width="10.375" style="116" customWidth="1"/>
    <col min="5128" max="5128" width="9.25833333333333" style="116" customWidth="1"/>
    <col min="5129" max="5373" width="9" style="116"/>
    <col min="5374" max="5374" width="9.375" style="116" customWidth="1"/>
    <col min="5375" max="5375" width="38.2583333333333" style="116" customWidth="1"/>
    <col min="5376" max="5377" width="9" style="116"/>
    <col min="5378" max="5378" width="10.375" style="116" customWidth="1"/>
    <col min="5379" max="5381" width="9" style="116"/>
    <col min="5382" max="5382" width="9.875" style="116" customWidth="1"/>
    <col min="5383" max="5383" width="10.375" style="116" customWidth="1"/>
    <col min="5384" max="5384" width="9.25833333333333" style="116" customWidth="1"/>
    <col min="5385" max="5629" width="9" style="116"/>
    <col min="5630" max="5630" width="9.375" style="116" customWidth="1"/>
    <col min="5631" max="5631" width="38.2583333333333" style="116" customWidth="1"/>
    <col min="5632" max="5633" width="9" style="116"/>
    <col min="5634" max="5634" width="10.375" style="116" customWidth="1"/>
    <col min="5635" max="5637" width="9" style="116"/>
    <col min="5638" max="5638" width="9.875" style="116" customWidth="1"/>
    <col min="5639" max="5639" width="10.375" style="116" customWidth="1"/>
    <col min="5640" max="5640" width="9.25833333333333" style="116" customWidth="1"/>
    <col min="5641" max="5885" width="9" style="116"/>
    <col min="5886" max="5886" width="9.375" style="116" customWidth="1"/>
    <col min="5887" max="5887" width="38.2583333333333" style="116" customWidth="1"/>
    <col min="5888" max="5889" width="9" style="116"/>
    <col min="5890" max="5890" width="10.375" style="116" customWidth="1"/>
    <col min="5891" max="5893" width="9" style="116"/>
    <col min="5894" max="5894" width="9.875" style="116" customWidth="1"/>
    <col min="5895" max="5895" width="10.375" style="116" customWidth="1"/>
    <col min="5896" max="5896" width="9.25833333333333" style="116" customWidth="1"/>
    <col min="5897" max="6141" width="9" style="116"/>
    <col min="6142" max="6142" width="9.375" style="116" customWidth="1"/>
    <col min="6143" max="6143" width="38.2583333333333" style="116" customWidth="1"/>
    <col min="6144" max="6145" width="9" style="116"/>
    <col min="6146" max="6146" width="10.375" style="116" customWidth="1"/>
    <col min="6147" max="6149" width="9" style="116"/>
    <col min="6150" max="6150" width="9.875" style="116" customWidth="1"/>
    <col min="6151" max="6151" width="10.375" style="116" customWidth="1"/>
    <col min="6152" max="6152" width="9.25833333333333" style="116" customWidth="1"/>
    <col min="6153" max="6397" width="9" style="116"/>
    <col min="6398" max="6398" width="9.375" style="116" customWidth="1"/>
    <col min="6399" max="6399" width="38.2583333333333" style="116" customWidth="1"/>
    <col min="6400" max="6401" width="9" style="116"/>
    <col min="6402" max="6402" width="10.375" style="116" customWidth="1"/>
    <col min="6403" max="6405" width="9" style="116"/>
    <col min="6406" max="6406" width="9.875" style="116" customWidth="1"/>
    <col min="6407" max="6407" width="10.375" style="116" customWidth="1"/>
    <col min="6408" max="6408" width="9.25833333333333" style="116" customWidth="1"/>
    <col min="6409" max="6653" width="9" style="116"/>
    <col min="6654" max="6654" width="9.375" style="116" customWidth="1"/>
    <col min="6655" max="6655" width="38.2583333333333" style="116" customWidth="1"/>
    <col min="6656" max="6657" width="9" style="116"/>
    <col min="6658" max="6658" width="10.375" style="116" customWidth="1"/>
    <col min="6659" max="6661" width="9" style="116"/>
    <col min="6662" max="6662" width="9.875" style="116" customWidth="1"/>
    <col min="6663" max="6663" width="10.375" style="116" customWidth="1"/>
    <col min="6664" max="6664" width="9.25833333333333" style="116" customWidth="1"/>
    <col min="6665" max="6909" width="9" style="116"/>
    <col min="6910" max="6910" width="9.375" style="116" customWidth="1"/>
    <col min="6911" max="6911" width="38.2583333333333" style="116" customWidth="1"/>
    <col min="6912" max="6913" width="9" style="116"/>
    <col min="6914" max="6914" width="10.375" style="116" customWidth="1"/>
    <col min="6915" max="6917" width="9" style="116"/>
    <col min="6918" max="6918" width="9.875" style="116" customWidth="1"/>
    <col min="6919" max="6919" width="10.375" style="116" customWidth="1"/>
    <col min="6920" max="6920" width="9.25833333333333" style="116" customWidth="1"/>
    <col min="6921" max="7165" width="9" style="116"/>
    <col min="7166" max="7166" width="9.375" style="116" customWidth="1"/>
    <col min="7167" max="7167" width="38.2583333333333" style="116" customWidth="1"/>
    <col min="7168" max="7169" width="9" style="116"/>
    <col min="7170" max="7170" width="10.375" style="116" customWidth="1"/>
    <col min="7171" max="7173" width="9" style="116"/>
    <col min="7174" max="7174" width="9.875" style="116" customWidth="1"/>
    <col min="7175" max="7175" width="10.375" style="116" customWidth="1"/>
    <col min="7176" max="7176" width="9.25833333333333" style="116" customWidth="1"/>
    <col min="7177" max="7421" width="9" style="116"/>
    <col min="7422" max="7422" width="9.375" style="116" customWidth="1"/>
    <col min="7423" max="7423" width="38.2583333333333" style="116" customWidth="1"/>
    <col min="7424" max="7425" width="9" style="116"/>
    <col min="7426" max="7426" width="10.375" style="116" customWidth="1"/>
    <col min="7427" max="7429" width="9" style="116"/>
    <col min="7430" max="7430" width="9.875" style="116" customWidth="1"/>
    <col min="7431" max="7431" width="10.375" style="116" customWidth="1"/>
    <col min="7432" max="7432" width="9.25833333333333" style="116" customWidth="1"/>
    <col min="7433" max="7677" width="9" style="116"/>
    <col min="7678" max="7678" width="9.375" style="116" customWidth="1"/>
    <col min="7679" max="7679" width="38.2583333333333" style="116" customWidth="1"/>
    <col min="7680" max="7681" width="9" style="116"/>
    <col min="7682" max="7682" width="10.375" style="116" customWidth="1"/>
    <col min="7683" max="7685" width="9" style="116"/>
    <col min="7686" max="7686" width="9.875" style="116" customWidth="1"/>
    <col min="7687" max="7687" width="10.375" style="116" customWidth="1"/>
    <col min="7688" max="7688" width="9.25833333333333" style="116" customWidth="1"/>
    <col min="7689" max="7933" width="9" style="116"/>
    <col min="7934" max="7934" width="9.375" style="116" customWidth="1"/>
    <col min="7935" max="7935" width="38.2583333333333" style="116" customWidth="1"/>
    <col min="7936" max="7937" width="9" style="116"/>
    <col min="7938" max="7938" width="10.375" style="116" customWidth="1"/>
    <col min="7939" max="7941" width="9" style="116"/>
    <col min="7942" max="7942" width="9.875" style="116" customWidth="1"/>
    <col min="7943" max="7943" width="10.375" style="116" customWidth="1"/>
    <col min="7944" max="7944" width="9.25833333333333" style="116" customWidth="1"/>
    <col min="7945" max="8189" width="9" style="116"/>
    <col min="8190" max="8190" width="9.375" style="116" customWidth="1"/>
    <col min="8191" max="8191" width="38.2583333333333" style="116" customWidth="1"/>
    <col min="8192" max="8193" width="9" style="116"/>
    <col min="8194" max="8194" width="10.375" style="116" customWidth="1"/>
    <col min="8195" max="8197" width="9" style="116"/>
    <col min="8198" max="8198" width="9.875" style="116" customWidth="1"/>
    <col min="8199" max="8199" width="10.375" style="116" customWidth="1"/>
    <col min="8200" max="8200" width="9.25833333333333" style="116" customWidth="1"/>
    <col min="8201" max="8445" width="9" style="116"/>
    <col min="8446" max="8446" width="9.375" style="116" customWidth="1"/>
    <col min="8447" max="8447" width="38.2583333333333" style="116" customWidth="1"/>
    <col min="8448" max="8449" width="9" style="116"/>
    <col min="8450" max="8450" width="10.375" style="116" customWidth="1"/>
    <col min="8451" max="8453" width="9" style="116"/>
    <col min="8454" max="8454" width="9.875" style="116" customWidth="1"/>
    <col min="8455" max="8455" width="10.375" style="116" customWidth="1"/>
    <col min="8456" max="8456" width="9.25833333333333" style="116" customWidth="1"/>
    <col min="8457" max="8701" width="9" style="116"/>
    <col min="8702" max="8702" width="9.375" style="116" customWidth="1"/>
    <col min="8703" max="8703" width="38.2583333333333" style="116" customWidth="1"/>
    <col min="8704" max="8705" width="9" style="116"/>
    <col min="8706" max="8706" width="10.375" style="116" customWidth="1"/>
    <col min="8707" max="8709" width="9" style="116"/>
    <col min="8710" max="8710" width="9.875" style="116" customWidth="1"/>
    <col min="8711" max="8711" width="10.375" style="116" customWidth="1"/>
    <col min="8712" max="8712" width="9.25833333333333" style="116" customWidth="1"/>
    <col min="8713" max="8957" width="9" style="116"/>
    <col min="8958" max="8958" width="9.375" style="116" customWidth="1"/>
    <col min="8959" max="8959" width="38.2583333333333" style="116" customWidth="1"/>
    <col min="8960" max="8961" width="9" style="116"/>
    <col min="8962" max="8962" width="10.375" style="116" customWidth="1"/>
    <col min="8963" max="8965" width="9" style="116"/>
    <col min="8966" max="8966" width="9.875" style="116" customWidth="1"/>
    <col min="8967" max="8967" width="10.375" style="116" customWidth="1"/>
    <col min="8968" max="8968" width="9.25833333333333" style="116" customWidth="1"/>
    <col min="8969" max="9213" width="9" style="116"/>
    <col min="9214" max="9214" width="9.375" style="116" customWidth="1"/>
    <col min="9215" max="9215" width="38.2583333333333" style="116" customWidth="1"/>
    <col min="9216" max="9217" width="9" style="116"/>
    <col min="9218" max="9218" width="10.375" style="116" customWidth="1"/>
    <col min="9219" max="9221" width="9" style="116"/>
    <col min="9222" max="9222" width="9.875" style="116" customWidth="1"/>
    <col min="9223" max="9223" width="10.375" style="116" customWidth="1"/>
    <col min="9224" max="9224" width="9.25833333333333" style="116" customWidth="1"/>
    <col min="9225" max="9469" width="9" style="116"/>
    <col min="9470" max="9470" width="9.375" style="116" customWidth="1"/>
    <col min="9471" max="9471" width="38.2583333333333" style="116" customWidth="1"/>
    <col min="9472" max="9473" width="9" style="116"/>
    <col min="9474" max="9474" width="10.375" style="116" customWidth="1"/>
    <col min="9475" max="9477" width="9" style="116"/>
    <col min="9478" max="9478" width="9.875" style="116" customWidth="1"/>
    <col min="9479" max="9479" width="10.375" style="116" customWidth="1"/>
    <col min="9480" max="9480" width="9.25833333333333" style="116" customWidth="1"/>
    <col min="9481" max="9725" width="9" style="116"/>
    <col min="9726" max="9726" width="9.375" style="116" customWidth="1"/>
    <col min="9727" max="9727" width="38.2583333333333" style="116" customWidth="1"/>
    <col min="9728" max="9729" width="9" style="116"/>
    <col min="9730" max="9730" width="10.375" style="116" customWidth="1"/>
    <col min="9731" max="9733" width="9" style="116"/>
    <col min="9734" max="9734" width="9.875" style="116" customWidth="1"/>
    <col min="9735" max="9735" width="10.375" style="116" customWidth="1"/>
    <col min="9736" max="9736" width="9.25833333333333" style="116" customWidth="1"/>
    <col min="9737" max="9981" width="9" style="116"/>
    <col min="9982" max="9982" width="9.375" style="116" customWidth="1"/>
    <col min="9983" max="9983" width="38.2583333333333" style="116" customWidth="1"/>
    <col min="9984" max="9985" width="9" style="116"/>
    <col min="9986" max="9986" width="10.375" style="116" customWidth="1"/>
    <col min="9987" max="9989" width="9" style="116"/>
    <col min="9990" max="9990" width="9.875" style="116" customWidth="1"/>
    <col min="9991" max="9991" width="10.375" style="116" customWidth="1"/>
    <col min="9992" max="9992" width="9.25833333333333" style="116" customWidth="1"/>
    <col min="9993" max="10237" width="9" style="116"/>
    <col min="10238" max="10238" width="9.375" style="116" customWidth="1"/>
    <col min="10239" max="10239" width="38.2583333333333" style="116" customWidth="1"/>
    <col min="10240" max="10241" width="9" style="116"/>
    <col min="10242" max="10242" width="10.375" style="116" customWidth="1"/>
    <col min="10243" max="10245" width="9" style="116"/>
    <col min="10246" max="10246" width="9.875" style="116" customWidth="1"/>
    <col min="10247" max="10247" width="10.375" style="116" customWidth="1"/>
    <col min="10248" max="10248" width="9.25833333333333" style="116" customWidth="1"/>
    <col min="10249" max="10493" width="9" style="116"/>
    <col min="10494" max="10494" width="9.375" style="116" customWidth="1"/>
    <col min="10495" max="10495" width="38.2583333333333" style="116" customWidth="1"/>
    <col min="10496" max="10497" width="9" style="116"/>
    <col min="10498" max="10498" width="10.375" style="116" customWidth="1"/>
    <col min="10499" max="10501" width="9" style="116"/>
    <col min="10502" max="10502" width="9.875" style="116" customWidth="1"/>
    <col min="10503" max="10503" width="10.375" style="116" customWidth="1"/>
    <col min="10504" max="10504" width="9.25833333333333" style="116" customWidth="1"/>
    <col min="10505" max="10749" width="9" style="116"/>
    <col min="10750" max="10750" width="9.375" style="116" customWidth="1"/>
    <col min="10751" max="10751" width="38.2583333333333" style="116" customWidth="1"/>
    <col min="10752" max="10753" width="9" style="116"/>
    <col min="10754" max="10754" width="10.375" style="116" customWidth="1"/>
    <col min="10755" max="10757" width="9" style="116"/>
    <col min="10758" max="10758" width="9.875" style="116" customWidth="1"/>
    <col min="10759" max="10759" width="10.375" style="116" customWidth="1"/>
    <col min="10760" max="10760" width="9.25833333333333" style="116" customWidth="1"/>
    <col min="10761" max="11005" width="9" style="116"/>
    <col min="11006" max="11006" width="9.375" style="116" customWidth="1"/>
    <col min="11007" max="11007" width="38.2583333333333" style="116" customWidth="1"/>
    <col min="11008" max="11009" width="9" style="116"/>
    <col min="11010" max="11010" width="10.375" style="116" customWidth="1"/>
    <col min="11011" max="11013" width="9" style="116"/>
    <col min="11014" max="11014" width="9.875" style="116" customWidth="1"/>
    <col min="11015" max="11015" width="10.375" style="116" customWidth="1"/>
    <col min="11016" max="11016" width="9.25833333333333" style="116" customWidth="1"/>
    <col min="11017" max="11261" width="9" style="116"/>
    <col min="11262" max="11262" width="9.375" style="116" customWidth="1"/>
    <col min="11263" max="11263" width="38.2583333333333" style="116" customWidth="1"/>
    <col min="11264" max="11265" width="9" style="116"/>
    <col min="11266" max="11266" width="10.375" style="116" customWidth="1"/>
    <col min="11267" max="11269" width="9" style="116"/>
    <col min="11270" max="11270" width="9.875" style="116" customWidth="1"/>
    <col min="11271" max="11271" width="10.375" style="116" customWidth="1"/>
    <col min="11272" max="11272" width="9.25833333333333" style="116" customWidth="1"/>
    <col min="11273" max="11517" width="9" style="116"/>
    <col min="11518" max="11518" width="9.375" style="116" customWidth="1"/>
    <col min="11519" max="11519" width="38.2583333333333" style="116" customWidth="1"/>
    <col min="11520" max="11521" width="9" style="116"/>
    <col min="11522" max="11522" width="10.375" style="116" customWidth="1"/>
    <col min="11523" max="11525" width="9" style="116"/>
    <col min="11526" max="11526" width="9.875" style="116" customWidth="1"/>
    <col min="11527" max="11527" width="10.375" style="116" customWidth="1"/>
    <col min="11528" max="11528" width="9.25833333333333" style="116" customWidth="1"/>
    <col min="11529" max="11773" width="9" style="116"/>
    <col min="11774" max="11774" width="9.375" style="116" customWidth="1"/>
    <col min="11775" max="11775" width="38.2583333333333" style="116" customWidth="1"/>
    <col min="11776" max="11777" width="9" style="116"/>
    <col min="11778" max="11778" width="10.375" style="116" customWidth="1"/>
    <col min="11779" max="11781" width="9" style="116"/>
    <col min="11782" max="11782" width="9.875" style="116" customWidth="1"/>
    <col min="11783" max="11783" width="10.375" style="116" customWidth="1"/>
    <col min="11784" max="11784" width="9.25833333333333" style="116" customWidth="1"/>
    <col min="11785" max="12029" width="9" style="116"/>
    <col min="12030" max="12030" width="9.375" style="116" customWidth="1"/>
    <col min="12031" max="12031" width="38.2583333333333" style="116" customWidth="1"/>
    <col min="12032" max="12033" width="9" style="116"/>
    <col min="12034" max="12034" width="10.375" style="116" customWidth="1"/>
    <col min="12035" max="12037" width="9" style="116"/>
    <col min="12038" max="12038" width="9.875" style="116" customWidth="1"/>
    <col min="12039" max="12039" width="10.375" style="116" customWidth="1"/>
    <col min="12040" max="12040" width="9.25833333333333" style="116" customWidth="1"/>
    <col min="12041" max="12285" width="9" style="116"/>
    <col min="12286" max="12286" width="9.375" style="116" customWidth="1"/>
    <col min="12287" max="12287" width="38.2583333333333" style="116" customWidth="1"/>
    <col min="12288" max="12289" width="9" style="116"/>
    <col min="12290" max="12290" width="10.375" style="116" customWidth="1"/>
    <col min="12291" max="12293" width="9" style="116"/>
    <col min="12294" max="12294" width="9.875" style="116" customWidth="1"/>
    <col min="12295" max="12295" width="10.375" style="116" customWidth="1"/>
    <col min="12296" max="12296" width="9.25833333333333" style="116" customWidth="1"/>
    <col min="12297" max="12541" width="9" style="116"/>
    <col min="12542" max="12542" width="9.375" style="116" customWidth="1"/>
    <col min="12543" max="12543" width="38.2583333333333" style="116" customWidth="1"/>
    <col min="12544" max="12545" width="9" style="116"/>
    <col min="12546" max="12546" width="10.375" style="116" customWidth="1"/>
    <col min="12547" max="12549" width="9" style="116"/>
    <col min="12550" max="12550" width="9.875" style="116" customWidth="1"/>
    <col min="12551" max="12551" width="10.375" style="116" customWidth="1"/>
    <col min="12552" max="12552" width="9.25833333333333" style="116" customWidth="1"/>
    <col min="12553" max="12797" width="9" style="116"/>
    <col min="12798" max="12798" width="9.375" style="116" customWidth="1"/>
    <col min="12799" max="12799" width="38.2583333333333" style="116" customWidth="1"/>
    <col min="12800" max="12801" width="9" style="116"/>
    <col min="12802" max="12802" width="10.375" style="116" customWidth="1"/>
    <col min="12803" max="12805" width="9" style="116"/>
    <col min="12806" max="12806" width="9.875" style="116" customWidth="1"/>
    <col min="12807" max="12807" width="10.375" style="116" customWidth="1"/>
    <col min="12808" max="12808" width="9.25833333333333" style="116" customWidth="1"/>
    <col min="12809" max="13053" width="9" style="116"/>
    <col min="13054" max="13054" width="9.375" style="116" customWidth="1"/>
    <col min="13055" max="13055" width="38.2583333333333" style="116" customWidth="1"/>
    <col min="13056" max="13057" width="9" style="116"/>
    <col min="13058" max="13058" width="10.375" style="116" customWidth="1"/>
    <col min="13059" max="13061" width="9" style="116"/>
    <col min="13062" max="13062" width="9.875" style="116" customWidth="1"/>
    <col min="13063" max="13063" width="10.375" style="116" customWidth="1"/>
    <col min="13064" max="13064" width="9.25833333333333" style="116" customWidth="1"/>
    <col min="13065" max="13309" width="9" style="116"/>
    <col min="13310" max="13310" width="9.375" style="116" customWidth="1"/>
    <col min="13311" max="13311" width="38.2583333333333" style="116" customWidth="1"/>
    <col min="13312" max="13313" width="9" style="116"/>
    <col min="13314" max="13314" width="10.375" style="116" customWidth="1"/>
    <col min="13315" max="13317" width="9" style="116"/>
    <col min="13318" max="13318" width="9.875" style="116" customWidth="1"/>
    <col min="13319" max="13319" width="10.375" style="116" customWidth="1"/>
    <col min="13320" max="13320" width="9.25833333333333" style="116" customWidth="1"/>
    <col min="13321" max="13565" width="9" style="116"/>
    <col min="13566" max="13566" width="9.375" style="116" customWidth="1"/>
    <col min="13567" max="13567" width="38.2583333333333" style="116" customWidth="1"/>
    <col min="13568" max="13569" width="9" style="116"/>
    <col min="13570" max="13570" width="10.375" style="116" customWidth="1"/>
    <col min="13571" max="13573" width="9" style="116"/>
    <col min="13574" max="13574" width="9.875" style="116" customWidth="1"/>
    <col min="13575" max="13575" width="10.375" style="116" customWidth="1"/>
    <col min="13576" max="13576" width="9.25833333333333" style="116" customWidth="1"/>
    <col min="13577" max="13821" width="9" style="116"/>
    <col min="13822" max="13822" width="9.375" style="116" customWidth="1"/>
    <col min="13823" max="13823" width="38.2583333333333" style="116" customWidth="1"/>
    <col min="13824" max="13825" width="9" style="116"/>
    <col min="13826" max="13826" width="10.375" style="116" customWidth="1"/>
    <col min="13827" max="13829" width="9" style="116"/>
    <col min="13830" max="13830" width="9.875" style="116" customWidth="1"/>
    <col min="13831" max="13831" width="10.375" style="116" customWidth="1"/>
    <col min="13832" max="13832" width="9.25833333333333" style="116" customWidth="1"/>
    <col min="13833" max="14077" width="9" style="116"/>
    <col min="14078" max="14078" width="9.375" style="116" customWidth="1"/>
    <col min="14079" max="14079" width="38.2583333333333" style="116" customWidth="1"/>
    <col min="14080" max="14081" width="9" style="116"/>
    <col min="14082" max="14082" width="10.375" style="116" customWidth="1"/>
    <col min="14083" max="14085" width="9" style="116"/>
    <col min="14086" max="14086" width="9.875" style="116" customWidth="1"/>
    <col min="14087" max="14087" width="10.375" style="116" customWidth="1"/>
    <col min="14088" max="14088" width="9.25833333333333" style="116" customWidth="1"/>
    <col min="14089" max="14333" width="9" style="116"/>
    <col min="14334" max="14334" width="9.375" style="116" customWidth="1"/>
    <col min="14335" max="14335" width="38.2583333333333" style="116" customWidth="1"/>
    <col min="14336" max="14337" width="9" style="116"/>
    <col min="14338" max="14338" width="10.375" style="116" customWidth="1"/>
    <col min="14339" max="14341" width="9" style="116"/>
    <col min="14342" max="14342" width="9.875" style="116" customWidth="1"/>
    <col min="14343" max="14343" width="10.375" style="116" customWidth="1"/>
    <col min="14344" max="14344" width="9.25833333333333" style="116" customWidth="1"/>
    <col min="14345" max="14589" width="9" style="116"/>
    <col min="14590" max="14590" width="9.375" style="116" customWidth="1"/>
    <col min="14591" max="14591" width="38.2583333333333" style="116" customWidth="1"/>
    <col min="14592" max="14593" width="9" style="116"/>
    <col min="14594" max="14594" width="10.375" style="116" customWidth="1"/>
    <col min="14595" max="14597" width="9" style="116"/>
    <col min="14598" max="14598" width="9.875" style="116" customWidth="1"/>
    <col min="14599" max="14599" width="10.375" style="116" customWidth="1"/>
    <col min="14600" max="14600" width="9.25833333333333" style="116" customWidth="1"/>
    <col min="14601" max="14845" width="9" style="116"/>
    <col min="14846" max="14846" width="9.375" style="116" customWidth="1"/>
    <col min="14847" max="14847" width="38.2583333333333" style="116" customWidth="1"/>
    <col min="14848" max="14849" width="9" style="116"/>
    <col min="14850" max="14850" width="10.375" style="116" customWidth="1"/>
    <col min="14851" max="14853" width="9" style="116"/>
    <col min="14854" max="14854" width="9.875" style="116" customWidth="1"/>
    <col min="14855" max="14855" width="10.375" style="116" customWidth="1"/>
    <col min="14856" max="14856" width="9.25833333333333" style="116" customWidth="1"/>
    <col min="14857" max="15101" width="9" style="116"/>
    <col min="15102" max="15102" width="9.375" style="116" customWidth="1"/>
    <col min="15103" max="15103" width="38.2583333333333" style="116" customWidth="1"/>
    <col min="15104" max="15105" width="9" style="116"/>
    <col min="15106" max="15106" width="10.375" style="116" customWidth="1"/>
    <col min="15107" max="15109" width="9" style="116"/>
    <col min="15110" max="15110" width="9.875" style="116" customWidth="1"/>
    <col min="15111" max="15111" width="10.375" style="116" customWidth="1"/>
    <col min="15112" max="15112" width="9.25833333333333" style="116" customWidth="1"/>
    <col min="15113" max="15357" width="9" style="116"/>
    <col min="15358" max="15358" width="9.375" style="116" customWidth="1"/>
    <col min="15359" max="15359" width="38.2583333333333" style="116" customWidth="1"/>
    <col min="15360" max="15361" width="9" style="116"/>
    <col min="15362" max="15362" width="10.375" style="116" customWidth="1"/>
    <col min="15363" max="15365" width="9" style="116"/>
    <col min="15366" max="15366" width="9.875" style="116" customWidth="1"/>
    <col min="15367" max="15367" width="10.375" style="116" customWidth="1"/>
    <col min="15368" max="15368" width="9.25833333333333" style="116" customWidth="1"/>
    <col min="15369" max="15613" width="9" style="116"/>
    <col min="15614" max="15614" width="9.375" style="116" customWidth="1"/>
    <col min="15615" max="15615" width="38.2583333333333" style="116" customWidth="1"/>
    <col min="15616" max="15617" width="9" style="116"/>
    <col min="15618" max="15618" width="10.375" style="116" customWidth="1"/>
    <col min="15619" max="15621" width="9" style="116"/>
    <col min="15622" max="15622" width="9.875" style="116" customWidth="1"/>
    <col min="15623" max="15623" width="10.375" style="116" customWidth="1"/>
    <col min="15624" max="15624" width="9.25833333333333" style="116" customWidth="1"/>
    <col min="15625" max="15869" width="9" style="116"/>
    <col min="15870" max="15870" width="9.375" style="116" customWidth="1"/>
    <col min="15871" max="15871" width="38.2583333333333" style="116" customWidth="1"/>
    <col min="15872" max="15873" width="9" style="116"/>
    <col min="15874" max="15874" width="10.375" style="116" customWidth="1"/>
    <col min="15875" max="15877" width="9" style="116"/>
    <col min="15878" max="15878" width="9.875" style="116" customWidth="1"/>
    <col min="15879" max="15879" width="10.375" style="116" customWidth="1"/>
    <col min="15880" max="15880" width="9.25833333333333" style="116" customWidth="1"/>
    <col min="15881" max="16125" width="9" style="116"/>
    <col min="16126" max="16126" width="9.375" style="116" customWidth="1"/>
    <col min="16127" max="16127" width="38.2583333333333" style="116" customWidth="1"/>
    <col min="16128" max="16129" width="9" style="116"/>
    <col min="16130" max="16130" width="10.375" style="116" customWidth="1"/>
    <col min="16131" max="16133" width="9" style="116"/>
    <col min="16134" max="16134" width="9.875" style="116" customWidth="1"/>
    <col min="16135" max="16135" width="10.375" style="116" customWidth="1"/>
    <col min="16136" max="16136" width="9.25833333333333" style="116" customWidth="1"/>
    <col min="16137" max="16384" width="9" style="116"/>
  </cols>
  <sheetData>
    <row r="1" ht="14.25" spans="2:8">
      <c r="B1" s="118"/>
      <c r="C1" s="119"/>
      <c r="D1" s="120"/>
      <c r="E1" s="120"/>
      <c r="F1" s="120"/>
      <c r="G1" s="119"/>
      <c r="H1" s="121"/>
    </row>
    <row r="2" spans="2:8">
      <c r="B2" s="122" t="s">
        <v>2855</v>
      </c>
      <c r="C2" s="122"/>
      <c r="D2" s="123"/>
      <c r="E2" s="123"/>
      <c r="F2" s="123"/>
      <c r="G2" s="122"/>
      <c r="H2" s="124"/>
    </row>
    <row r="3" spans="2:8">
      <c r="B3" s="122"/>
      <c r="C3" s="122"/>
      <c r="D3" s="123"/>
      <c r="E3" s="123"/>
      <c r="F3" s="123"/>
      <c r="G3" s="122"/>
      <c r="H3" s="124"/>
    </row>
    <row r="4" ht="14.25" spans="2:8">
      <c r="B4" s="119"/>
      <c r="C4" s="119"/>
      <c r="D4" s="125"/>
      <c r="E4" s="125"/>
      <c r="F4" s="120"/>
      <c r="G4" s="126" t="s">
        <v>2803</v>
      </c>
      <c r="H4" s="121"/>
    </row>
    <row r="5" spans="2:8">
      <c r="B5" s="127" t="s">
        <v>2804</v>
      </c>
      <c r="C5" s="128" t="s">
        <v>113</v>
      </c>
      <c r="D5" s="129" t="s">
        <v>5</v>
      </c>
      <c r="E5" s="129"/>
      <c r="F5" s="129"/>
      <c r="G5" s="128"/>
      <c r="H5" s="130"/>
    </row>
    <row r="6" customHeight="1" spans="2:8">
      <c r="B6" s="127"/>
      <c r="C6" s="128"/>
      <c r="D6" s="131" t="s">
        <v>7</v>
      </c>
      <c r="E6" s="129" t="s">
        <v>2831</v>
      </c>
      <c r="F6" s="129" t="s">
        <v>2567</v>
      </c>
      <c r="G6" s="128" t="s">
        <v>114</v>
      </c>
      <c r="H6" s="130"/>
    </row>
    <row r="7" spans="2:8">
      <c r="B7" s="127"/>
      <c r="C7" s="128"/>
      <c r="D7" s="131"/>
      <c r="E7" s="129"/>
      <c r="F7" s="129"/>
      <c r="G7" s="132" t="s">
        <v>12</v>
      </c>
      <c r="H7" s="133" t="s">
        <v>13</v>
      </c>
    </row>
    <row r="8" ht="16" customHeight="1" spans="2:8">
      <c r="B8" s="134" t="s">
        <v>2832</v>
      </c>
      <c r="C8" s="135"/>
      <c r="D8" s="136">
        <v>1363</v>
      </c>
      <c r="E8" s="136">
        <v>164</v>
      </c>
      <c r="F8" s="136"/>
      <c r="G8" s="135"/>
      <c r="H8" s="135"/>
    </row>
    <row r="9" ht="16" customHeight="1" spans="1:8">
      <c r="A9" s="116">
        <v>22301</v>
      </c>
      <c r="B9" s="137" t="s">
        <v>2833</v>
      </c>
      <c r="C9" s="135"/>
      <c r="D9" s="136">
        <v>1363</v>
      </c>
      <c r="E9" s="136">
        <v>164</v>
      </c>
      <c r="F9" s="136"/>
      <c r="G9" s="135"/>
      <c r="H9" s="135"/>
    </row>
    <row r="10" ht="16" customHeight="1" spans="1:8">
      <c r="A10" s="116">
        <v>2230102</v>
      </c>
      <c r="B10" s="137" t="s">
        <v>2834</v>
      </c>
      <c r="C10" s="135"/>
      <c r="D10" s="138">
        <v>809</v>
      </c>
      <c r="E10" s="136"/>
      <c r="F10" s="136"/>
      <c r="G10" s="135"/>
      <c r="H10" s="135"/>
    </row>
    <row r="11" ht="16" customHeight="1" spans="1:8">
      <c r="A11" s="116">
        <v>2230103</v>
      </c>
      <c r="B11" s="137" t="s">
        <v>2835</v>
      </c>
      <c r="C11" s="135"/>
      <c r="D11" s="136"/>
      <c r="E11" s="136"/>
      <c r="F11" s="136"/>
      <c r="G11" s="135"/>
      <c r="H11" s="135"/>
    </row>
    <row r="12" ht="16" customHeight="1" spans="1:8">
      <c r="A12" s="116">
        <v>2230105</v>
      </c>
      <c r="B12" s="137" t="s">
        <v>2836</v>
      </c>
      <c r="C12" s="135"/>
      <c r="D12" s="136">
        <v>554</v>
      </c>
      <c r="E12" s="136">
        <v>164</v>
      </c>
      <c r="F12" s="136"/>
      <c r="G12" s="135"/>
      <c r="H12" s="135"/>
    </row>
    <row r="13" ht="16" customHeight="1" spans="1:8">
      <c r="A13" s="116">
        <v>2230106</v>
      </c>
      <c r="B13" s="137" t="s">
        <v>2837</v>
      </c>
      <c r="C13" s="135"/>
      <c r="D13" s="136"/>
      <c r="E13" s="136"/>
      <c r="F13" s="136"/>
      <c r="G13" s="135"/>
      <c r="H13" s="135"/>
    </row>
    <row r="14" ht="16" customHeight="1" spans="1:8">
      <c r="A14" s="116">
        <v>2230107</v>
      </c>
      <c r="B14" s="137" t="s">
        <v>2838</v>
      </c>
      <c r="C14" s="135"/>
      <c r="D14" s="136"/>
      <c r="E14" s="136"/>
      <c r="F14" s="136"/>
      <c r="G14" s="135"/>
      <c r="H14" s="135"/>
    </row>
    <row r="15" ht="16" customHeight="1" spans="2:8">
      <c r="B15" s="137" t="s">
        <v>2839</v>
      </c>
      <c r="C15" s="135"/>
      <c r="D15" s="136"/>
      <c r="E15" s="136"/>
      <c r="F15" s="136"/>
      <c r="G15" s="135"/>
      <c r="H15" s="135"/>
    </row>
    <row r="16" ht="16" customHeight="1" spans="2:8">
      <c r="B16" s="137" t="s">
        <v>2840</v>
      </c>
      <c r="C16" s="135"/>
      <c r="D16" s="136"/>
      <c r="E16" s="136"/>
      <c r="F16" s="136"/>
      <c r="G16" s="135"/>
      <c r="H16" s="135"/>
    </row>
    <row r="17" ht="16" customHeight="1" spans="2:8">
      <c r="B17" s="137" t="s">
        <v>2841</v>
      </c>
      <c r="C17" s="135"/>
      <c r="D17" s="136"/>
      <c r="E17" s="136"/>
      <c r="F17" s="136"/>
      <c r="G17" s="135"/>
      <c r="H17" s="135"/>
    </row>
    <row r="18" ht="16" customHeight="1" spans="2:8">
      <c r="B18" s="137" t="s">
        <v>2842</v>
      </c>
      <c r="C18" s="135"/>
      <c r="D18" s="136"/>
      <c r="E18" s="136"/>
      <c r="F18" s="136"/>
      <c r="G18" s="135"/>
      <c r="H18" s="135"/>
    </row>
    <row r="19" ht="16" customHeight="1" spans="2:8">
      <c r="B19" s="137" t="s">
        <v>2843</v>
      </c>
      <c r="C19" s="135"/>
      <c r="D19" s="136"/>
      <c r="E19" s="136"/>
      <c r="F19" s="136"/>
      <c r="G19" s="135"/>
      <c r="H19" s="135"/>
    </row>
    <row r="20" ht="16" customHeight="1" spans="2:8">
      <c r="B20" s="137" t="s">
        <v>2844</v>
      </c>
      <c r="C20" s="135"/>
      <c r="D20" s="136"/>
      <c r="E20" s="136"/>
      <c r="F20" s="136"/>
      <c r="G20" s="135"/>
      <c r="H20" s="135"/>
    </row>
    <row r="21" ht="16" customHeight="1" spans="2:8">
      <c r="B21" s="137" t="s">
        <v>2845</v>
      </c>
      <c r="C21" s="135"/>
      <c r="D21" s="136"/>
      <c r="E21" s="136"/>
      <c r="F21" s="136"/>
      <c r="G21" s="135"/>
      <c r="H21" s="135"/>
    </row>
    <row r="22" ht="16" customHeight="1" spans="2:8">
      <c r="B22" s="137" t="s">
        <v>2846</v>
      </c>
      <c r="C22" s="135"/>
      <c r="D22" s="136"/>
      <c r="E22" s="136"/>
      <c r="F22" s="136"/>
      <c r="G22" s="135"/>
      <c r="H22" s="135"/>
    </row>
    <row r="23" ht="16" customHeight="1" spans="2:8">
      <c r="B23" s="137" t="s">
        <v>2847</v>
      </c>
      <c r="C23" s="135"/>
      <c r="D23" s="136"/>
      <c r="E23" s="136"/>
      <c r="F23" s="136"/>
      <c r="G23" s="135"/>
      <c r="H23" s="135"/>
    </row>
    <row r="24" ht="16" customHeight="1" spans="2:8">
      <c r="B24" s="137" t="s">
        <v>2848</v>
      </c>
      <c r="C24" s="135"/>
      <c r="D24" s="136"/>
      <c r="E24" s="136"/>
      <c r="F24" s="136"/>
      <c r="G24" s="135"/>
      <c r="H24" s="135"/>
    </row>
    <row r="25" ht="16" customHeight="1" spans="2:8">
      <c r="B25" s="137" t="s">
        <v>2849</v>
      </c>
      <c r="C25" s="135"/>
      <c r="D25" s="136"/>
      <c r="E25" s="136"/>
      <c r="F25" s="136"/>
      <c r="G25" s="135"/>
      <c r="H25" s="135"/>
    </row>
    <row r="26" ht="16" customHeight="1" spans="2:8">
      <c r="B26" s="137" t="s">
        <v>2850</v>
      </c>
      <c r="C26" s="135"/>
      <c r="D26" s="136"/>
      <c r="E26" s="136"/>
      <c r="F26" s="136"/>
      <c r="G26" s="135"/>
      <c r="H26" s="135"/>
    </row>
    <row r="27" ht="16" customHeight="1" spans="2:8">
      <c r="B27" s="134" t="s">
        <v>2851</v>
      </c>
      <c r="C27" s="135"/>
      <c r="D27" s="136"/>
      <c r="E27" s="136"/>
      <c r="F27" s="136"/>
      <c r="G27" s="135"/>
      <c r="H27" s="135"/>
    </row>
    <row r="28" ht="16" customHeight="1" spans="2:8">
      <c r="B28" s="139" t="s">
        <v>2852</v>
      </c>
      <c r="C28" s="135"/>
      <c r="D28" s="136"/>
      <c r="E28" s="136">
        <v>164</v>
      </c>
      <c r="F28" s="136"/>
      <c r="G28" s="135"/>
      <c r="H28" s="135"/>
    </row>
    <row r="29" ht="16" customHeight="1" spans="2:8">
      <c r="B29" s="134" t="s">
        <v>2299</v>
      </c>
      <c r="C29" s="135">
        <v>1000</v>
      </c>
      <c r="D29" s="136"/>
      <c r="E29" s="136">
        <v>1740</v>
      </c>
      <c r="F29" s="136"/>
      <c r="G29" s="135"/>
      <c r="H29" s="135"/>
    </row>
    <row r="30" ht="16" customHeight="1" spans="2:8">
      <c r="B30" s="137" t="s">
        <v>2853</v>
      </c>
      <c r="C30" s="135"/>
      <c r="D30" s="136"/>
      <c r="E30" s="136"/>
      <c r="F30" s="136"/>
      <c r="G30" s="135"/>
      <c r="H30" s="135"/>
    </row>
    <row r="31" ht="16" customHeight="1" spans="2:8">
      <c r="B31" s="137" t="s">
        <v>2854</v>
      </c>
      <c r="C31" s="135">
        <v>1000</v>
      </c>
      <c r="D31" s="136"/>
      <c r="E31" s="136">
        <v>1740</v>
      </c>
      <c r="F31" s="136"/>
      <c r="G31" s="135"/>
      <c r="H31" s="135"/>
    </row>
    <row r="32" ht="16" customHeight="1" spans="2:8">
      <c r="B32" s="139" t="s">
        <v>2773</v>
      </c>
      <c r="C32" s="140">
        <v>1000</v>
      </c>
      <c r="D32" s="141">
        <v>1363</v>
      </c>
      <c r="E32" s="141">
        <f>E28+E29</f>
        <v>1904</v>
      </c>
      <c r="F32" s="141"/>
      <c r="G32" s="140"/>
      <c r="H32" s="140"/>
    </row>
  </sheetData>
  <mergeCells count="8">
    <mergeCell ref="D5:H5"/>
    <mergeCell ref="G6:H6"/>
    <mergeCell ref="B5:B7"/>
    <mergeCell ref="C5:C7"/>
    <mergeCell ref="D6:D7"/>
    <mergeCell ref="E6:E7"/>
    <mergeCell ref="F6:F7"/>
    <mergeCell ref="B2:H3"/>
  </mergeCells>
  <pageMargins left="0.75" right="0.75" top="1" bottom="1" header="0.511805555555556" footer="0.511805555555556"/>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C23" sqref="C23"/>
    </sheetView>
  </sheetViews>
  <sheetFormatPr defaultColWidth="12.125" defaultRowHeight="15.6" customHeight="1" outlineLevelCol="3"/>
  <cols>
    <col min="1" max="1" width="34.25" style="106" customWidth="1"/>
    <col min="2" max="2" width="26" style="106" customWidth="1"/>
    <col min="3" max="3" width="34.25" style="106" customWidth="1"/>
    <col min="4" max="4" width="26" style="106" customWidth="1"/>
    <col min="5" max="256" width="12.125" style="106" customWidth="1"/>
    <col min="257" max="16384" width="12.125" style="106"/>
  </cols>
  <sheetData>
    <row r="1" s="106" customFormat="1" ht="33.95" customHeight="1" spans="1:4">
      <c r="A1" s="107" t="s">
        <v>2856</v>
      </c>
      <c r="B1" s="107"/>
      <c r="C1" s="107"/>
      <c r="D1" s="107"/>
    </row>
    <row r="2" s="106" customFormat="1" ht="17.1" customHeight="1" spans="1:4">
      <c r="A2" s="108"/>
      <c r="B2" s="108"/>
      <c r="C2" s="108"/>
      <c r="D2" s="108"/>
    </row>
    <row r="3" s="106" customFormat="1" ht="17.1" customHeight="1" spans="1:4">
      <c r="A3" s="108" t="s">
        <v>2376</v>
      </c>
      <c r="B3" s="108"/>
      <c r="C3" s="108"/>
      <c r="D3" s="108"/>
    </row>
    <row r="4" s="106" customFormat="1" ht="16.9" customHeight="1" spans="1:4">
      <c r="A4" s="109" t="s">
        <v>112</v>
      </c>
      <c r="B4" s="109" t="s">
        <v>6</v>
      </c>
      <c r="C4" s="109" t="s">
        <v>112</v>
      </c>
      <c r="D4" s="109" t="s">
        <v>6</v>
      </c>
    </row>
    <row r="5" s="106" customFormat="1" ht="16.9" customHeight="1" spans="1:4">
      <c r="A5" s="110" t="s">
        <v>2857</v>
      </c>
      <c r="B5" s="111">
        <f>'[1]L14'!E5</f>
        <v>0</v>
      </c>
      <c r="C5" s="110" t="s">
        <v>2832</v>
      </c>
      <c r="D5" s="111">
        <f>'[1]L14'!J5</f>
        <v>0</v>
      </c>
    </row>
    <row r="6" s="106" customFormat="1" ht="16.9" customHeight="1" spans="1:4">
      <c r="A6" s="110" t="s">
        <v>2858</v>
      </c>
      <c r="B6" s="112">
        <v>0</v>
      </c>
      <c r="C6" s="110" t="s">
        <v>2859</v>
      </c>
      <c r="D6" s="112">
        <v>0</v>
      </c>
    </row>
    <row r="7" s="106" customFormat="1" ht="16.9" customHeight="1" spans="1:4">
      <c r="A7" s="110" t="s">
        <v>2860</v>
      </c>
      <c r="B7" s="112">
        <v>0</v>
      </c>
      <c r="C7" s="110" t="s">
        <v>2861</v>
      </c>
      <c r="D7" s="112">
        <v>0</v>
      </c>
    </row>
    <row r="8" s="106" customFormat="1" ht="16.9" customHeight="1" spans="1:4">
      <c r="A8" s="110" t="s">
        <v>2862</v>
      </c>
      <c r="B8" s="113">
        <v>0</v>
      </c>
      <c r="C8" s="110" t="s">
        <v>2863</v>
      </c>
      <c r="D8" s="114">
        <v>0</v>
      </c>
    </row>
    <row r="9" s="106" customFormat="1" ht="16.9" customHeight="1" spans="1:4">
      <c r="A9" s="110" t="s">
        <v>2864</v>
      </c>
      <c r="B9" s="112">
        <v>0</v>
      </c>
      <c r="C9" s="110" t="s">
        <v>2865</v>
      </c>
      <c r="D9" s="112">
        <v>0</v>
      </c>
    </row>
    <row r="10" s="106" customFormat="1" ht="16.9" customHeight="1" spans="1:4">
      <c r="A10" s="110" t="s">
        <v>2866</v>
      </c>
      <c r="B10" s="112">
        <v>0</v>
      </c>
      <c r="C10" s="110" t="s">
        <v>2867</v>
      </c>
      <c r="D10" s="112">
        <v>0</v>
      </c>
    </row>
    <row r="11" s="106" customFormat="1" ht="16.9" customHeight="1" spans="1:4">
      <c r="A11" s="110"/>
      <c r="B11" s="115"/>
      <c r="C11" s="110" t="s">
        <v>2868</v>
      </c>
      <c r="D11" s="111">
        <f>B12-SUM(D5:D10)</f>
        <v>0</v>
      </c>
    </row>
    <row r="12" s="106" customFormat="1" ht="16.9" customHeight="1" spans="1:4">
      <c r="A12" s="109" t="s">
        <v>2545</v>
      </c>
      <c r="B12" s="111">
        <v>0</v>
      </c>
      <c r="C12" s="109" t="s">
        <v>2546</v>
      </c>
      <c r="D12" s="111">
        <f>SUM(D5:D11)</f>
        <v>0</v>
      </c>
    </row>
    <row r="13" customHeight="1" spans="1:1">
      <c r="A13" s="106" t="s">
        <v>2869</v>
      </c>
    </row>
  </sheetData>
  <mergeCells count="3">
    <mergeCell ref="A1:D1"/>
    <mergeCell ref="A2:D2"/>
    <mergeCell ref="A3:D3"/>
  </mergeCells>
  <pageMargins left="0.75" right="0.75" top="1" bottom="1" header="0.511805555555556" footer="0.511805555555556"/>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24"/>
  <sheetViews>
    <sheetView topLeftCell="B1" workbookViewId="0">
      <selection activeCell="B2" sqref="B2:H2"/>
    </sheetView>
  </sheetViews>
  <sheetFormatPr defaultColWidth="9" defaultRowHeight="14.25"/>
  <cols>
    <col min="1" max="1" width="7.875" style="66" hidden="1" customWidth="1"/>
    <col min="2" max="2" width="49.2583333333333" style="1" customWidth="1"/>
    <col min="3" max="3" width="13.7583333333333" style="1" customWidth="1"/>
    <col min="4" max="4" width="12" style="12" customWidth="1"/>
    <col min="5" max="5" width="11.7583333333333" style="12" customWidth="1"/>
    <col min="6" max="6" width="14.625" style="12" customWidth="1"/>
    <col min="7" max="7" width="11.625" style="67" customWidth="1"/>
    <col min="8" max="8" width="12.375" style="68" customWidth="1"/>
    <col min="9" max="16370" width="9" style="1" customWidth="1"/>
    <col min="16371" max="16384" width="9" style="1"/>
  </cols>
  <sheetData>
    <row r="1" s="1" customFormat="1" spans="1:8">
      <c r="A1" s="66"/>
      <c r="B1" s="69"/>
      <c r="C1" s="69"/>
      <c r="D1" s="12"/>
      <c r="E1" s="12"/>
      <c r="F1" s="12"/>
      <c r="G1" s="67"/>
      <c r="H1" s="68"/>
    </row>
    <row r="2" s="1" customFormat="1" ht="35.25" customHeight="1" spans="1:8">
      <c r="A2" s="66"/>
      <c r="B2" s="70" t="s">
        <v>2870</v>
      </c>
      <c r="C2" s="70"/>
      <c r="D2" s="18"/>
      <c r="E2" s="18"/>
      <c r="F2" s="18"/>
      <c r="G2" s="70"/>
      <c r="H2" s="70"/>
    </row>
    <row r="3" s="1" customFormat="1" ht="13.5" customHeight="1" spans="1:8">
      <c r="A3" s="66"/>
      <c r="B3" s="71"/>
      <c r="C3" s="71"/>
      <c r="D3" s="19"/>
      <c r="E3" s="19"/>
      <c r="F3" s="19"/>
      <c r="G3" s="72" t="s">
        <v>1</v>
      </c>
      <c r="H3" s="73"/>
    </row>
    <row r="4" s="13" customFormat="1" ht="18" customHeight="1" spans="1:8">
      <c r="A4" s="74" t="s">
        <v>2</v>
      </c>
      <c r="B4" s="75" t="s">
        <v>2804</v>
      </c>
      <c r="C4" s="76" t="s">
        <v>113</v>
      </c>
      <c r="D4" s="26" t="s">
        <v>5</v>
      </c>
      <c r="E4" s="26"/>
      <c r="F4" s="26"/>
      <c r="G4" s="77"/>
      <c r="H4" s="77"/>
    </row>
    <row r="5" s="13" customFormat="1" ht="23.25" customHeight="1" spans="1:8">
      <c r="A5" s="33"/>
      <c r="B5" s="34"/>
      <c r="C5" s="78"/>
      <c r="D5" s="30" t="s">
        <v>7</v>
      </c>
      <c r="E5" s="25" t="s">
        <v>9</v>
      </c>
      <c r="F5" s="25" t="s">
        <v>2567</v>
      </c>
      <c r="G5" s="79" t="s">
        <v>114</v>
      </c>
      <c r="H5" s="80"/>
    </row>
    <row r="6" s="13" customFormat="1" ht="18" customHeight="1" spans="1:8">
      <c r="A6" s="33"/>
      <c r="B6" s="34"/>
      <c r="C6" s="35"/>
      <c r="D6" s="81"/>
      <c r="E6" s="82"/>
      <c r="F6" s="82"/>
      <c r="G6" s="38" t="s">
        <v>12</v>
      </c>
      <c r="H6" s="39" t="s">
        <v>13</v>
      </c>
    </row>
    <row r="7" s="1" customFormat="1" ht="20" customHeight="1" spans="1:8">
      <c r="A7" s="83"/>
      <c r="B7" s="84" t="s">
        <v>2871</v>
      </c>
      <c r="C7" s="47">
        <v>4088</v>
      </c>
      <c r="D7" s="47">
        <v>4283</v>
      </c>
      <c r="E7" s="85">
        <f>SUM(E8:E13)</f>
        <v>3560</v>
      </c>
      <c r="F7" s="86">
        <f>E7/D7</f>
        <v>0.831193088956339</v>
      </c>
      <c r="G7" s="87">
        <f>E7-C7</f>
        <v>-528</v>
      </c>
      <c r="H7" s="88">
        <f>G7/C7</f>
        <v>-0.129158512720157</v>
      </c>
    </row>
    <row r="8" s="1" customFormat="1" ht="20" customHeight="1" spans="1:8">
      <c r="A8" s="83"/>
      <c r="B8" s="89" t="s">
        <v>2872</v>
      </c>
      <c r="C8" s="90"/>
      <c r="D8" s="90"/>
      <c r="E8" s="91">
        <v>1536</v>
      </c>
      <c r="F8" s="86"/>
      <c r="G8" s="87"/>
      <c r="H8" s="92"/>
    </row>
    <row r="9" s="1" customFormat="1" ht="20" customHeight="1" spans="1:8">
      <c r="A9" s="83"/>
      <c r="B9" s="89" t="s">
        <v>2873</v>
      </c>
      <c r="C9" s="90"/>
      <c r="D9" s="90"/>
      <c r="E9" s="91">
        <v>1969</v>
      </c>
      <c r="F9" s="86"/>
      <c r="G9" s="87"/>
      <c r="H9" s="92"/>
    </row>
    <row r="10" s="1" customFormat="1" ht="20" customHeight="1" spans="1:8">
      <c r="A10" s="83"/>
      <c r="B10" s="93" t="s">
        <v>2874</v>
      </c>
      <c r="C10" s="90"/>
      <c r="D10" s="90"/>
      <c r="E10" s="91">
        <v>41</v>
      </c>
      <c r="F10" s="86"/>
      <c r="G10" s="87"/>
      <c r="H10" s="92"/>
    </row>
    <row r="11" s="1" customFormat="1" ht="20" customHeight="1" spans="1:8">
      <c r="A11" s="83"/>
      <c r="B11" s="93" t="s">
        <v>2875</v>
      </c>
      <c r="C11" s="90"/>
      <c r="D11" s="90"/>
      <c r="E11" s="91"/>
      <c r="F11" s="86"/>
      <c r="G11" s="87"/>
      <c r="H11" s="92"/>
    </row>
    <row r="12" s="1" customFormat="1" ht="20" customHeight="1" spans="1:8">
      <c r="A12" s="83"/>
      <c r="B12" s="93" t="s">
        <v>2876</v>
      </c>
      <c r="C12" s="90"/>
      <c r="D12" s="90"/>
      <c r="E12" s="91">
        <v>11</v>
      </c>
      <c r="F12" s="86"/>
      <c r="G12" s="87"/>
      <c r="H12" s="92"/>
    </row>
    <row r="13" s="1" customFormat="1" ht="20" customHeight="1" spans="1:8">
      <c r="A13" s="83"/>
      <c r="B13" s="93" t="s">
        <v>2877</v>
      </c>
      <c r="C13" s="90"/>
      <c r="D13" s="90"/>
      <c r="E13" s="91">
        <v>3</v>
      </c>
      <c r="F13" s="86"/>
      <c r="G13" s="87"/>
      <c r="H13" s="92"/>
    </row>
    <row r="14" s="1" customFormat="1" ht="20" customHeight="1" spans="1:8">
      <c r="A14" s="83"/>
      <c r="B14" s="92" t="s">
        <v>2878</v>
      </c>
      <c r="C14" s="47">
        <v>19729</v>
      </c>
      <c r="D14" s="47">
        <v>22079</v>
      </c>
      <c r="E14" s="85">
        <f>SUM(E15:E19)</f>
        <v>17037</v>
      </c>
      <c r="F14" s="86">
        <f>E14/D14</f>
        <v>0.771638208252185</v>
      </c>
      <c r="G14" s="87">
        <f>E14-C14</f>
        <v>-2692</v>
      </c>
      <c r="H14" s="88">
        <f>G14/C14</f>
        <v>-0.136448882355923</v>
      </c>
    </row>
    <row r="15" s="1" customFormat="1" ht="20" customHeight="1" spans="1:8">
      <c r="A15" s="83"/>
      <c r="B15" s="89" t="s">
        <v>2872</v>
      </c>
      <c r="C15" s="90"/>
      <c r="D15" s="90"/>
      <c r="E15" s="91">
        <v>12533</v>
      </c>
      <c r="F15" s="86"/>
      <c r="G15" s="87"/>
      <c r="H15" s="92"/>
    </row>
    <row r="16" s="65" customFormat="1" ht="20" customHeight="1" spans="1:8">
      <c r="A16" s="83"/>
      <c r="B16" s="89" t="s">
        <v>2873</v>
      </c>
      <c r="C16" s="90"/>
      <c r="D16" s="90"/>
      <c r="E16" s="91">
        <v>4116</v>
      </c>
      <c r="F16" s="94"/>
      <c r="G16" s="87"/>
      <c r="H16" s="92"/>
    </row>
    <row r="17" s="1" customFormat="1" ht="20" customHeight="1" spans="1:8">
      <c r="A17" s="83"/>
      <c r="B17" s="93" t="s">
        <v>2874</v>
      </c>
      <c r="C17" s="90"/>
      <c r="D17" s="90"/>
      <c r="E17" s="91">
        <v>54</v>
      </c>
      <c r="F17" s="94"/>
      <c r="G17" s="87"/>
      <c r="H17" s="92"/>
    </row>
    <row r="18" s="1" customFormat="1" ht="20" customHeight="1" spans="1:8">
      <c r="A18" s="83"/>
      <c r="B18" s="93" t="s">
        <v>2876</v>
      </c>
      <c r="C18" s="90"/>
      <c r="D18" s="90"/>
      <c r="E18" s="91">
        <v>334</v>
      </c>
      <c r="F18" s="94"/>
      <c r="G18" s="87"/>
      <c r="H18" s="92"/>
    </row>
    <row r="19" customFormat="1" ht="20" customHeight="1" spans="1:16380">
      <c r="A19" s="83"/>
      <c r="B19" s="93" t="s">
        <v>2877</v>
      </c>
      <c r="C19" s="90">
        <f>C7+C14</f>
        <v>23817</v>
      </c>
      <c r="D19" s="90"/>
      <c r="E19" s="91"/>
      <c r="F19" s="86"/>
      <c r="G19" s="87"/>
      <c r="H19" s="92"/>
      <c r="XEQ19" s="1"/>
      <c r="XER19" s="1"/>
      <c r="XES19" s="1"/>
      <c r="XET19" s="1"/>
      <c r="XEU19" s="1"/>
      <c r="XEV19" s="1"/>
      <c r="XEW19" s="1"/>
      <c r="XEX19" s="1"/>
      <c r="XEY19" s="1"/>
      <c r="XEZ19" s="1"/>
    </row>
    <row r="20" s="65" customFormat="1" ht="20" customHeight="1" spans="1:8">
      <c r="A20" s="95"/>
      <c r="B20" s="96" t="s">
        <v>2879</v>
      </c>
      <c r="C20" s="97">
        <f>C7+C14</f>
        <v>23817</v>
      </c>
      <c r="D20" s="97">
        <f>D7+D14</f>
        <v>26362</v>
      </c>
      <c r="E20" s="97">
        <f>E7+E14</f>
        <v>20597</v>
      </c>
      <c r="F20" s="98">
        <f>E20/D20</f>
        <v>0.781314012593885</v>
      </c>
      <c r="G20" s="99">
        <f>E20-C20</f>
        <v>-3220</v>
      </c>
      <c r="H20" s="100">
        <f>G20/C20</f>
        <v>-0.135197547969937</v>
      </c>
    </row>
    <row r="21" customFormat="1" ht="20" customHeight="1" spans="1:8">
      <c r="A21" s="101"/>
      <c r="B21" s="102" t="s">
        <v>2880</v>
      </c>
      <c r="C21" s="56">
        <f>C22+C23</f>
        <v>10662</v>
      </c>
      <c r="D21" s="56">
        <f>D22+D23</f>
        <v>5961</v>
      </c>
      <c r="E21" s="56">
        <f>E22+E23</f>
        <v>10990</v>
      </c>
      <c r="F21" s="103"/>
      <c r="G21" s="101"/>
      <c r="H21" s="101"/>
    </row>
    <row r="22" customFormat="1" ht="20" customHeight="1" spans="1:8">
      <c r="A22" s="101"/>
      <c r="B22" s="92" t="s">
        <v>2881</v>
      </c>
      <c r="C22" s="47">
        <v>3414</v>
      </c>
      <c r="D22" s="47">
        <v>5961</v>
      </c>
      <c r="E22" s="47">
        <v>4680</v>
      </c>
      <c r="F22" s="103"/>
      <c r="G22" s="101"/>
      <c r="H22" s="101"/>
    </row>
    <row r="23" customFormat="1" ht="20" customHeight="1" spans="1:8">
      <c r="A23" s="101"/>
      <c r="B23" s="92" t="s">
        <v>2882</v>
      </c>
      <c r="C23" s="59">
        <v>7248</v>
      </c>
      <c r="D23" s="47"/>
      <c r="E23" s="59">
        <v>6310</v>
      </c>
      <c r="F23" s="103"/>
      <c r="G23" s="101"/>
      <c r="H23" s="101"/>
    </row>
    <row r="24" customFormat="1" ht="20" customHeight="1" spans="1:8">
      <c r="A24" s="101"/>
      <c r="B24" s="104" t="s">
        <v>2619</v>
      </c>
      <c r="C24" s="105">
        <f>C20+C21</f>
        <v>34479</v>
      </c>
      <c r="D24" s="105">
        <f>D20+D21</f>
        <v>32323</v>
      </c>
      <c r="E24" s="105">
        <f>E20+E21</f>
        <v>31587</v>
      </c>
      <c r="F24" s="103"/>
      <c r="G24" s="101"/>
      <c r="H24" s="101"/>
    </row>
  </sheetData>
  <mergeCells count="9">
    <mergeCell ref="B2:H2"/>
    <mergeCell ref="D4:H4"/>
    <mergeCell ref="G5:H5"/>
    <mergeCell ref="A4:A6"/>
    <mergeCell ref="B4:B6"/>
    <mergeCell ref="C4:C6"/>
    <mergeCell ref="D5:D6"/>
    <mergeCell ref="E5:E6"/>
    <mergeCell ref="F5:F6"/>
  </mergeCells>
  <printOptions horizontalCentered="1"/>
  <pageMargins left="0.393055555555556" right="0.471527777777778" top="0.668055555555556" bottom="0.629166666666667" header="0.5" footer="0.5"/>
  <pageSetup paperSize="9" firstPageNumber="72" orientation="landscape" useFirstPageNumber="1" horizontalDpi="600"/>
  <headerFooter>
    <oddFooter>&amp;R-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topLeftCell="B1" workbookViewId="0">
      <selection activeCell="B2" sqref="B2:H2"/>
    </sheetView>
  </sheetViews>
  <sheetFormatPr defaultColWidth="9" defaultRowHeight="13.5" outlineLevelCol="7"/>
  <cols>
    <col min="1" max="1" width="9" hidden="1" customWidth="1"/>
    <col min="2" max="2" width="39.625" customWidth="1"/>
    <col min="3" max="3" width="15.625" customWidth="1"/>
    <col min="4" max="4" width="13.7583333333333"/>
    <col min="5" max="5" width="15.125" customWidth="1"/>
    <col min="6" max="6" width="13.875" customWidth="1"/>
    <col min="7" max="7" width="10.7583333333333" customWidth="1"/>
    <col min="8" max="8" width="10.5" customWidth="1"/>
  </cols>
  <sheetData>
    <row r="1" s="12" customFormat="1" ht="18.95" customHeight="1" spans="1:8">
      <c r="A1" s="14"/>
      <c r="B1" s="15"/>
      <c r="C1" s="15"/>
      <c r="G1" s="16"/>
      <c r="H1" s="17"/>
    </row>
    <row r="2" s="12" customFormat="1" ht="18.95" customHeight="1" spans="1:8">
      <c r="A2" s="14"/>
      <c r="B2" s="18" t="s">
        <v>2883</v>
      </c>
      <c r="C2" s="18"/>
      <c r="D2" s="18"/>
      <c r="E2" s="18"/>
      <c r="F2" s="18"/>
      <c r="G2" s="18"/>
      <c r="H2" s="18"/>
    </row>
    <row r="3" s="12" customFormat="1" ht="18.95" customHeight="1" spans="1:8">
      <c r="A3" s="14"/>
      <c r="B3" s="19"/>
      <c r="C3" s="19"/>
      <c r="D3" s="19"/>
      <c r="E3" s="19"/>
      <c r="F3" s="20" t="s">
        <v>1</v>
      </c>
      <c r="G3" s="21"/>
      <c r="H3" s="22"/>
    </row>
    <row r="4" s="12" customFormat="1" ht="18.95" customHeight="1" spans="1:8">
      <c r="A4" s="23" t="s">
        <v>2</v>
      </c>
      <c r="B4" s="24" t="s">
        <v>2804</v>
      </c>
      <c r="C4" s="25" t="s">
        <v>113</v>
      </c>
      <c r="D4" s="26" t="s">
        <v>5</v>
      </c>
      <c r="E4" s="26"/>
      <c r="F4" s="26"/>
      <c r="G4" s="26"/>
      <c r="H4" s="26"/>
    </row>
    <row r="5" s="12" customFormat="1" ht="18.95" customHeight="1" spans="1:8">
      <c r="A5" s="27"/>
      <c r="B5" s="28"/>
      <c r="C5" s="29"/>
      <c r="D5" s="30" t="s">
        <v>7</v>
      </c>
      <c r="E5" s="25" t="s">
        <v>9</v>
      </c>
      <c r="F5" s="25" t="s">
        <v>2567</v>
      </c>
      <c r="G5" s="31" t="s">
        <v>114</v>
      </c>
      <c r="H5" s="32"/>
    </row>
    <row r="6" s="1" customFormat="1" ht="18.95" customHeight="1" spans="1:8">
      <c r="A6" s="33"/>
      <c r="B6" s="34"/>
      <c r="C6" s="35"/>
      <c r="D6" s="36"/>
      <c r="E6" s="37"/>
      <c r="F6" s="37"/>
      <c r="G6" s="38" t="s">
        <v>12</v>
      </c>
      <c r="H6" s="39" t="s">
        <v>13</v>
      </c>
    </row>
    <row r="7" s="1" customFormat="1" ht="33" customHeight="1" spans="2:8">
      <c r="B7" s="40" t="s">
        <v>2884</v>
      </c>
      <c r="C7" s="41">
        <v>23489</v>
      </c>
      <c r="D7" s="41">
        <f>D8+D11</f>
        <v>25064</v>
      </c>
      <c r="E7" s="42">
        <f>E8+E11</f>
        <v>24932</v>
      </c>
      <c r="F7" s="43">
        <f t="shared" ref="F7:F11" si="0">E7/D7</f>
        <v>0.99473348228535</v>
      </c>
      <c r="G7" s="42">
        <f t="shared" ref="G7:G12" si="1">E7-C7</f>
        <v>1443</v>
      </c>
      <c r="H7" s="44">
        <f t="shared" ref="H7:H11" si="2">G7/C7</f>
        <v>0.0614330111967304</v>
      </c>
    </row>
    <row r="8" s="1" customFormat="1" ht="33" customHeight="1" spans="2:8">
      <c r="B8" s="45" t="s">
        <v>2885</v>
      </c>
      <c r="C8" s="46">
        <v>2822</v>
      </c>
      <c r="D8" s="47">
        <v>2985</v>
      </c>
      <c r="E8" s="48">
        <v>3121</v>
      </c>
      <c r="F8" s="49">
        <f t="shared" si="0"/>
        <v>1.04556113902848</v>
      </c>
      <c r="G8" s="48">
        <f t="shared" si="1"/>
        <v>299</v>
      </c>
      <c r="H8" s="50">
        <f t="shared" si="2"/>
        <v>0.105953224663359</v>
      </c>
    </row>
    <row r="9" s="1" customFormat="1" ht="33" customHeight="1" spans="2:8">
      <c r="B9" s="51" t="s">
        <v>2886</v>
      </c>
      <c r="C9" s="52"/>
      <c r="D9" s="53"/>
      <c r="E9" s="48">
        <v>2871</v>
      </c>
      <c r="F9" s="49"/>
      <c r="G9" s="48">
        <f t="shared" si="1"/>
        <v>2871</v>
      </c>
      <c r="H9" s="50"/>
    </row>
    <row r="10" s="1" customFormat="1" ht="33" customHeight="1" spans="2:8">
      <c r="B10" s="51" t="s">
        <v>2887</v>
      </c>
      <c r="C10" s="52"/>
      <c r="D10" s="53"/>
      <c r="E10" s="48">
        <v>5</v>
      </c>
      <c r="F10" s="49"/>
      <c r="G10" s="48">
        <f t="shared" si="1"/>
        <v>5</v>
      </c>
      <c r="H10" s="50"/>
    </row>
    <row r="11" s="1" customFormat="1" ht="33" customHeight="1" spans="2:8">
      <c r="B11" s="54" t="s">
        <v>2888</v>
      </c>
      <c r="C11" s="55">
        <v>20667</v>
      </c>
      <c r="D11" s="47">
        <v>22079</v>
      </c>
      <c r="E11" s="48">
        <v>21811</v>
      </c>
      <c r="F11" s="49">
        <f t="shared" si="0"/>
        <v>0.987861769101862</v>
      </c>
      <c r="G11" s="48">
        <f t="shared" si="1"/>
        <v>1144</v>
      </c>
      <c r="H11" s="50">
        <f t="shared" si="2"/>
        <v>0.0553539459040983</v>
      </c>
    </row>
    <row r="12" s="1" customFormat="1" ht="33" customHeight="1" spans="2:8">
      <c r="B12" s="54" t="s">
        <v>2889</v>
      </c>
      <c r="C12" s="55"/>
      <c r="D12" s="53"/>
      <c r="E12" s="48">
        <v>21810</v>
      </c>
      <c r="F12" s="49"/>
      <c r="G12" s="48">
        <f t="shared" si="1"/>
        <v>21810</v>
      </c>
      <c r="H12" s="50"/>
    </row>
    <row r="13" s="1" customFormat="1" ht="33" customHeight="1" spans="2:8">
      <c r="B13" s="54" t="s">
        <v>2890</v>
      </c>
      <c r="C13" s="55"/>
      <c r="D13" s="53"/>
      <c r="E13" s="48"/>
      <c r="F13" s="49"/>
      <c r="G13" s="48"/>
      <c r="H13" s="54"/>
    </row>
    <row r="14" s="1" customFormat="1" ht="33" customHeight="1" spans="2:8">
      <c r="B14" s="40" t="s">
        <v>2891</v>
      </c>
      <c r="C14" s="41">
        <f>SUM(C15:C16)</f>
        <v>10990</v>
      </c>
      <c r="D14" s="56">
        <v>1298</v>
      </c>
      <c r="E14" s="42">
        <f>E15+E16</f>
        <v>6655</v>
      </c>
      <c r="F14" s="43">
        <f>E14/D14</f>
        <v>5.1271186440678</v>
      </c>
      <c r="G14" s="48"/>
      <c r="H14" s="44"/>
    </row>
    <row r="15" s="13" customFormat="1" ht="33" customHeight="1" spans="2:8">
      <c r="B15" s="57" t="s">
        <v>2892</v>
      </c>
      <c r="C15" s="58">
        <v>4680</v>
      </c>
      <c r="D15" s="59">
        <v>1298</v>
      </c>
      <c r="E15" s="60">
        <v>5119</v>
      </c>
      <c r="F15" s="61">
        <f>E15/D15</f>
        <v>3.94375963020031</v>
      </c>
      <c r="G15" s="48"/>
      <c r="H15" s="62"/>
    </row>
    <row r="16" s="1" customFormat="1" ht="33" customHeight="1" spans="2:8">
      <c r="B16" s="45" t="s">
        <v>2893</v>
      </c>
      <c r="C16" s="46">
        <v>6310</v>
      </c>
      <c r="D16" s="53"/>
      <c r="E16" s="63">
        <v>1536</v>
      </c>
      <c r="F16" s="49"/>
      <c r="G16" s="48"/>
      <c r="H16" s="54"/>
    </row>
    <row r="17" s="1" customFormat="1" ht="33" customHeight="1" spans="2:8">
      <c r="B17" s="64" t="s">
        <v>2894</v>
      </c>
      <c r="C17" s="41">
        <f>C7+C14</f>
        <v>34479</v>
      </c>
      <c r="D17" s="41">
        <f>D7+D14</f>
        <v>26362</v>
      </c>
      <c r="E17" s="41">
        <f>E7+E14</f>
        <v>31587</v>
      </c>
      <c r="F17" s="6"/>
      <c r="G17" s="41"/>
      <c r="H17" s="6"/>
    </row>
    <row r="18" s="1" customFormat="1" ht="18.95" customHeight="1"/>
    <row r="19" s="1" customFormat="1" ht="18.95" customHeight="1"/>
    <row r="20" s="1" customFormat="1" ht="18.95" customHeight="1"/>
    <row r="21" s="1" customFormat="1" ht="18.95" customHeight="1"/>
    <row r="22" s="1" customFormat="1" ht="18.95" customHeight="1"/>
    <row r="23" s="1" customFormat="1" ht="18.95" customHeight="1"/>
    <row r="24" s="1" customFormat="1" ht="18.95" customHeight="1"/>
    <row r="25" s="1" customFormat="1" ht="18.95" customHeight="1"/>
    <row r="26" s="1" customFormat="1" ht="18.95" customHeight="1"/>
    <row r="27" s="1" customFormat="1" ht="18.95" customHeight="1"/>
    <row r="28" s="1" customFormat="1" ht="18.95" customHeight="1"/>
    <row r="29" s="1" customFormat="1" ht="18.95" customHeight="1"/>
    <row r="30" s="1" customFormat="1" ht="18.95" customHeight="1"/>
  </sheetData>
  <mergeCells count="9">
    <mergeCell ref="B2:H2"/>
    <mergeCell ref="D4:H4"/>
    <mergeCell ref="G5:H5"/>
    <mergeCell ref="A4:A6"/>
    <mergeCell ref="B4:B6"/>
    <mergeCell ref="C4:C6"/>
    <mergeCell ref="D5:D6"/>
    <mergeCell ref="E5:E6"/>
    <mergeCell ref="F5:F6"/>
  </mergeCells>
  <pageMargins left="0.75" right="0.75" top="1" bottom="1" header="0.511805555555556" footer="0.511805555555556"/>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workbookViewId="0">
      <selection activeCell="F16" sqref="F16"/>
    </sheetView>
  </sheetViews>
  <sheetFormatPr defaultColWidth="9" defaultRowHeight="14.25" outlineLevelCol="5"/>
  <cols>
    <col min="1" max="1" width="38" style="1" customWidth="1"/>
    <col min="2" max="2" width="12.375" style="1" customWidth="1"/>
    <col min="3" max="3" width="13.125" style="1" customWidth="1"/>
    <col min="4" max="4" width="13.75" style="1" customWidth="1"/>
    <col min="5" max="5" width="12.5" style="1" customWidth="1"/>
    <col min="6" max="6" width="59" style="1" customWidth="1"/>
    <col min="7" max="16384" width="9" style="1"/>
  </cols>
  <sheetData>
    <row r="1" s="1" customFormat="1" ht="22.5" spans="1:6">
      <c r="A1" s="2" t="s">
        <v>2895</v>
      </c>
      <c r="B1" s="2"/>
      <c r="C1" s="2"/>
      <c r="D1" s="2"/>
      <c r="E1" s="2"/>
      <c r="F1" s="2"/>
    </row>
    <row r="2" s="1" customFormat="1" spans="1:6">
      <c r="A2" s="3"/>
      <c r="B2" s="3"/>
      <c r="C2" s="3"/>
      <c r="D2" s="3"/>
      <c r="F2" s="3" t="s">
        <v>2376</v>
      </c>
    </row>
    <row r="3" s="1" customFormat="1" spans="1:6">
      <c r="A3" s="4" t="s">
        <v>2804</v>
      </c>
      <c r="B3" s="4" t="s">
        <v>2896</v>
      </c>
      <c r="C3" s="4" t="s">
        <v>2897</v>
      </c>
      <c r="D3" s="4" t="s">
        <v>2898</v>
      </c>
      <c r="E3" s="4" t="s">
        <v>2899</v>
      </c>
      <c r="F3" s="5"/>
    </row>
    <row r="4" s="1" customFormat="1" spans="1:6">
      <c r="A4" s="4" t="s">
        <v>2900</v>
      </c>
      <c r="B4" s="4"/>
      <c r="C4" s="4"/>
      <c r="D4" s="4"/>
      <c r="E4" s="6"/>
      <c r="F4" s="5"/>
    </row>
    <row r="5" s="1" customFormat="1" spans="1:6">
      <c r="A5" s="6" t="s">
        <v>2901</v>
      </c>
      <c r="B5" s="4">
        <v>1</v>
      </c>
      <c r="C5" s="7">
        <f>C6+C7+C10</f>
        <v>102</v>
      </c>
      <c r="D5" s="7">
        <v>180</v>
      </c>
      <c r="E5" s="7">
        <f t="shared" ref="E5:E10" si="0">D5-C5</f>
        <v>78</v>
      </c>
      <c r="F5" s="5"/>
    </row>
    <row r="6" s="1" customFormat="1" spans="1:6">
      <c r="A6" s="6" t="s">
        <v>2902</v>
      </c>
      <c r="B6" s="4">
        <v>3</v>
      </c>
      <c r="C6" s="7">
        <v>0</v>
      </c>
      <c r="D6" s="7">
        <v>0</v>
      </c>
      <c r="E6" s="7">
        <f t="shared" si="0"/>
        <v>0</v>
      </c>
      <c r="F6" s="5"/>
    </row>
    <row r="7" s="1" customFormat="1" spans="1:6">
      <c r="A7" s="6" t="s">
        <v>2903</v>
      </c>
      <c r="B7" s="4">
        <v>4</v>
      </c>
      <c r="C7" s="7">
        <f>C8+C9</f>
        <v>78</v>
      </c>
      <c r="D7" s="7">
        <v>166</v>
      </c>
      <c r="E7" s="7">
        <f t="shared" si="0"/>
        <v>88</v>
      </c>
      <c r="F7" s="5"/>
    </row>
    <row r="8" s="1" customFormat="1" ht="20.25" spans="1:6">
      <c r="A8" s="6" t="s">
        <v>2904</v>
      </c>
      <c r="B8" s="4">
        <v>5</v>
      </c>
      <c r="C8" s="7">
        <v>0</v>
      </c>
      <c r="D8" s="7">
        <v>29</v>
      </c>
      <c r="E8" s="7">
        <f t="shared" si="0"/>
        <v>29</v>
      </c>
      <c r="F8" s="8"/>
    </row>
    <row r="9" s="1" customFormat="1" spans="1:6">
      <c r="A9" s="6" t="s">
        <v>2905</v>
      </c>
      <c r="B9" s="4">
        <v>6</v>
      </c>
      <c r="C9" s="7">
        <v>78</v>
      </c>
      <c r="D9" s="7">
        <v>137</v>
      </c>
      <c r="E9" s="7">
        <f t="shared" si="0"/>
        <v>59</v>
      </c>
      <c r="F9" s="5"/>
    </row>
    <row r="10" s="1" customFormat="1" spans="1:6">
      <c r="A10" s="6" t="s">
        <v>2906</v>
      </c>
      <c r="B10" s="4">
        <v>7</v>
      </c>
      <c r="C10" s="7">
        <v>24</v>
      </c>
      <c r="D10" s="7">
        <v>14</v>
      </c>
      <c r="E10" s="7">
        <f t="shared" si="0"/>
        <v>-10</v>
      </c>
      <c r="F10" s="5"/>
    </row>
    <row r="11" s="1" customFormat="1" spans="1:6">
      <c r="A11" s="6"/>
      <c r="B11" s="4"/>
      <c r="C11" s="4"/>
      <c r="D11" s="9"/>
      <c r="E11" s="6"/>
      <c r="F11" s="5"/>
    </row>
    <row r="12" s="1" customFormat="1" spans="1:6">
      <c r="A12" s="6"/>
      <c r="B12" s="4"/>
      <c r="C12" s="4"/>
      <c r="D12" s="9"/>
      <c r="E12" s="6"/>
      <c r="F12" s="5"/>
    </row>
    <row r="13" s="1" customFormat="1" spans="1:6">
      <c r="A13" s="10"/>
      <c r="B13" s="10"/>
      <c r="C13" s="10"/>
      <c r="D13" s="10"/>
      <c r="E13" s="10"/>
      <c r="F13" s="10"/>
    </row>
    <row r="14" s="1" customFormat="1" spans="1:6">
      <c r="A14" s="11"/>
      <c r="B14" s="11"/>
      <c r="C14" s="11"/>
      <c r="D14" s="11"/>
      <c r="E14" s="11"/>
      <c r="F14" s="11"/>
    </row>
  </sheetData>
  <mergeCells count="2">
    <mergeCell ref="A1:F1"/>
    <mergeCell ref="A13:F14"/>
  </mergeCells>
  <printOptions horizontalCentered="1"/>
  <pageMargins left="0.751388888888889" right="0.751388888888889" top="1" bottom="1" header="0.5" footer="0.5"/>
  <pageSetup paperSize="9" firstPageNumber="74" orientation="landscape" useFirstPageNumber="1" horizontalDpi="600"/>
  <headerFooter>
    <oddFooter>&amp;R-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89"/>
  <sheetViews>
    <sheetView workbookViewId="0">
      <pane xSplit="1" ySplit="1" topLeftCell="C2" activePane="bottomRight" state="frozen"/>
      <selection/>
      <selection pane="topRight"/>
      <selection pane="bottomLeft"/>
      <selection pane="bottomRight" activeCell="A1" sqref="$A1:$XFD1048576"/>
    </sheetView>
  </sheetViews>
  <sheetFormatPr defaultColWidth="9" defaultRowHeight="27" customHeight="1"/>
  <cols>
    <col min="1" max="1" width="10.375" style="315"/>
    <col min="2" max="2" width="4.25833333333333" style="310" hidden="1" customWidth="1"/>
    <col min="3" max="3" width="51.875" style="316" customWidth="1"/>
    <col min="4" max="4" width="15" style="316" customWidth="1"/>
    <col min="5" max="6" width="11.625" style="317" customWidth="1"/>
    <col min="7" max="7" width="11.625" style="318" customWidth="1"/>
    <col min="8" max="8" width="13.2583333333333" style="319" customWidth="1"/>
    <col min="9" max="9" width="10.2583333333333" style="320" customWidth="1"/>
    <col min="10" max="10" width="12.2583333333333" style="312" customWidth="1"/>
    <col min="11" max="16384" width="9" style="310"/>
  </cols>
  <sheetData>
    <row r="1" s="310" customFormat="1" ht="15" customHeight="1" spans="1:10">
      <c r="A1" s="321"/>
      <c r="B1" s="310"/>
      <c r="C1" s="310"/>
      <c r="D1" s="316"/>
      <c r="E1" s="317"/>
      <c r="F1" s="317"/>
      <c r="G1" s="318"/>
      <c r="H1" s="319"/>
      <c r="I1" s="320"/>
      <c r="J1" s="312"/>
    </row>
    <row r="2" s="310" customFormat="1" ht="20.1" customHeight="1" spans="1:10">
      <c r="A2" s="315"/>
      <c r="B2" s="310"/>
      <c r="C2" s="322" t="s">
        <v>110</v>
      </c>
      <c r="D2" s="322"/>
      <c r="E2" s="322"/>
      <c r="F2" s="322"/>
      <c r="G2" s="322"/>
      <c r="H2" s="323"/>
      <c r="I2" s="323"/>
      <c r="J2" s="323"/>
    </row>
    <row r="3" s="311" customFormat="1" ht="13" customHeight="1" spans="1:10">
      <c r="A3" s="324"/>
      <c r="C3" s="325"/>
      <c r="D3" s="325"/>
      <c r="E3" s="326"/>
      <c r="F3" s="326"/>
      <c r="G3" s="327"/>
      <c r="H3" s="328"/>
      <c r="I3" s="361"/>
      <c r="J3" s="328" t="s">
        <v>1</v>
      </c>
    </row>
    <row r="4" s="311" customFormat="1" ht="15" customHeight="1" spans="1:10">
      <c r="A4" s="329" t="s">
        <v>2</v>
      </c>
      <c r="B4" s="330" t="s">
        <v>111</v>
      </c>
      <c r="C4" s="331" t="s">
        <v>112</v>
      </c>
      <c r="D4" s="332" t="s">
        <v>113</v>
      </c>
      <c r="E4" s="333" t="s">
        <v>5</v>
      </c>
      <c r="F4" s="334"/>
      <c r="G4" s="335"/>
      <c r="H4" s="336"/>
      <c r="I4" s="336"/>
      <c r="J4" s="362"/>
    </row>
    <row r="5" s="311" customFormat="1" customHeight="1" spans="1:10">
      <c r="A5" s="330"/>
      <c r="B5" s="330"/>
      <c r="C5" s="337"/>
      <c r="D5" s="338"/>
      <c r="E5" s="339" t="s">
        <v>7</v>
      </c>
      <c r="F5" s="259" t="s">
        <v>8</v>
      </c>
      <c r="G5" s="340" t="s">
        <v>9</v>
      </c>
      <c r="H5" s="259" t="s">
        <v>10</v>
      </c>
      <c r="I5" s="363" t="s">
        <v>114</v>
      </c>
      <c r="J5" s="364"/>
    </row>
    <row r="6" s="311" customFormat="1" ht="15" customHeight="1" spans="1:10">
      <c r="A6" s="330"/>
      <c r="B6" s="330"/>
      <c r="C6" s="341"/>
      <c r="D6" s="342"/>
      <c r="E6" s="339"/>
      <c r="F6" s="263"/>
      <c r="G6" s="343"/>
      <c r="H6" s="263"/>
      <c r="I6" s="257" t="s">
        <v>12</v>
      </c>
      <c r="J6" s="257" t="s">
        <v>13</v>
      </c>
    </row>
    <row r="7" s="312" customFormat="1" ht="14.25" spans="1:10">
      <c r="A7" s="344" t="s">
        <v>115</v>
      </c>
      <c r="B7" s="345">
        <f t="shared" ref="B7:B70" si="0">LEN(A7)</f>
        <v>3</v>
      </c>
      <c r="C7" s="346" t="s">
        <v>116</v>
      </c>
      <c r="D7" s="347">
        <v>16903</v>
      </c>
      <c r="E7" s="347">
        <v>8675</v>
      </c>
      <c r="F7" s="347">
        <v>8736</v>
      </c>
      <c r="G7" s="347">
        <v>14409</v>
      </c>
      <c r="H7" s="348">
        <f t="shared" ref="H7:H10" si="1">G7/F7</f>
        <v>1.64938186813187</v>
      </c>
      <c r="I7" s="365">
        <f t="shared" ref="I7:I10" si="2">G7-D7</f>
        <v>-2494</v>
      </c>
      <c r="J7" s="348">
        <f t="shared" ref="J7:J10" si="3">I7/D7</f>
        <v>-0.147547772584748</v>
      </c>
    </row>
    <row r="8" s="313" customFormat="1" ht="14.25" spans="1:10">
      <c r="A8" s="349" t="s">
        <v>117</v>
      </c>
      <c r="B8" s="350">
        <f t="shared" si="0"/>
        <v>5</v>
      </c>
      <c r="C8" s="351" t="s">
        <v>118</v>
      </c>
      <c r="D8" s="352">
        <v>495</v>
      </c>
      <c r="E8" s="353">
        <v>394</v>
      </c>
      <c r="F8" s="354">
        <v>399</v>
      </c>
      <c r="G8" s="352">
        <v>664</v>
      </c>
      <c r="H8" s="355">
        <f t="shared" si="1"/>
        <v>1.66416040100251</v>
      </c>
      <c r="I8" s="366">
        <f t="shared" si="2"/>
        <v>169</v>
      </c>
      <c r="J8" s="355">
        <f t="shared" si="3"/>
        <v>0.341414141414141</v>
      </c>
    </row>
    <row r="9" s="313" customFormat="1" ht="14.25" spans="1:10">
      <c r="A9" s="349" t="s">
        <v>119</v>
      </c>
      <c r="B9" s="350">
        <f t="shared" si="0"/>
        <v>7</v>
      </c>
      <c r="C9" s="351" t="s">
        <v>120</v>
      </c>
      <c r="D9" s="352">
        <v>349</v>
      </c>
      <c r="E9" s="356">
        <v>214</v>
      </c>
      <c r="F9" s="354">
        <v>214</v>
      </c>
      <c r="G9" s="352">
        <v>375</v>
      </c>
      <c r="H9" s="355">
        <f t="shared" si="1"/>
        <v>1.75233644859813</v>
      </c>
      <c r="I9" s="366">
        <f t="shared" si="2"/>
        <v>26</v>
      </c>
      <c r="J9" s="355">
        <f t="shared" si="3"/>
        <v>0.0744985673352436</v>
      </c>
    </row>
    <row r="10" s="313" customFormat="1" ht="14.25" spans="1:10">
      <c r="A10" s="349" t="s">
        <v>121</v>
      </c>
      <c r="B10" s="350">
        <f t="shared" si="0"/>
        <v>7</v>
      </c>
      <c r="C10" s="351" t="s">
        <v>122</v>
      </c>
      <c r="D10" s="352">
        <v>8</v>
      </c>
      <c r="E10" s="356">
        <v>180</v>
      </c>
      <c r="F10" s="354">
        <v>180</v>
      </c>
      <c r="G10" s="352">
        <v>110</v>
      </c>
      <c r="H10" s="355">
        <f t="shared" si="1"/>
        <v>0.611111111111111</v>
      </c>
      <c r="I10" s="366">
        <f t="shared" si="2"/>
        <v>102</v>
      </c>
      <c r="J10" s="355">
        <f t="shared" si="3"/>
        <v>12.75</v>
      </c>
    </row>
    <row r="11" s="313" customFormat="1" ht="14.25" spans="1:10">
      <c r="A11" s="349" t="s">
        <v>123</v>
      </c>
      <c r="B11" s="350">
        <f t="shared" si="0"/>
        <v>7</v>
      </c>
      <c r="C11" s="351" t="s">
        <v>124</v>
      </c>
      <c r="D11" s="352">
        <v>0</v>
      </c>
      <c r="E11" s="356"/>
      <c r="F11" s="354">
        <v>0</v>
      </c>
      <c r="G11" s="352">
        <v>0</v>
      </c>
      <c r="H11" s="355"/>
      <c r="I11" s="366"/>
      <c r="J11" s="355"/>
    </row>
    <row r="12" s="313" customFormat="1" ht="14.25" spans="1:10">
      <c r="A12" s="349" t="s">
        <v>125</v>
      </c>
      <c r="B12" s="350">
        <f t="shared" si="0"/>
        <v>7</v>
      </c>
      <c r="C12" s="351" t="s">
        <v>126</v>
      </c>
      <c r="D12" s="352">
        <v>54</v>
      </c>
      <c r="E12" s="356"/>
      <c r="F12" s="354">
        <v>0</v>
      </c>
      <c r="G12" s="352">
        <v>37</v>
      </c>
      <c r="H12" s="355"/>
      <c r="I12" s="366">
        <f t="shared" ref="I12:I16" si="4">G12-D12</f>
        <v>-17</v>
      </c>
      <c r="J12" s="355">
        <f t="shared" ref="J12:J16" si="5">I12/D12</f>
        <v>-0.314814814814815</v>
      </c>
    </row>
    <row r="13" s="313" customFormat="1" ht="14.25" spans="1:10">
      <c r="A13" s="349" t="s">
        <v>127</v>
      </c>
      <c r="B13" s="350">
        <f t="shared" si="0"/>
        <v>7</v>
      </c>
      <c r="C13" s="351" t="s">
        <v>128</v>
      </c>
      <c r="D13" s="352">
        <v>0</v>
      </c>
      <c r="E13" s="356"/>
      <c r="F13" s="354">
        <v>0</v>
      </c>
      <c r="G13" s="352">
        <v>0</v>
      </c>
      <c r="H13" s="355"/>
      <c r="I13" s="366"/>
      <c r="J13" s="355"/>
    </row>
    <row r="14" s="313" customFormat="1" ht="14.25" spans="1:10">
      <c r="A14" s="349" t="s">
        <v>129</v>
      </c>
      <c r="B14" s="350">
        <f t="shared" si="0"/>
        <v>7</v>
      </c>
      <c r="C14" s="351" t="s">
        <v>130</v>
      </c>
      <c r="D14" s="352">
        <v>0</v>
      </c>
      <c r="E14" s="356"/>
      <c r="F14" s="354">
        <v>0</v>
      </c>
      <c r="G14" s="352">
        <v>0</v>
      </c>
      <c r="H14" s="355"/>
      <c r="I14" s="366">
        <f t="shared" si="4"/>
        <v>0</v>
      </c>
      <c r="J14" s="355" t="e">
        <f t="shared" si="5"/>
        <v>#DIV/0!</v>
      </c>
    </row>
    <row r="15" s="313" customFormat="1" ht="14.25" spans="1:10">
      <c r="A15" s="349" t="s">
        <v>131</v>
      </c>
      <c r="B15" s="350">
        <f t="shared" si="0"/>
        <v>7</v>
      </c>
      <c r="C15" s="351" t="s">
        <v>132</v>
      </c>
      <c r="D15" s="352">
        <v>42</v>
      </c>
      <c r="E15" s="356"/>
      <c r="F15" s="354">
        <v>0</v>
      </c>
      <c r="G15" s="352">
        <v>33</v>
      </c>
      <c r="H15" s="355"/>
      <c r="I15" s="366">
        <f t="shared" si="4"/>
        <v>-9</v>
      </c>
      <c r="J15" s="355">
        <f t="shared" si="5"/>
        <v>-0.214285714285714</v>
      </c>
    </row>
    <row r="16" s="313" customFormat="1" ht="14.25" spans="1:10">
      <c r="A16" s="349" t="s">
        <v>133</v>
      </c>
      <c r="B16" s="350">
        <f t="shared" si="0"/>
        <v>7</v>
      </c>
      <c r="C16" s="351" t="s">
        <v>134</v>
      </c>
      <c r="D16" s="352">
        <v>41</v>
      </c>
      <c r="E16" s="356"/>
      <c r="F16" s="354">
        <v>0</v>
      </c>
      <c r="G16" s="352">
        <v>14</v>
      </c>
      <c r="H16" s="355"/>
      <c r="I16" s="366">
        <f t="shared" si="4"/>
        <v>-27</v>
      </c>
      <c r="J16" s="355">
        <f t="shared" si="5"/>
        <v>-0.658536585365854</v>
      </c>
    </row>
    <row r="17" s="313" customFormat="1" ht="14.25" spans="1:10">
      <c r="A17" s="349" t="s">
        <v>135</v>
      </c>
      <c r="B17" s="350">
        <f t="shared" si="0"/>
        <v>7</v>
      </c>
      <c r="C17" s="351" t="s">
        <v>136</v>
      </c>
      <c r="D17" s="352">
        <v>0</v>
      </c>
      <c r="E17" s="356"/>
      <c r="F17" s="354">
        <v>0</v>
      </c>
      <c r="G17" s="352">
        <v>0</v>
      </c>
      <c r="H17" s="355"/>
      <c r="I17" s="366"/>
      <c r="J17" s="355"/>
    </row>
    <row r="18" s="313" customFormat="1" ht="14.25" spans="1:10">
      <c r="A18" s="349" t="s">
        <v>137</v>
      </c>
      <c r="B18" s="350">
        <f t="shared" si="0"/>
        <v>7</v>
      </c>
      <c r="C18" s="357" t="s">
        <v>138</v>
      </c>
      <c r="D18" s="352">
        <v>0</v>
      </c>
      <c r="E18" s="358"/>
      <c r="F18" s="354">
        <v>0</v>
      </c>
      <c r="G18" s="352">
        <v>0</v>
      </c>
      <c r="H18" s="355"/>
      <c r="I18" s="366"/>
      <c r="J18" s="355"/>
    </row>
    <row r="19" s="313" customFormat="1" ht="14.25" spans="1:10">
      <c r="A19" s="349" t="s">
        <v>139</v>
      </c>
      <c r="B19" s="350">
        <f t="shared" si="0"/>
        <v>7</v>
      </c>
      <c r="C19" s="357" t="s">
        <v>140</v>
      </c>
      <c r="D19" s="352">
        <v>1</v>
      </c>
      <c r="E19" s="358"/>
      <c r="F19" s="354">
        <v>5</v>
      </c>
      <c r="G19" s="352">
        <v>95</v>
      </c>
      <c r="H19" s="355"/>
      <c r="I19" s="366">
        <f t="shared" ref="I19:I22" si="6">G19-D19</f>
        <v>94</v>
      </c>
      <c r="J19" s="355">
        <f t="shared" ref="J19:J22" si="7">I19/D19</f>
        <v>94</v>
      </c>
    </row>
    <row r="20" s="313" customFormat="1" ht="14.25" spans="1:10">
      <c r="A20" s="349" t="s">
        <v>141</v>
      </c>
      <c r="B20" s="350">
        <f t="shared" si="0"/>
        <v>5</v>
      </c>
      <c r="C20" s="357" t="s">
        <v>142</v>
      </c>
      <c r="D20" s="352">
        <v>308</v>
      </c>
      <c r="E20" s="359">
        <v>152</v>
      </c>
      <c r="F20" s="354">
        <v>152</v>
      </c>
      <c r="G20" s="352">
        <v>275</v>
      </c>
      <c r="H20" s="355">
        <f>G20/F20</f>
        <v>1.80921052631579</v>
      </c>
      <c r="I20" s="366">
        <f t="shared" si="6"/>
        <v>-33</v>
      </c>
      <c r="J20" s="355">
        <f t="shared" si="7"/>
        <v>-0.107142857142857</v>
      </c>
    </row>
    <row r="21" s="313" customFormat="1" ht="14.25" spans="1:10">
      <c r="A21" s="349" t="s">
        <v>143</v>
      </c>
      <c r="B21" s="350">
        <f t="shared" si="0"/>
        <v>7</v>
      </c>
      <c r="C21" s="357" t="s">
        <v>120</v>
      </c>
      <c r="D21" s="352">
        <v>240</v>
      </c>
      <c r="E21" s="358">
        <v>152</v>
      </c>
      <c r="F21" s="354">
        <v>152</v>
      </c>
      <c r="G21" s="352">
        <v>240</v>
      </c>
      <c r="H21" s="355">
        <f>G21/F21</f>
        <v>1.57894736842105</v>
      </c>
      <c r="I21" s="366">
        <f t="shared" si="6"/>
        <v>0</v>
      </c>
      <c r="J21" s="355">
        <f t="shared" si="7"/>
        <v>0</v>
      </c>
    </row>
    <row r="22" s="313" customFormat="1" ht="14.25" spans="1:10">
      <c r="A22" s="349" t="s">
        <v>144</v>
      </c>
      <c r="B22" s="350">
        <f t="shared" si="0"/>
        <v>7</v>
      </c>
      <c r="C22" s="357" t="s">
        <v>122</v>
      </c>
      <c r="D22" s="352">
        <v>37</v>
      </c>
      <c r="E22" s="358"/>
      <c r="F22" s="354">
        <v>0</v>
      </c>
      <c r="G22" s="352">
        <v>4</v>
      </c>
      <c r="H22" s="355"/>
      <c r="I22" s="366">
        <f t="shared" si="6"/>
        <v>-33</v>
      </c>
      <c r="J22" s="355">
        <f t="shared" si="7"/>
        <v>-0.891891891891892</v>
      </c>
    </row>
    <row r="23" s="313" customFormat="1" ht="14.25" spans="1:10">
      <c r="A23" s="349" t="s">
        <v>145</v>
      </c>
      <c r="B23" s="350">
        <f t="shared" si="0"/>
        <v>7</v>
      </c>
      <c r="C23" s="357" t="s">
        <v>124</v>
      </c>
      <c r="D23" s="352">
        <v>0</v>
      </c>
      <c r="E23" s="358"/>
      <c r="F23" s="354">
        <v>0</v>
      </c>
      <c r="G23" s="352">
        <v>0</v>
      </c>
      <c r="H23" s="355"/>
      <c r="I23" s="366"/>
      <c r="J23" s="355"/>
    </row>
    <row r="24" s="313" customFormat="1" ht="14.25" spans="1:10">
      <c r="A24" s="349" t="s">
        <v>146</v>
      </c>
      <c r="B24" s="350">
        <f t="shared" si="0"/>
        <v>7</v>
      </c>
      <c r="C24" s="357" t="s">
        <v>147</v>
      </c>
      <c r="D24" s="352">
        <v>10</v>
      </c>
      <c r="E24" s="358"/>
      <c r="F24" s="354">
        <v>0</v>
      </c>
      <c r="G24" s="352">
        <v>20</v>
      </c>
      <c r="H24" s="355"/>
      <c r="I24" s="366">
        <f t="shared" ref="I24:I26" si="8">G24-D24</f>
        <v>10</v>
      </c>
      <c r="J24" s="355">
        <f t="shared" ref="J24:J26" si="9">I24/D24</f>
        <v>1</v>
      </c>
    </row>
    <row r="25" s="313" customFormat="1" ht="14.25" spans="1:10">
      <c r="A25" s="349" t="s">
        <v>148</v>
      </c>
      <c r="B25" s="350">
        <f t="shared" si="0"/>
        <v>7</v>
      </c>
      <c r="C25" s="351" t="s">
        <v>149</v>
      </c>
      <c r="D25" s="352">
        <v>17</v>
      </c>
      <c r="E25" s="356"/>
      <c r="F25" s="354">
        <v>0</v>
      </c>
      <c r="G25" s="352">
        <v>7</v>
      </c>
      <c r="H25" s="355"/>
      <c r="I25" s="366">
        <f t="shared" si="8"/>
        <v>-10</v>
      </c>
      <c r="J25" s="355">
        <f t="shared" si="9"/>
        <v>-0.588235294117647</v>
      </c>
    </row>
    <row r="26" s="313" customFormat="1" ht="14.25" spans="1:10">
      <c r="A26" s="349" t="s">
        <v>150</v>
      </c>
      <c r="B26" s="350">
        <f t="shared" si="0"/>
        <v>7</v>
      </c>
      <c r="C26" s="351" t="s">
        <v>151</v>
      </c>
      <c r="D26" s="352">
        <v>4</v>
      </c>
      <c r="E26" s="356"/>
      <c r="F26" s="354">
        <v>0</v>
      </c>
      <c r="G26" s="352">
        <v>1</v>
      </c>
      <c r="H26" s="355"/>
      <c r="I26" s="366">
        <f t="shared" si="8"/>
        <v>-3</v>
      </c>
      <c r="J26" s="355">
        <f t="shared" si="9"/>
        <v>-0.75</v>
      </c>
    </row>
    <row r="27" s="313" customFormat="1" ht="14.25" spans="1:10">
      <c r="A27" s="349" t="s">
        <v>152</v>
      </c>
      <c r="B27" s="350">
        <f t="shared" si="0"/>
        <v>7</v>
      </c>
      <c r="C27" s="351" t="s">
        <v>138</v>
      </c>
      <c r="D27" s="360">
        <v>0</v>
      </c>
      <c r="E27" s="356"/>
      <c r="F27" s="354">
        <v>0</v>
      </c>
      <c r="G27" s="360">
        <v>0</v>
      </c>
      <c r="H27" s="355"/>
      <c r="I27" s="366"/>
      <c r="J27" s="355"/>
    </row>
    <row r="28" s="313" customFormat="1" ht="14.25" spans="1:10">
      <c r="A28" s="349" t="s">
        <v>153</v>
      </c>
      <c r="B28" s="350">
        <f t="shared" si="0"/>
        <v>7</v>
      </c>
      <c r="C28" s="351" t="s">
        <v>154</v>
      </c>
      <c r="D28" s="360">
        <v>0</v>
      </c>
      <c r="E28" s="356"/>
      <c r="F28" s="354">
        <v>0</v>
      </c>
      <c r="G28" s="360">
        <v>3</v>
      </c>
      <c r="H28" s="355"/>
      <c r="I28" s="366"/>
      <c r="J28" s="355"/>
    </row>
    <row r="29" s="313" customFormat="1" ht="14.25" spans="1:10">
      <c r="A29" s="349" t="s">
        <v>155</v>
      </c>
      <c r="B29" s="350">
        <f t="shared" si="0"/>
        <v>5</v>
      </c>
      <c r="C29" s="351" t="s">
        <v>156</v>
      </c>
      <c r="D29" s="352">
        <v>7375</v>
      </c>
      <c r="E29" s="353">
        <v>4651</v>
      </c>
      <c r="F29" s="354">
        <v>4651</v>
      </c>
      <c r="G29" s="352">
        <v>6124</v>
      </c>
      <c r="H29" s="355">
        <f t="shared" ref="H29:H32" si="10">G29/F29</f>
        <v>1.31670608471297</v>
      </c>
      <c r="I29" s="366">
        <f t="shared" ref="I29:I33" si="11">G29-D29</f>
        <v>-1251</v>
      </c>
      <c r="J29" s="355">
        <f t="shared" ref="J29:J33" si="12">I29/D29</f>
        <v>-0.169627118644068</v>
      </c>
    </row>
    <row r="30" s="313" customFormat="1" ht="14.25" spans="1:10">
      <c r="A30" s="349" t="s">
        <v>157</v>
      </c>
      <c r="B30" s="350">
        <f t="shared" si="0"/>
        <v>7</v>
      </c>
      <c r="C30" s="351" t="s">
        <v>120</v>
      </c>
      <c r="D30" s="352">
        <v>4871</v>
      </c>
      <c r="E30" s="356">
        <v>3535</v>
      </c>
      <c r="F30" s="354">
        <v>3535</v>
      </c>
      <c r="G30" s="352">
        <v>4040</v>
      </c>
      <c r="H30" s="355">
        <f t="shared" si="10"/>
        <v>1.14285714285714</v>
      </c>
      <c r="I30" s="366">
        <f t="shared" si="11"/>
        <v>-831</v>
      </c>
      <c r="J30" s="355">
        <f t="shared" si="12"/>
        <v>-0.170601519195237</v>
      </c>
    </row>
    <row r="31" s="313" customFormat="1" ht="14.25" spans="1:10">
      <c r="A31" s="349" t="s">
        <v>158</v>
      </c>
      <c r="B31" s="350">
        <f t="shared" si="0"/>
        <v>7</v>
      </c>
      <c r="C31" s="351" t="s">
        <v>122</v>
      </c>
      <c r="D31" s="352">
        <v>635</v>
      </c>
      <c r="E31" s="356">
        <v>48</v>
      </c>
      <c r="F31" s="354">
        <v>48</v>
      </c>
      <c r="G31" s="352">
        <v>317</v>
      </c>
      <c r="H31" s="355">
        <f t="shared" si="10"/>
        <v>6.60416666666667</v>
      </c>
      <c r="I31" s="366">
        <f t="shared" si="11"/>
        <v>-318</v>
      </c>
      <c r="J31" s="355">
        <f t="shared" si="12"/>
        <v>-0.500787401574803</v>
      </c>
    </row>
    <row r="32" s="313" customFormat="1" ht="14.25" spans="1:10">
      <c r="A32" s="349" t="s">
        <v>159</v>
      </c>
      <c r="B32" s="350">
        <f t="shared" si="0"/>
        <v>7</v>
      </c>
      <c r="C32" s="351" t="s">
        <v>124</v>
      </c>
      <c r="D32" s="352">
        <v>677</v>
      </c>
      <c r="E32" s="356">
        <v>534</v>
      </c>
      <c r="F32" s="354">
        <v>534</v>
      </c>
      <c r="G32" s="352">
        <v>717</v>
      </c>
      <c r="H32" s="355">
        <f t="shared" si="10"/>
        <v>1.34269662921348</v>
      </c>
      <c r="I32" s="366">
        <f t="shared" si="11"/>
        <v>40</v>
      </c>
      <c r="J32" s="355">
        <f t="shared" si="12"/>
        <v>0.0590841949778434</v>
      </c>
    </row>
    <row r="33" s="313" customFormat="1" ht="14.25" spans="1:10">
      <c r="A33" s="349" t="s">
        <v>160</v>
      </c>
      <c r="B33" s="350">
        <f t="shared" si="0"/>
        <v>7</v>
      </c>
      <c r="C33" s="351" t="s">
        <v>161</v>
      </c>
      <c r="D33" s="352">
        <v>0</v>
      </c>
      <c r="E33" s="356"/>
      <c r="F33" s="354">
        <v>0</v>
      </c>
      <c r="G33" s="352">
        <v>0</v>
      </c>
      <c r="H33" s="355"/>
      <c r="I33" s="366">
        <f t="shared" si="11"/>
        <v>0</v>
      </c>
      <c r="J33" s="355" t="e">
        <f t="shared" si="12"/>
        <v>#DIV/0!</v>
      </c>
    </row>
    <row r="34" s="313" customFormat="1" ht="14.25" spans="1:10">
      <c r="A34" s="349" t="s">
        <v>162</v>
      </c>
      <c r="B34" s="350">
        <f t="shared" si="0"/>
        <v>7</v>
      </c>
      <c r="C34" s="351" t="s">
        <v>163</v>
      </c>
      <c r="D34" s="352">
        <v>0</v>
      </c>
      <c r="E34" s="356"/>
      <c r="F34" s="354">
        <v>0</v>
      </c>
      <c r="G34" s="352">
        <v>0</v>
      </c>
      <c r="H34" s="355"/>
      <c r="I34" s="366"/>
      <c r="J34" s="355"/>
    </row>
    <row r="35" s="313" customFormat="1" ht="14.25" spans="1:10">
      <c r="A35" s="349" t="s">
        <v>164</v>
      </c>
      <c r="B35" s="350">
        <f t="shared" si="0"/>
        <v>7</v>
      </c>
      <c r="C35" s="351" t="s">
        <v>165</v>
      </c>
      <c r="D35" s="352">
        <v>56</v>
      </c>
      <c r="E35" s="356"/>
      <c r="F35" s="354">
        <v>0</v>
      </c>
      <c r="G35" s="352">
        <v>30</v>
      </c>
      <c r="H35" s="355"/>
      <c r="I35" s="366">
        <f>G35-D35</f>
        <v>-26</v>
      </c>
      <c r="J35" s="355">
        <f t="shared" ref="J35:J42" si="13">I35/D35</f>
        <v>-0.464285714285714</v>
      </c>
    </row>
    <row r="36" s="313" customFormat="1" ht="14.25" spans="1:10">
      <c r="A36" s="349" t="s">
        <v>166</v>
      </c>
      <c r="B36" s="350">
        <f t="shared" si="0"/>
        <v>7</v>
      </c>
      <c r="C36" s="351" t="s">
        <v>167</v>
      </c>
      <c r="D36" s="352">
        <v>136</v>
      </c>
      <c r="E36" s="356"/>
      <c r="F36" s="354">
        <v>0</v>
      </c>
      <c r="G36" s="352">
        <v>59</v>
      </c>
      <c r="H36" s="355"/>
      <c r="I36" s="366"/>
      <c r="J36" s="355">
        <f t="shared" si="13"/>
        <v>0</v>
      </c>
    </row>
    <row r="37" s="313" customFormat="1" ht="14.25" spans="1:10">
      <c r="A37" s="349" t="s">
        <v>168</v>
      </c>
      <c r="B37" s="350">
        <f t="shared" si="0"/>
        <v>7</v>
      </c>
      <c r="C37" s="351" t="s">
        <v>169</v>
      </c>
      <c r="D37" s="313">
        <v>0</v>
      </c>
      <c r="E37" s="356"/>
      <c r="F37" s="354">
        <v>0</v>
      </c>
      <c r="G37" s="313">
        <v>0</v>
      </c>
      <c r="H37" s="355"/>
      <c r="I37" s="366"/>
      <c r="J37" s="355"/>
    </row>
    <row r="38" s="313" customFormat="1" ht="14.25" spans="1:10">
      <c r="A38" s="349" t="s">
        <v>170</v>
      </c>
      <c r="B38" s="350">
        <f t="shared" si="0"/>
        <v>7</v>
      </c>
      <c r="C38" s="351" t="s">
        <v>138</v>
      </c>
      <c r="D38" s="352">
        <v>638</v>
      </c>
      <c r="E38" s="356">
        <v>534</v>
      </c>
      <c r="F38" s="354">
        <v>534</v>
      </c>
      <c r="G38" s="352">
        <v>956</v>
      </c>
      <c r="H38" s="355">
        <f t="shared" ref="H38:H41" si="14">G38/F38</f>
        <v>1.79026217228464</v>
      </c>
      <c r="I38" s="366">
        <f>G39-D38</f>
        <v>-633</v>
      </c>
      <c r="J38" s="355">
        <f t="shared" si="13"/>
        <v>-0.992163009404389</v>
      </c>
    </row>
    <row r="39" s="313" customFormat="1" ht="14.25" spans="1:10">
      <c r="A39" s="349" t="s">
        <v>171</v>
      </c>
      <c r="B39" s="350">
        <f t="shared" si="0"/>
        <v>7</v>
      </c>
      <c r="C39" s="351" t="s">
        <v>172</v>
      </c>
      <c r="D39" s="352">
        <v>362</v>
      </c>
      <c r="E39" s="356"/>
      <c r="F39" s="354">
        <v>0</v>
      </c>
      <c r="G39" s="352">
        <v>5</v>
      </c>
      <c r="H39" s="355"/>
      <c r="I39" s="366"/>
      <c r="J39" s="355">
        <f t="shared" si="13"/>
        <v>0</v>
      </c>
    </row>
    <row r="40" s="313" customFormat="1" ht="14.25" spans="1:10">
      <c r="A40" s="349" t="s">
        <v>173</v>
      </c>
      <c r="B40" s="350">
        <f t="shared" si="0"/>
        <v>5</v>
      </c>
      <c r="C40" s="351" t="s">
        <v>174</v>
      </c>
      <c r="D40" s="352">
        <v>223</v>
      </c>
      <c r="E40" s="353">
        <v>116</v>
      </c>
      <c r="F40" s="354">
        <v>116</v>
      </c>
      <c r="G40" s="352">
        <v>516</v>
      </c>
      <c r="H40" s="355">
        <f t="shared" si="14"/>
        <v>4.44827586206897</v>
      </c>
      <c r="I40" s="366">
        <f t="shared" ref="I40:I42" si="15">G40-D40</f>
        <v>293</v>
      </c>
      <c r="J40" s="355">
        <f t="shared" si="13"/>
        <v>1.31390134529148</v>
      </c>
    </row>
    <row r="41" s="313" customFormat="1" ht="14.25" spans="1:10">
      <c r="A41" s="349" t="s">
        <v>175</v>
      </c>
      <c r="B41" s="350">
        <f t="shared" si="0"/>
        <v>7</v>
      </c>
      <c r="C41" s="351" t="s">
        <v>120</v>
      </c>
      <c r="D41" s="352">
        <v>148</v>
      </c>
      <c r="E41" s="356">
        <v>116</v>
      </c>
      <c r="F41" s="354">
        <v>116</v>
      </c>
      <c r="G41" s="352">
        <v>145</v>
      </c>
      <c r="H41" s="355">
        <f t="shared" si="14"/>
        <v>1.25</v>
      </c>
      <c r="I41" s="366">
        <f t="shared" si="15"/>
        <v>-3</v>
      </c>
      <c r="J41" s="355">
        <f t="shared" si="13"/>
        <v>-0.0202702702702703</v>
      </c>
    </row>
    <row r="42" s="313" customFormat="1" ht="14.25" spans="1:10">
      <c r="A42" s="349" t="s">
        <v>176</v>
      </c>
      <c r="B42" s="350">
        <f t="shared" si="0"/>
        <v>7</v>
      </c>
      <c r="C42" s="351" t="s">
        <v>122</v>
      </c>
      <c r="D42" s="352">
        <v>75</v>
      </c>
      <c r="E42" s="356"/>
      <c r="F42" s="354">
        <v>0</v>
      </c>
      <c r="G42" s="352">
        <v>371</v>
      </c>
      <c r="H42" s="355"/>
      <c r="I42" s="366">
        <f t="shared" si="15"/>
        <v>296</v>
      </c>
      <c r="J42" s="355">
        <f t="shared" si="13"/>
        <v>3.94666666666667</v>
      </c>
    </row>
    <row r="43" s="313" customFormat="1" ht="14.25" spans="1:10">
      <c r="A43" s="349" t="s">
        <v>177</v>
      </c>
      <c r="B43" s="350">
        <f t="shared" si="0"/>
        <v>7</v>
      </c>
      <c r="C43" s="351" t="s">
        <v>124</v>
      </c>
      <c r="D43" s="360">
        <v>0</v>
      </c>
      <c r="E43" s="356"/>
      <c r="F43" s="354">
        <v>0</v>
      </c>
      <c r="G43" s="360">
        <v>0</v>
      </c>
      <c r="H43" s="355"/>
      <c r="I43" s="366"/>
      <c r="J43" s="355"/>
    </row>
    <row r="44" s="313" customFormat="1" ht="14.25" spans="1:10">
      <c r="A44" s="349" t="s">
        <v>178</v>
      </c>
      <c r="B44" s="350">
        <f t="shared" si="0"/>
        <v>7</v>
      </c>
      <c r="C44" s="351" t="s">
        <v>179</v>
      </c>
      <c r="D44" s="360">
        <v>0</v>
      </c>
      <c r="E44" s="356"/>
      <c r="F44" s="354">
        <v>0</v>
      </c>
      <c r="G44" s="360">
        <v>0</v>
      </c>
      <c r="H44" s="355"/>
      <c r="I44" s="366"/>
      <c r="J44" s="355"/>
    </row>
    <row r="45" s="313" customFormat="1" ht="14.25" spans="1:10">
      <c r="A45" s="349" t="s">
        <v>180</v>
      </c>
      <c r="B45" s="350">
        <f t="shared" si="0"/>
        <v>7</v>
      </c>
      <c r="C45" s="351" t="s">
        <v>181</v>
      </c>
      <c r="D45" s="360">
        <v>0</v>
      </c>
      <c r="E45" s="356"/>
      <c r="F45" s="354">
        <v>0</v>
      </c>
      <c r="G45" s="360">
        <v>0</v>
      </c>
      <c r="H45" s="355"/>
      <c r="I45" s="366"/>
      <c r="J45" s="355"/>
    </row>
    <row r="46" s="313" customFormat="1" ht="14.25" spans="1:10">
      <c r="A46" s="349" t="s">
        <v>182</v>
      </c>
      <c r="B46" s="350">
        <f t="shared" si="0"/>
        <v>7</v>
      </c>
      <c r="C46" s="351" t="s">
        <v>183</v>
      </c>
      <c r="D46" s="360">
        <v>0</v>
      </c>
      <c r="E46" s="356"/>
      <c r="F46" s="354">
        <v>0</v>
      </c>
      <c r="G46" s="360">
        <v>0</v>
      </c>
      <c r="H46" s="355"/>
      <c r="I46" s="366"/>
      <c r="J46" s="355"/>
    </row>
    <row r="47" s="313" customFormat="1" ht="14.25" spans="1:10">
      <c r="A47" s="349" t="s">
        <v>184</v>
      </c>
      <c r="B47" s="350">
        <f t="shared" si="0"/>
        <v>7</v>
      </c>
      <c r="C47" s="351" t="s">
        <v>185</v>
      </c>
      <c r="D47" s="360">
        <v>0</v>
      </c>
      <c r="E47" s="356"/>
      <c r="F47" s="354">
        <v>0</v>
      </c>
      <c r="G47" s="360">
        <v>0</v>
      </c>
      <c r="H47" s="355"/>
      <c r="I47" s="366"/>
      <c r="J47" s="355"/>
    </row>
    <row r="48" s="313" customFormat="1" ht="14.25" spans="1:10">
      <c r="A48" s="349" t="s">
        <v>186</v>
      </c>
      <c r="B48" s="350">
        <f t="shared" si="0"/>
        <v>7</v>
      </c>
      <c r="C48" s="351" t="s">
        <v>187</v>
      </c>
      <c r="D48" s="360">
        <v>0</v>
      </c>
      <c r="E48" s="356"/>
      <c r="F48" s="354">
        <v>0</v>
      </c>
      <c r="G48" s="360">
        <v>0</v>
      </c>
      <c r="H48" s="355"/>
      <c r="I48" s="366">
        <f t="shared" ref="I48:I53" si="16">G48-D48</f>
        <v>0</v>
      </c>
      <c r="J48" s="355"/>
    </row>
    <row r="49" s="313" customFormat="1" ht="14.25" spans="1:10">
      <c r="A49" s="349" t="s">
        <v>188</v>
      </c>
      <c r="B49" s="350">
        <f t="shared" si="0"/>
        <v>7</v>
      </c>
      <c r="C49" s="351" t="s">
        <v>138</v>
      </c>
      <c r="D49" s="360">
        <v>0</v>
      </c>
      <c r="E49" s="356"/>
      <c r="F49" s="354">
        <v>0</v>
      </c>
      <c r="G49" s="360">
        <v>0</v>
      </c>
      <c r="H49" s="355"/>
      <c r="I49" s="366"/>
      <c r="J49" s="355"/>
    </row>
    <row r="50" s="313" customFormat="1" ht="14.25" spans="1:10">
      <c r="A50" s="349" t="s">
        <v>189</v>
      </c>
      <c r="B50" s="350">
        <f t="shared" si="0"/>
        <v>7</v>
      </c>
      <c r="C50" s="351" t="s">
        <v>190</v>
      </c>
      <c r="D50" s="360">
        <v>0</v>
      </c>
      <c r="E50" s="356"/>
      <c r="F50" s="354">
        <v>0</v>
      </c>
      <c r="G50" s="360">
        <v>0</v>
      </c>
      <c r="H50" s="355"/>
      <c r="I50" s="366">
        <f t="shared" si="16"/>
        <v>0</v>
      </c>
      <c r="J50" s="355" t="e">
        <f t="shared" ref="J50:J53" si="17">I50/D50</f>
        <v>#DIV/0!</v>
      </c>
    </row>
    <row r="51" s="313" customFormat="1" ht="14.25" spans="1:10">
      <c r="A51" s="349" t="s">
        <v>191</v>
      </c>
      <c r="B51" s="350">
        <f t="shared" si="0"/>
        <v>5</v>
      </c>
      <c r="C51" s="351" t="s">
        <v>192</v>
      </c>
      <c r="D51" s="352">
        <v>686</v>
      </c>
      <c r="E51" s="353">
        <v>110</v>
      </c>
      <c r="F51" s="354">
        <v>110</v>
      </c>
      <c r="G51" s="352">
        <v>207</v>
      </c>
      <c r="H51" s="355">
        <f>G51/F51</f>
        <v>1.88181818181818</v>
      </c>
      <c r="I51" s="366">
        <f t="shared" si="16"/>
        <v>-479</v>
      </c>
      <c r="J51" s="355">
        <f t="shared" si="17"/>
        <v>-0.698250728862974</v>
      </c>
    </row>
    <row r="52" s="313" customFormat="1" ht="14.25" spans="1:10">
      <c r="A52" s="349" t="s">
        <v>193</v>
      </c>
      <c r="B52" s="350">
        <f t="shared" si="0"/>
        <v>7</v>
      </c>
      <c r="C52" s="351" t="s">
        <v>120</v>
      </c>
      <c r="D52" s="352">
        <v>103</v>
      </c>
      <c r="E52" s="356">
        <v>110</v>
      </c>
      <c r="F52" s="354">
        <v>110</v>
      </c>
      <c r="G52" s="352">
        <v>157</v>
      </c>
      <c r="H52" s="355">
        <f>G52/F52</f>
        <v>1.42727272727273</v>
      </c>
      <c r="I52" s="366">
        <f t="shared" si="16"/>
        <v>54</v>
      </c>
      <c r="J52" s="355">
        <f t="shared" si="17"/>
        <v>0.524271844660194</v>
      </c>
    </row>
    <row r="53" s="313" customFormat="1" ht="14.25" spans="1:10">
      <c r="A53" s="349" t="s">
        <v>194</v>
      </c>
      <c r="B53" s="350">
        <f t="shared" si="0"/>
        <v>7</v>
      </c>
      <c r="C53" s="351" t="s">
        <v>122</v>
      </c>
      <c r="D53" s="352">
        <v>8</v>
      </c>
      <c r="E53" s="356"/>
      <c r="F53" s="354">
        <v>0</v>
      </c>
      <c r="G53" s="352">
        <v>7</v>
      </c>
      <c r="H53" s="355"/>
      <c r="I53" s="366">
        <f t="shared" si="16"/>
        <v>-1</v>
      </c>
      <c r="J53" s="355">
        <f t="shared" si="17"/>
        <v>-0.125</v>
      </c>
    </row>
    <row r="54" s="313" customFormat="1" ht="14.25" spans="1:10">
      <c r="A54" s="349" t="s">
        <v>195</v>
      </c>
      <c r="B54" s="350">
        <f t="shared" si="0"/>
        <v>7</v>
      </c>
      <c r="C54" s="351" t="s">
        <v>124</v>
      </c>
      <c r="D54" s="352">
        <v>0</v>
      </c>
      <c r="E54" s="356"/>
      <c r="F54" s="354">
        <v>0</v>
      </c>
      <c r="G54" s="352">
        <v>0</v>
      </c>
      <c r="H54" s="355"/>
      <c r="I54" s="366"/>
      <c r="J54" s="355"/>
    </row>
    <row r="55" s="313" customFormat="1" ht="14.25" spans="1:10">
      <c r="A55" s="349" t="s">
        <v>196</v>
      </c>
      <c r="B55" s="350">
        <f t="shared" si="0"/>
        <v>7</v>
      </c>
      <c r="C55" s="351" t="s">
        <v>197</v>
      </c>
      <c r="D55" s="352">
        <v>0</v>
      </c>
      <c r="E55" s="356"/>
      <c r="F55" s="354">
        <v>0</v>
      </c>
      <c r="G55" s="352">
        <v>0</v>
      </c>
      <c r="H55" s="355"/>
      <c r="I55" s="366"/>
      <c r="J55" s="355"/>
    </row>
    <row r="56" s="313" customFormat="1" ht="14.25" spans="1:10">
      <c r="A56" s="349" t="s">
        <v>198</v>
      </c>
      <c r="B56" s="350">
        <f t="shared" si="0"/>
        <v>7</v>
      </c>
      <c r="C56" s="351" t="s">
        <v>199</v>
      </c>
      <c r="D56" s="352">
        <v>0</v>
      </c>
      <c r="E56" s="356"/>
      <c r="F56" s="354">
        <v>0</v>
      </c>
      <c r="G56" s="352">
        <v>0</v>
      </c>
      <c r="H56" s="355"/>
      <c r="I56" s="366"/>
      <c r="J56" s="355"/>
    </row>
    <row r="57" s="313" customFormat="1" ht="14.25" spans="1:10">
      <c r="A57" s="349" t="s">
        <v>200</v>
      </c>
      <c r="B57" s="350">
        <f t="shared" si="0"/>
        <v>7</v>
      </c>
      <c r="C57" s="351" t="s">
        <v>201</v>
      </c>
      <c r="D57" s="352">
        <v>20</v>
      </c>
      <c r="E57" s="356"/>
      <c r="F57" s="354">
        <v>0</v>
      </c>
      <c r="G57" s="352">
        <v>15</v>
      </c>
      <c r="H57" s="355"/>
      <c r="I57" s="366">
        <f t="shared" ref="I57:I59" si="18">G57-D57</f>
        <v>-5</v>
      </c>
      <c r="J57" s="355">
        <f t="shared" ref="J57:J59" si="19">I57/D57</f>
        <v>-0.25</v>
      </c>
    </row>
    <row r="58" s="313" customFormat="1" ht="14.25" spans="1:10">
      <c r="A58" s="349" t="s">
        <v>202</v>
      </c>
      <c r="B58" s="350">
        <f t="shared" si="0"/>
        <v>7</v>
      </c>
      <c r="C58" s="351" t="s">
        <v>203</v>
      </c>
      <c r="D58" s="352">
        <v>354</v>
      </c>
      <c r="E58" s="356"/>
      <c r="F58" s="354">
        <v>0</v>
      </c>
      <c r="G58" s="352">
        <v>19</v>
      </c>
      <c r="H58" s="355"/>
      <c r="I58" s="366">
        <f t="shared" si="18"/>
        <v>-335</v>
      </c>
      <c r="J58" s="355">
        <f t="shared" si="19"/>
        <v>-0.946327683615819</v>
      </c>
    </row>
    <row r="59" s="313" customFormat="1" ht="14.25" spans="1:10">
      <c r="A59" s="349" t="s">
        <v>204</v>
      </c>
      <c r="B59" s="350">
        <f t="shared" si="0"/>
        <v>7</v>
      </c>
      <c r="C59" s="351" t="s">
        <v>205</v>
      </c>
      <c r="D59" s="352">
        <v>201</v>
      </c>
      <c r="E59" s="356"/>
      <c r="F59" s="354">
        <v>0</v>
      </c>
      <c r="G59" s="352">
        <v>9</v>
      </c>
      <c r="H59" s="355"/>
      <c r="I59" s="366">
        <f t="shared" si="18"/>
        <v>-192</v>
      </c>
      <c r="J59" s="355">
        <f t="shared" si="19"/>
        <v>-0.955223880597015</v>
      </c>
    </row>
    <row r="60" s="313" customFormat="1" ht="14.25" spans="1:10">
      <c r="A60" s="349" t="s">
        <v>206</v>
      </c>
      <c r="B60" s="350">
        <f t="shared" si="0"/>
        <v>7</v>
      </c>
      <c r="C60" s="351" t="s">
        <v>138</v>
      </c>
      <c r="D60" s="360">
        <v>0</v>
      </c>
      <c r="E60" s="356"/>
      <c r="F60" s="354">
        <v>0</v>
      </c>
      <c r="G60" s="360">
        <v>0</v>
      </c>
      <c r="H60" s="355"/>
      <c r="I60" s="366"/>
      <c r="J60" s="355"/>
    </row>
    <row r="61" s="313" customFormat="1" ht="14.25" spans="1:10">
      <c r="A61" s="349" t="s">
        <v>207</v>
      </c>
      <c r="B61" s="350">
        <f t="shared" si="0"/>
        <v>7</v>
      </c>
      <c r="C61" s="351" t="s">
        <v>208</v>
      </c>
      <c r="D61" s="360">
        <v>0</v>
      </c>
      <c r="E61" s="356"/>
      <c r="F61" s="354">
        <v>0</v>
      </c>
      <c r="G61" s="360">
        <v>0</v>
      </c>
      <c r="H61" s="355"/>
      <c r="I61" s="366"/>
      <c r="J61" s="355"/>
    </row>
    <row r="62" s="313" customFormat="1" ht="14.25" spans="1:10">
      <c r="A62" s="349" t="s">
        <v>209</v>
      </c>
      <c r="B62" s="350">
        <f t="shared" si="0"/>
        <v>5</v>
      </c>
      <c r="C62" s="351" t="s">
        <v>210</v>
      </c>
      <c r="D62" s="352">
        <v>671</v>
      </c>
      <c r="E62" s="353">
        <v>334</v>
      </c>
      <c r="F62" s="354">
        <v>334</v>
      </c>
      <c r="G62" s="352">
        <v>605</v>
      </c>
      <c r="H62" s="355">
        <f>G62/F62</f>
        <v>1.81137724550898</v>
      </c>
      <c r="I62" s="366">
        <f t="shared" ref="I62:I64" si="20">G62-D62</f>
        <v>-66</v>
      </c>
      <c r="J62" s="355">
        <f t="shared" ref="J62:J64" si="21">I62/D62</f>
        <v>-0.0983606557377049</v>
      </c>
    </row>
    <row r="63" s="313" customFormat="1" ht="14.25" spans="1:10">
      <c r="A63" s="349" t="s">
        <v>211</v>
      </c>
      <c r="B63" s="350">
        <f t="shared" si="0"/>
        <v>7</v>
      </c>
      <c r="C63" s="351" t="s">
        <v>120</v>
      </c>
      <c r="D63" s="352">
        <v>320</v>
      </c>
      <c r="E63" s="356">
        <v>223</v>
      </c>
      <c r="F63" s="354">
        <v>223</v>
      </c>
      <c r="G63" s="352">
        <v>315</v>
      </c>
      <c r="H63" s="355">
        <f>G63/F63</f>
        <v>1.41255605381166</v>
      </c>
      <c r="I63" s="366">
        <f t="shared" si="20"/>
        <v>-5</v>
      </c>
      <c r="J63" s="355">
        <f t="shared" si="21"/>
        <v>-0.015625</v>
      </c>
    </row>
    <row r="64" s="313" customFormat="1" ht="14.25" spans="1:10">
      <c r="A64" s="349" t="s">
        <v>212</v>
      </c>
      <c r="B64" s="350">
        <f t="shared" si="0"/>
        <v>7</v>
      </c>
      <c r="C64" s="351" t="s">
        <v>122</v>
      </c>
      <c r="D64" s="352">
        <v>107</v>
      </c>
      <c r="E64" s="356"/>
      <c r="F64" s="354">
        <v>0</v>
      </c>
      <c r="G64" s="352">
        <v>173</v>
      </c>
      <c r="H64" s="355"/>
      <c r="I64" s="366">
        <f t="shared" si="20"/>
        <v>66</v>
      </c>
      <c r="J64" s="355">
        <f t="shared" si="21"/>
        <v>0.616822429906542</v>
      </c>
    </row>
    <row r="65" s="313" customFormat="1" ht="14.25" spans="1:10">
      <c r="A65" s="349" t="s">
        <v>213</v>
      </c>
      <c r="B65" s="350">
        <f t="shared" si="0"/>
        <v>7</v>
      </c>
      <c r="C65" s="351" t="s">
        <v>124</v>
      </c>
      <c r="D65" s="352">
        <v>0</v>
      </c>
      <c r="E65" s="356"/>
      <c r="F65" s="354">
        <v>0</v>
      </c>
      <c r="G65" s="352">
        <v>0</v>
      </c>
      <c r="H65" s="355"/>
      <c r="I65" s="366"/>
      <c r="J65" s="355"/>
    </row>
    <row r="66" s="313" customFormat="1" ht="14.25" spans="1:10">
      <c r="A66" s="349" t="s">
        <v>214</v>
      </c>
      <c r="B66" s="350">
        <f t="shared" si="0"/>
        <v>7</v>
      </c>
      <c r="C66" s="351" t="s">
        <v>215</v>
      </c>
      <c r="D66" s="352">
        <v>21</v>
      </c>
      <c r="E66" s="356"/>
      <c r="F66" s="354">
        <v>0</v>
      </c>
      <c r="G66" s="352">
        <v>0</v>
      </c>
      <c r="H66" s="355"/>
      <c r="I66" s="366">
        <f t="shared" ref="I66:I71" si="22">G66-D66</f>
        <v>-21</v>
      </c>
      <c r="J66" s="355">
        <f t="shared" ref="J66:J71" si="23">I66/D66</f>
        <v>-1</v>
      </c>
    </row>
    <row r="67" s="313" customFormat="1" ht="14.25" spans="1:10">
      <c r="A67" s="349" t="s">
        <v>216</v>
      </c>
      <c r="B67" s="350">
        <f t="shared" si="0"/>
        <v>7</v>
      </c>
      <c r="C67" s="351" t="s">
        <v>217</v>
      </c>
      <c r="D67" s="352">
        <v>27</v>
      </c>
      <c r="E67" s="356"/>
      <c r="F67" s="354">
        <v>0</v>
      </c>
      <c r="G67" s="352">
        <v>0</v>
      </c>
      <c r="H67" s="355"/>
      <c r="I67" s="366">
        <f t="shared" si="22"/>
        <v>-27</v>
      </c>
      <c r="J67" s="355">
        <f t="shared" si="23"/>
        <v>-1</v>
      </c>
    </row>
    <row r="68" s="313" customFormat="1" ht="14.25" spans="1:10">
      <c r="A68" s="349" t="s">
        <v>218</v>
      </c>
      <c r="B68" s="350">
        <f t="shared" si="0"/>
        <v>7</v>
      </c>
      <c r="C68" s="351" t="s">
        <v>219</v>
      </c>
      <c r="D68" s="352">
        <v>13</v>
      </c>
      <c r="E68" s="356"/>
      <c r="F68" s="354">
        <v>0</v>
      </c>
      <c r="G68" s="352">
        <v>0</v>
      </c>
      <c r="H68" s="355"/>
      <c r="I68" s="366"/>
      <c r="J68" s="355"/>
    </row>
    <row r="69" s="313" customFormat="1" ht="14.25" spans="1:10">
      <c r="A69" s="349" t="s">
        <v>220</v>
      </c>
      <c r="B69" s="350">
        <f t="shared" si="0"/>
        <v>7</v>
      </c>
      <c r="C69" s="351" t="s">
        <v>221</v>
      </c>
      <c r="D69" s="352">
        <v>14</v>
      </c>
      <c r="E69" s="356"/>
      <c r="F69" s="354">
        <v>0</v>
      </c>
      <c r="G69" s="352">
        <v>0</v>
      </c>
      <c r="H69" s="355"/>
      <c r="I69" s="366">
        <f t="shared" si="22"/>
        <v>-14</v>
      </c>
      <c r="J69" s="355">
        <f t="shared" si="23"/>
        <v>-1</v>
      </c>
    </row>
    <row r="70" s="313" customFormat="1" ht="14.25" spans="1:10">
      <c r="A70" s="349" t="s">
        <v>222</v>
      </c>
      <c r="B70" s="350">
        <f t="shared" si="0"/>
        <v>7</v>
      </c>
      <c r="C70" s="351" t="s">
        <v>223</v>
      </c>
      <c r="D70" s="352">
        <v>12</v>
      </c>
      <c r="E70" s="356"/>
      <c r="F70" s="354">
        <v>0</v>
      </c>
      <c r="G70" s="352">
        <v>0</v>
      </c>
      <c r="H70" s="355"/>
      <c r="I70" s="366">
        <f t="shared" si="22"/>
        <v>-12</v>
      </c>
      <c r="J70" s="355">
        <f t="shared" si="23"/>
        <v>-1</v>
      </c>
    </row>
    <row r="71" s="313" customFormat="1" ht="14.25" spans="1:10">
      <c r="A71" s="349" t="s">
        <v>224</v>
      </c>
      <c r="B71" s="350">
        <f t="shared" ref="B71:B97" si="24">LEN(A71)</f>
        <v>7</v>
      </c>
      <c r="C71" s="351" t="s">
        <v>138</v>
      </c>
      <c r="D71" s="352">
        <v>157</v>
      </c>
      <c r="E71" s="356">
        <v>111</v>
      </c>
      <c r="F71" s="354">
        <v>111</v>
      </c>
      <c r="G71" s="352">
        <v>117</v>
      </c>
      <c r="H71" s="355">
        <f>G71/F71</f>
        <v>1.05405405405405</v>
      </c>
      <c r="I71" s="366">
        <f t="shared" si="22"/>
        <v>-40</v>
      </c>
      <c r="J71" s="355">
        <f t="shared" si="23"/>
        <v>-0.254777070063694</v>
      </c>
    </row>
    <row r="72" s="313" customFormat="1" ht="14.25" spans="1:10">
      <c r="A72" s="349" t="s">
        <v>225</v>
      </c>
      <c r="B72" s="350">
        <f t="shared" si="24"/>
        <v>7</v>
      </c>
      <c r="C72" s="351" t="s">
        <v>226</v>
      </c>
      <c r="D72" s="360">
        <v>0</v>
      </c>
      <c r="E72" s="356"/>
      <c r="F72" s="354">
        <v>0</v>
      </c>
      <c r="G72" s="360">
        <v>0</v>
      </c>
      <c r="H72" s="355"/>
      <c r="I72" s="366"/>
      <c r="J72" s="355"/>
    </row>
    <row r="73" s="313" customFormat="1" ht="14.25" spans="1:10">
      <c r="A73" s="349" t="s">
        <v>227</v>
      </c>
      <c r="B73" s="350">
        <f t="shared" si="24"/>
        <v>5</v>
      </c>
      <c r="C73" s="351" t="s">
        <v>228</v>
      </c>
      <c r="D73" s="352">
        <v>759</v>
      </c>
      <c r="E73" s="353">
        <v>338</v>
      </c>
      <c r="F73" s="354">
        <v>338</v>
      </c>
      <c r="G73" s="352">
        <v>283</v>
      </c>
      <c r="H73" s="355"/>
      <c r="I73" s="366">
        <f>G73-D73</f>
        <v>-476</v>
      </c>
      <c r="J73" s="355">
        <f>I73/D73</f>
        <v>-0.627140974967062</v>
      </c>
    </row>
    <row r="74" s="313" customFormat="1" ht="14.25" spans="1:10">
      <c r="A74" s="349" t="s">
        <v>229</v>
      </c>
      <c r="B74" s="350">
        <f t="shared" si="24"/>
        <v>7</v>
      </c>
      <c r="C74" s="351" t="s">
        <v>120</v>
      </c>
      <c r="D74" s="352">
        <v>192</v>
      </c>
      <c r="E74" s="356">
        <v>338</v>
      </c>
      <c r="F74" s="354">
        <v>338</v>
      </c>
      <c r="G74" s="352">
        <v>152</v>
      </c>
      <c r="H74" s="355"/>
      <c r="I74" s="366"/>
      <c r="J74" s="355"/>
    </row>
    <row r="75" s="313" customFormat="1" ht="14.25" spans="1:10">
      <c r="A75" s="349" t="s">
        <v>230</v>
      </c>
      <c r="B75" s="350">
        <f t="shared" si="24"/>
        <v>7</v>
      </c>
      <c r="C75" s="351" t="s">
        <v>122</v>
      </c>
      <c r="D75" s="352">
        <v>567</v>
      </c>
      <c r="E75" s="356"/>
      <c r="F75" s="354">
        <v>0</v>
      </c>
      <c r="G75" s="352">
        <v>0</v>
      </c>
      <c r="H75" s="355"/>
      <c r="I75" s="366">
        <f>G75-D75</f>
        <v>-567</v>
      </c>
      <c r="J75" s="355"/>
    </row>
    <row r="76" s="313" customFormat="1" ht="14.25" spans="1:10">
      <c r="A76" s="349" t="s">
        <v>231</v>
      </c>
      <c r="B76" s="350">
        <f t="shared" si="24"/>
        <v>7</v>
      </c>
      <c r="C76" s="351" t="s">
        <v>124</v>
      </c>
      <c r="D76" s="360">
        <v>0</v>
      </c>
      <c r="E76" s="356"/>
      <c r="F76" s="354">
        <v>0</v>
      </c>
      <c r="G76" s="360">
        <v>0</v>
      </c>
      <c r="H76" s="355"/>
      <c r="I76" s="366"/>
      <c r="J76" s="355"/>
    </row>
    <row r="77" s="313" customFormat="1" ht="14.25" spans="1:10">
      <c r="A77" s="349" t="s">
        <v>232</v>
      </c>
      <c r="B77" s="350">
        <f t="shared" si="24"/>
        <v>7</v>
      </c>
      <c r="C77" s="351" t="s">
        <v>221</v>
      </c>
      <c r="D77" s="360">
        <v>0</v>
      </c>
      <c r="E77" s="356"/>
      <c r="F77" s="354">
        <v>0</v>
      </c>
      <c r="G77" s="360">
        <v>0</v>
      </c>
      <c r="H77" s="355"/>
      <c r="I77" s="366"/>
      <c r="J77" s="355"/>
    </row>
    <row r="78" s="313" customFormat="1" ht="14.25" spans="1:10">
      <c r="A78" s="349" t="s">
        <v>233</v>
      </c>
      <c r="B78" s="350">
        <f t="shared" si="24"/>
        <v>7</v>
      </c>
      <c r="C78" s="351" t="s">
        <v>234</v>
      </c>
      <c r="D78" s="360">
        <v>0</v>
      </c>
      <c r="E78" s="356"/>
      <c r="F78" s="354">
        <v>0</v>
      </c>
      <c r="G78" s="360">
        <v>0</v>
      </c>
      <c r="H78" s="355"/>
      <c r="I78" s="366"/>
      <c r="J78" s="355"/>
    </row>
    <row r="79" s="313" customFormat="1" ht="14.25" spans="1:10">
      <c r="A79" s="349" t="s">
        <v>235</v>
      </c>
      <c r="B79" s="350">
        <f t="shared" si="24"/>
        <v>7</v>
      </c>
      <c r="C79" s="351" t="s">
        <v>138</v>
      </c>
      <c r="D79" s="360">
        <v>0</v>
      </c>
      <c r="E79" s="356"/>
      <c r="F79" s="354">
        <v>0</v>
      </c>
      <c r="G79" s="360">
        <v>0</v>
      </c>
      <c r="H79" s="355"/>
      <c r="I79" s="366"/>
      <c r="J79" s="355"/>
    </row>
    <row r="80" s="313" customFormat="1" ht="14.25" spans="1:10">
      <c r="A80" s="349" t="s">
        <v>236</v>
      </c>
      <c r="B80" s="350">
        <f t="shared" si="24"/>
        <v>7</v>
      </c>
      <c r="C80" s="351" t="s">
        <v>237</v>
      </c>
      <c r="D80" s="360">
        <v>0</v>
      </c>
      <c r="E80" s="356"/>
      <c r="F80" s="354">
        <v>0</v>
      </c>
      <c r="G80" s="360">
        <v>131</v>
      </c>
      <c r="H80" s="355"/>
      <c r="I80" s="366">
        <f t="shared" ref="I80:I83" si="25">G80-D80</f>
        <v>131</v>
      </c>
      <c r="J80" s="355" t="e">
        <f t="shared" ref="J80:J83" si="26">I80/D80</f>
        <v>#DIV/0!</v>
      </c>
    </row>
    <row r="81" s="313" customFormat="1" ht="14.25" spans="1:10">
      <c r="A81" s="349" t="s">
        <v>238</v>
      </c>
      <c r="B81" s="350">
        <f t="shared" si="24"/>
        <v>5</v>
      </c>
      <c r="C81" s="351" t="s">
        <v>239</v>
      </c>
      <c r="D81" s="352">
        <v>134</v>
      </c>
      <c r="E81" s="353">
        <v>77</v>
      </c>
      <c r="F81" s="354">
        <v>80</v>
      </c>
      <c r="G81" s="352">
        <v>121</v>
      </c>
      <c r="H81" s="355">
        <f t="shared" ref="H81:H85" si="27">G81/F81</f>
        <v>1.5125</v>
      </c>
      <c r="I81" s="366">
        <f t="shared" si="25"/>
        <v>-13</v>
      </c>
      <c r="J81" s="355">
        <f t="shared" si="26"/>
        <v>-0.0970149253731343</v>
      </c>
    </row>
    <row r="82" s="313" customFormat="1" ht="14.25" spans="1:10">
      <c r="A82" s="349" t="s">
        <v>240</v>
      </c>
      <c r="B82" s="350">
        <f t="shared" si="24"/>
        <v>7</v>
      </c>
      <c r="C82" s="351" t="s">
        <v>120</v>
      </c>
      <c r="D82" s="352">
        <v>112</v>
      </c>
      <c r="E82" s="356">
        <v>77</v>
      </c>
      <c r="F82" s="354">
        <v>77</v>
      </c>
      <c r="G82" s="352">
        <v>116</v>
      </c>
      <c r="H82" s="355">
        <f t="shared" si="27"/>
        <v>1.50649350649351</v>
      </c>
      <c r="I82" s="366">
        <f t="shared" si="25"/>
        <v>4</v>
      </c>
      <c r="J82" s="355">
        <f t="shared" si="26"/>
        <v>0.0357142857142857</v>
      </c>
    </row>
    <row r="83" s="313" customFormat="1" ht="14.25" spans="1:10">
      <c r="A83" s="349" t="s">
        <v>241</v>
      </c>
      <c r="B83" s="350">
        <f t="shared" si="24"/>
        <v>7</v>
      </c>
      <c r="C83" s="351" t="s">
        <v>122</v>
      </c>
      <c r="D83" s="352">
        <v>0</v>
      </c>
      <c r="E83" s="356"/>
      <c r="F83" s="354">
        <v>0</v>
      </c>
      <c r="G83" s="352">
        <v>0</v>
      </c>
      <c r="H83" s="355"/>
      <c r="I83" s="366">
        <f t="shared" si="25"/>
        <v>0</v>
      </c>
      <c r="J83" s="355" t="e">
        <f t="shared" si="26"/>
        <v>#DIV/0!</v>
      </c>
    </row>
    <row r="84" s="313" customFormat="1" ht="14.25" spans="1:10">
      <c r="A84" s="349" t="s">
        <v>242</v>
      </c>
      <c r="B84" s="350">
        <f t="shared" si="24"/>
        <v>7</v>
      </c>
      <c r="C84" s="351" t="s">
        <v>124</v>
      </c>
      <c r="D84" s="352">
        <v>0</v>
      </c>
      <c r="E84" s="356"/>
      <c r="F84" s="354">
        <v>0</v>
      </c>
      <c r="G84" s="352">
        <v>0</v>
      </c>
      <c r="H84" s="355"/>
      <c r="I84" s="366"/>
      <c r="J84" s="355"/>
    </row>
    <row r="85" s="313" customFormat="1" ht="14.25" spans="1:10">
      <c r="A85" s="349" t="s">
        <v>243</v>
      </c>
      <c r="B85" s="350">
        <f t="shared" si="24"/>
        <v>7</v>
      </c>
      <c r="C85" s="351" t="s">
        <v>244</v>
      </c>
      <c r="D85" s="352">
        <v>22</v>
      </c>
      <c r="E85" s="356"/>
      <c r="F85" s="354">
        <v>3</v>
      </c>
      <c r="G85" s="352">
        <v>5</v>
      </c>
      <c r="H85" s="355">
        <f t="shared" si="27"/>
        <v>1.66666666666667</v>
      </c>
      <c r="I85" s="366">
        <f>G85-D85</f>
        <v>-17</v>
      </c>
      <c r="J85" s="355">
        <f>I85/D85</f>
        <v>-0.772727272727273</v>
      </c>
    </row>
    <row r="86" s="313" customFormat="1" ht="14.25" spans="1:10">
      <c r="A86" s="349" t="s">
        <v>245</v>
      </c>
      <c r="B86" s="350">
        <f t="shared" si="24"/>
        <v>7</v>
      </c>
      <c r="C86" s="351" t="s">
        <v>246</v>
      </c>
      <c r="D86" s="360">
        <v>0</v>
      </c>
      <c r="E86" s="356"/>
      <c r="F86" s="354">
        <v>0</v>
      </c>
      <c r="G86" s="360">
        <v>0</v>
      </c>
      <c r="H86" s="355"/>
      <c r="I86" s="366"/>
      <c r="J86" s="355"/>
    </row>
    <row r="87" s="313" customFormat="1" ht="14.25" spans="1:10">
      <c r="A87" s="349" t="s">
        <v>247</v>
      </c>
      <c r="B87" s="350">
        <f t="shared" si="24"/>
        <v>7</v>
      </c>
      <c r="C87" s="351" t="s">
        <v>221</v>
      </c>
      <c r="D87" s="360">
        <v>0</v>
      </c>
      <c r="E87" s="356"/>
      <c r="F87" s="354">
        <v>0</v>
      </c>
      <c r="G87" s="360">
        <v>0</v>
      </c>
      <c r="H87" s="355"/>
      <c r="I87" s="366">
        <f>G87-D87</f>
        <v>0</v>
      </c>
      <c r="J87" s="355" t="e">
        <f>I87/D87</f>
        <v>#DIV/0!</v>
      </c>
    </row>
    <row r="88" s="313" customFormat="1" ht="14.25" spans="1:10">
      <c r="A88" s="349" t="s">
        <v>248</v>
      </c>
      <c r="B88" s="350">
        <f t="shared" si="24"/>
        <v>7</v>
      </c>
      <c r="C88" s="351" t="s">
        <v>138</v>
      </c>
      <c r="D88" s="360">
        <v>0</v>
      </c>
      <c r="E88" s="356"/>
      <c r="F88" s="354">
        <v>0</v>
      </c>
      <c r="G88" s="360">
        <v>0</v>
      </c>
      <c r="H88" s="355"/>
      <c r="I88" s="366"/>
      <c r="J88" s="355"/>
    </row>
    <row r="89" s="313" customFormat="1" ht="14.25" spans="1:10">
      <c r="A89" s="349" t="s">
        <v>249</v>
      </c>
      <c r="B89" s="350">
        <f t="shared" si="24"/>
        <v>7</v>
      </c>
      <c r="C89" s="351" t="s">
        <v>250</v>
      </c>
      <c r="D89" s="360">
        <v>0</v>
      </c>
      <c r="E89" s="356"/>
      <c r="F89" s="354">
        <v>0</v>
      </c>
      <c r="G89" s="360">
        <v>0</v>
      </c>
      <c r="H89" s="355"/>
      <c r="I89" s="366"/>
      <c r="J89" s="355"/>
    </row>
    <row r="90" s="313" customFormat="1" ht="14.25" spans="1:10">
      <c r="A90" s="349" t="s">
        <v>251</v>
      </c>
      <c r="B90" s="350">
        <f t="shared" si="24"/>
        <v>5</v>
      </c>
      <c r="C90" s="351" t="s">
        <v>252</v>
      </c>
      <c r="D90" s="360">
        <v>0</v>
      </c>
      <c r="E90" s="353"/>
      <c r="F90" s="354">
        <v>0</v>
      </c>
      <c r="G90" s="360">
        <v>0</v>
      </c>
      <c r="H90" s="355"/>
      <c r="I90" s="366"/>
      <c r="J90" s="355"/>
    </row>
    <row r="91" s="313" customFormat="1" ht="14.25" spans="1:10">
      <c r="A91" s="349" t="s">
        <v>253</v>
      </c>
      <c r="B91" s="350">
        <f t="shared" si="24"/>
        <v>7</v>
      </c>
      <c r="C91" s="351" t="s">
        <v>120</v>
      </c>
      <c r="D91" s="360">
        <v>0</v>
      </c>
      <c r="E91" s="356"/>
      <c r="F91" s="354">
        <v>0</v>
      </c>
      <c r="G91" s="360">
        <v>0</v>
      </c>
      <c r="H91" s="355"/>
      <c r="I91" s="366"/>
      <c r="J91" s="355"/>
    </row>
    <row r="92" s="313" customFormat="1" ht="14.25" spans="1:10">
      <c r="A92" s="349" t="s">
        <v>254</v>
      </c>
      <c r="B92" s="350">
        <f t="shared" si="24"/>
        <v>7</v>
      </c>
      <c r="C92" s="351" t="s">
        <v>122</v>
      </c>
      <c r="D92" s="360">
        <v>0</v>
      </c>
      <c r="E92" s="356"/>
      <c r="F92" s="354">
        <v>0</v>
      </c>
      <c r="G92" s="360">
        <v>0</v>
      </c>
      <c r="H92" s="355"/>
      <c r="I92" s="366"/>
      <c r="J92" s="355"/>
    </row>
    <row r="93" s="313" customFormat="1" ht="14.25" spans="1:10">
      <c r="A93" s="349" t="s">
        <v>255</v>
      </c>
      <c r="B93" s="350">
        <f t="shared" si="24"/>
        <v>7</v>
      </c>
      <c r="C93" s="351" t="s">
        <v>124</v>
      </c>
      <c r="D93" s="360">
        <v>0</v>
      </c>
      <c r="E93" s="356"/>
      <c r="F93" s="354">
        <v>0</v>
      </c>
      <c r="G93" s="360">
        <v>0</v>
      </c>
      <c r="H93" s="355"/>
      <c r="I93" s="366"/>
      <c r="J93" s="355"/>
    </row>
    <row r="94" s="313" customFormat="1" ht="14.25" spans="1:10">
      <c r="A94" s="349" t="s">
        <v>256</v>
      </c>
      <c r="B94" s="350">
        <f t="shared" si="24"/>
        <v>7</v>
      </c>
      <c r="C94" s="351" t="s">
        <v>257</v>
      </c>
      <c r="D94" s="360">
        <v>0</v>
      </c>
      <c r="E94" s="356"/>
      <c r="F94" s="354">
        <v>0</v>
      </c>
      <c r="G94" s="360">
        <v>0</v>
      </c>
      <c r="H94" s="355"/>
      <c r="I94" s="366"/>
      <c r="J94" s="355"/>
    </row>
    <row r="95" s="313" customFormat="1" ht="14.25" spans="1:10">
      <c r="A95" s="349" t="s">
        <v>258</v>
      </c>
      <c r="B95" s="350">
        <f t="shared" si="24"/>
        <v>7</v>
      </c>
      <c r="C95" s="351" t="s">
        <v>259</v>
      </c>
      <c r="D95" s="360">
        <v>0</v>
      </c>
      <c r="E95" s="356"/>
      <c r="F95" s="354">
        <v>0</v>
      </c>
      <c r="G95" s="360">
        <v>0</v>
      </c>
      <c r="H95" s="355"/>
      <c r="I95" s="366"/>
      <c r="J95" s="355"/>
    </row>
    <row r="96" s="313" customFormat="1" ht="14.25" spans="1:10">
      <c r="A96" s="349" t="s">
        <v>260</v>
      </c>
      <c r="B96" s="350">
        <f t="shared" si="24"/>
        <v>7</v>
      </c>
      <c r="C96" s="351" t="s">
        <v>221</v>
      </c>
      <c r="D96" s="360">
        <v>0</v>
      </c>
      <c r="E96" s="356"/>
      <c r="F96" s="354">
        <v>0</v>
      </c>
      <c r="G96" s="360">
        <v>0</v>
      </c>
      <c r="H96" s="355"/>
      <c r="I96" s="366"/>
      <c r="J96" s="355"/>
    </row>
    <row r="97" s="313" customFormat="1" ht="14.25" spans="1:10">
      <c r="A97" s="349" t="s">
        <v>261</v>
      </c>
      <c r="B97" s="350">
        <f t="shared" si="24"/>
        <v>7</v>
      </c>
      <c r="C97" s="351" t="s">
        <v>262</v>
      </c>
      <c r="D97" s="360">
        <v>0</v>
      </c>
      <c r="E97" s="356"/>
      <c r="F97" s="354">
        <v>0</v>
      </c>
      <c r="G97" s="360">
        <v>0</v>
      </c>
      <c r="H97" s="355"/>
      <c r="I97" s="366"/>
      <c r="J97" s="355"/>
    </row>
    <row r="98" s="313" customFormat="1" ht="14.25" spans="1:10">
      <c r="A98" s="349" t="s">
        <v>263</v>
      </c>
      <c r="B98" s="350"/>
      <c r="C98" s="351" t="s">
        <v>264</v>
      </c>
      <c r="D98" s="360">
        <v>0</v>
      </c>
      <c r="E98" s="356"/>
      <c r="F98" s="354">
        <v>0</v>
      </c>
      <c r="G98" s="360">
        <v>0</v>
      </c>
      <c r="H98" s="355"/>
      <c r="I98" s="366"/>
      <c r="J98" s="355"/>
    </row>
    <row r="99" s="313" customFormat="1" ht="14.25" spans="1:10">
      <c r="A99" s="349" t="s">
        <v>265</v>
      </c>
      <c r="B99" s="350"/>
      <c r="C99" s="351" t="s">
        <v>266</v>
      </c>
      <c r="D99" s="360">
        <v>0</v>
      </c>
      <c r="E99" s="356"/>
      <c r="F99" s="354">
        <v>0</v>
      </c>
      <c r="G99" s="360">
        <v>0</v>
      </c>
      <c r="H99" s="355"/>
      <c r="I99" s="366"/>
      <c r="J99" s="355"/>
    </row>
    <row r="100" s="313" customFormat="1" ht="14.25" spans="1:10">
      <c r="A100" s="349" t="s">
        <v>267</v>
      </c>
      <c r="B100" s="350"/>
      <c r="C100" s="351" t="s">
        <v>268</v>
      </c>
      <c r="D100" s="360">
        <v>0</v>
      </c>
      <c r="E100" s="356"/>
      <c r="F100" s="354">
        <v>0</v>
      </c>
      <c r="G100" s="360">
        <v>0</v>
      </c>
      <c r="H100" s="355"/>
      <c r="I100" s="366"/>
      <c r="J100" s="355"/>
    </row>
    <row r="101" s="313" customFormat="1" ht="14.25" spans="1:10">
      <c r="A101" s="349" t="s">
        <v>269</v>
      </c>
      <c r="B101" s="350">
        <f t="shared" ref="B101:B130" si="28">LEN(A101)</f>
        <v>7</v>
      </c>
      <c r="C101" s="351" t="s">
        <v>138</v>
      </c>
      <c r="D101" s="360">
        <v>0</v>
      </c>
      <c r="E101" s="356"/>
      <c r="F101" s="354">
        <v>0</v>
      </c>
      <c r="G101" s="360">
        <v>0</v>
      </c>
      <c r="H101" s="355"/>
      <c r="I101" s="366"/>
      <c r="J101" s="355"/>
    </row>
    <row r="102" s="313" customFormat="1" ht="14.25" spans="1:10">
      <c r="A102" s="349" t="s">
        <v>270</v>
      </c>
      <c r="B102" s="350">
        <f t="shared" si="28"/>
        <v>7</v>
      </c>
      <c r="C102" s="351" t="s">
        <v>271</v>
      </c>
      <c r="D102" s="360">
        <v>0</v>
      </c>
      <c r="E102" s="356"/>
      <c r="F102" s="354">
        <v>0</v>
      </c>
      <c r="G102" s="360">
        <v>0</v>
      </c>
      <c r="H102" s="355"/>
      <c r="I102" s="366"/>
      <c r="J102" s="355"/>
    </row>
    <row r="103" s="313" customFormat="1" ht="14.25" spans="1:10">
      <c r="A103" s="349" t="s">
        <v>272</v>
      </c>
      <c r="B103" s="350">
        <f t="shared" si="28"/>
        <v>5</v>
      </c>
      <c r="C103" s="351" t="s">
        <v>273</v>
      </c>
      <c r="D103" s="360">
        <v>632</v>
      </c>
      <c r="E103" s="356">
        <v>327</v>
      </c>
      <c r="F103" s="354">
        <v>346</v>
      </c>
      <c r="G103" s="360">
        <v>613</v>
      </c>
      <c r="H103" s="355">
        <f>G103/F103</f>
        <v>1.77167630057803</v>
      </c>
      <c r="I103" s="366">
        <f t="shared" ref="I103:I105" si="29">G103-D103</f>
        <v>-19</v>
      </c>
      <c r="J103" s="355">
        <f t="shared" ref="J103:J105" si="30">I103/D103</f>
        <v>-0.0300632911392405</v>
      </c>
    </row>
    <row r="104" s="313" customFormat="1" ht="14.25" spans="1:10">
      <c r="A104" s="349" t="s">
        <v>274</v>
      </c>
      <c r="B104" s="350">
        <f t="shared" si="28"/>
        <v>7</v>
      </c>
      <c r="C104" s="351" t="s">
        <v>120</v>
      </c>
      <c r="D104" s="360">
        <v>552</v>
      </c>
      <c r="E104" s="356">
        <v>327</v>
      </c>
      <c r="F104" s="354">
        <v>327</v>
      </c>
      <c r="G104" s="360">
        <v>574</v>
      </c>
      <c r="H104" s="355">
        <f>G104/F104</f>
        <v>1.75535168195719</v>
      </c>
      <c r="I104" s="366">
        <f t="shared" si="29"/>
        <v>22</v>
      </c>
      <c r="J104" s="355">
        <f t="shared" si="30"/>
        <v>0.0398550724637681</v>
      </c>
    </row>
    <row r="105" s="313" customFormat="1" ht="14.25" spans="1:10">
      <c r="A105" s="349" t="s">
        <v>275</v>
      </c>
      <c r="B105" s="350">
        <f t="shared" si="28"/>
        <v>7</v>
      </c>
      <c r="C105" s="351" t="s">
        <v>122</v>
      </c>
      <c r="D105" s="360">
        <v>76</v>
      </c>
      <c r="E105" s="356"/>
      <c r="F105" s="354">
        <v>0</v>
      </c>
      <c r="G105" s="360">
        <v>39</v>
      </c>
      <c r="H105" s="355"/>
      <c r="I105" s="366">
        <f t="shared" si="29"/>
        <v>-37</v>
      </c>
      <c r="J105" s="355">
        <f t="shared" si="30"/>
        <v>-0.486842105263158</v>
      </c>
    </row>
    <row r="106" s="313" customFormat="1" ht="14.25" spans="1:10">
      <c r="A106" s="349" t="s">
        <v>276</v>
      </c>
      <c r="B106" s="350">
        <f t="shared" si="28"/>
        <v>7</v>
      </c>
      <c r="C106" s="351" t="s">
        <v>124</v>
      </c>
      <c r="D106" s="360">
        <v>0</v>
      </c>
      <c r="E106" s="356"/>
      <c r="F106" s="354">
        <v>0</v>
      </c>
      <c r="G106" s="360">
        <v>0</v>
      </c>
      <c r="H106" s="355"/>
      <c r="I106" s="366"/>
      <c r="J106" s="355"/>
    </row>
    <row r="107" s="313" customFormat="1" ht="14.25" spans="1:10">
      <c r="A107" s="349" t="s">
        <v>277</v>
      </c>
      <c r="B107" s="350">
        <f t="shared" si="28"/>
        <v>7</v>
      </c>
      <c r="C107" s="351" t="s">
        <v>278</v>
      </c>
      <c r="D107" s="360">
        <v>0</v>
      </c>
      <c r="E107" s="356"/>
      <c r="F107" s="354">
        <v>0</v>
      </c>
      <c r="G107" s="360">
        <v>0</v>
      </c>
      <c r="H107" s="355"/>
      <c r="I107" s="366">
        <f t="shared" ref="I107:I114" si="31">G107-D107</f>
        <v>0</v>
      </c>
      <c r="J107" s="355" t="e">
        <f t="shared" ref="J107:J114" si="32">I107/D107</f>
        <v>#DIV/0!</v>
      </c>
    </row>
    <row r="108" s="313" customFormat="1" ht="14.25" spans="1:10">
      <c r="A108" s="349" t="s">
        <v>279</v>
      </c>
      <c r="B108" s="350">
        <f t="shared" si="28"/>
        <v>7</v>
      </c>
      <c r="C108" s="351" t="s">
        <v>280</v>
      </c>
      <c r="D108" s="360">
        <v>1</v>
      </c>
      <c r="E108" s="356"/>
      <c r="F108" s="354">
        <v>0</v>
      </c>
      <c r="G108" s="360">
        <v>0</v>
      </c>
      <c r="H108" s="355"/>
      <c r="I108" s="366">
        <f t="shared" si="31"/>
        <v>-1</v>
      </c>
      <c r="J108" s="355">
        <f t="shared" si="32"/>
        <v>-1</v>
      </c>
    </row>
    <row r="109" s="313" customFormat="1" ht="14.25" spans="1:10">
      <c r="A109" s="349" t="s">
        <v>281</v>
      </c>
      <c r="B109" s="350">
        <f t="shared" si="28"/>
        <v>7</v>
      </c>
      <c r="C109" s="351" t="s">
        <v>282</v>
      </c>
      <c r="D109" s="360">
        <v>3</v>
      </c>
      <c r="E109" s="356"/>
      <c r="F109" s="354">
        <v>0</v>
      </c>
      <c r="G109" s="360">
        <v>0</v>
      </c>
      <c r="H109" s="355"/>
      <c r="I109" s="366"/>
      <c r="J109" s="355"/>
    </row>
    <row r="110" s="313" customFormat="1" ht="14.25" spans="1:10">
      <c r="A110" s="349" t="s">
        <v>283</v>
      </c>
      <c r="B110" s="350">
        <f t="shared" si="28"/>
        <v>7</v>
      </c>
      <c r="C110" s="351" t="s">
        <v>138</v>
      </c>
      <c r="D110" s="360">
        <v>0</v>
      </c>
      <c r="E110" s="356"/>
      <c r="F110" s="354">
        <v>0</v>
      </c>
      <c r="G110" s="360">
        <v>0</v>
      </c>
      <c r="H110" s="355"/>
      <c r="I110" s="366"/>
      <c r="J110" s="355"/>
    </row>
    <row r="111" s="313" customFormat="1" ht="14.25" spans="1:10">
      <c r="A111" s="349" t="s">
        <v>284</v>
      </c>
      <c r="B111" s="350">
        <f t="shared" si="28"/>
        <v>7</v>
      </c>
      <c r="C111" s="351" t="s">
        <v>285</v>
      </c>
      <c r="D111" s="360">
        <v>0</v>
      </c>
      <c r="E111" s="356"/>
      <c r="F111" s="354">
        <v>19</v>
      </c>
      <c r="G111" s="360">
        <v>0</v>
      </c>
      <c r="H111" s="355"/>
      <c r="I111" s="366"/>
      <c r="J111" s="355"/>
    </row>
    <row r="112" s="313" customFormat="1" ht="14.25" spans="1:10">
      <c r="A112" s="349" t="s">
        <v>286</v>
      </c>
      <c r="B112" s="350">
        <f t="shared" si="28"/>
        <v>5</v>
      </c>
      <c r="C112" s="351" t="s">
        <v>287</v>
      </c>
      <c r="D112" s="352">
        <v>616</v>
      </c>
      <c r="E112" s="356">
        <v>93</v>
      </c>
      <c r="F112" s="354">
        <v>93</v>
      </c>
      <c r="G112" s="352">
        <v>571</v>
      </c>
      <c r="H112" s="355">
        <f>G112/F112</f>
        <v>6.13978494623656</v>
      </c>
      <c r="I112" s="366">
        <f t="shared" si="31"/>
        <v>-45</v>
      </c>
      <c r="J112" s="355">
        <f t="shared" si="32"/>
        <v>-0.073051948051948</v>
      </c>
    </row>
    <row r="113" s="313" customFormat="1" ht="14.25" spans="1:10">
      <c r="A113" s="349" t="s">
        <v>288</v>
      </c>
      <c r="B113" s="350">
        <f t="shared" si="28"/>
        <v>7</v>
      </c>
      <c r="C113" s="351" t="s">
        <v>120</v>
      </c>
      <c r="D113" s="352">
        <v>128</v>
      </c>
      <c r="E113" s="356">
        <v>93</v>
      </c>
      <c r="F113" s="354">
        <v>93</v>
      </c>
      <c r="G113" s="352">
        <v>443</v>
      </c>
      <c r="H113" s="355">
        <f>G113/F113</f>
        <v>4.76344086021505</v>
      </c>
      <c r="I113" s="366">
        <f t="shared" si="31"/>
        <v>315</v>
      </c>
      <c r="J113" s="355">
        <f t="shared" si="32"/>
        <v>2.4609375</v>
      </c>
    </row>
    <row r="114" s="313" customFormat="1" ht="14.25" spans="1:10">
      <c r="A114" s="349" t="s">
        <v>289</v>
      </c>
      <c r="B114" s="350">
        <f t="shared" si="28"/>
        <v>7</v>
      </c>
      <c r="C114" s="351" t="s">
        <v>122</v>
      </c>
      <c r="D114" s="352">
        <v>118</v>
      </c>
      <c r="E114" s="356"/>
      <c r="F114" s="354">
        <v>0</v>
      </c>
      <c r="G114" s="352">
        <v>123</v>
      </c>
      <c r="H114" s="355"/>
      <c r="I114" s="366">
        <f t="shared" si="31"/>
        <v>5</v>
      </c>
      <c r="J114" s="355">
        <f t="shared" si="32"/>
        <v>0.0423728813559322</v>
      </c>
    </row>
    <row r="115" s="313" customFormat="1" ht="14.25" spans="1:10">
      <c r="A115" s="349" t="s">
        <v>290</v>
      </c>
      <c r="B115" s="350">
        <f t="shared" si="28"/>
        <v>7</v>
      </c>
      <c r="C115" s="351" t="s">
        <v>124</v>
      </c>
      <c r="D115" s="352">
        <v>0</v>
      </c>
      <c r="E115" s="356"/>
      <c r="F115" s="354">
        <v>0</v>
      </c>
      <c r="G115" s="352">
        <v>0</v>
      </c>
      <c r="H115" s="355"/>
      <c r="I115" s="366"/>
      <c r="J115" s="355"/>
    </row>
    <row r="116" s="313" customFormat="1" ht="14.25" spans="1:10">
      <c r="A116" s="349" t="s">
        <v>291</v>
      </c>
      <c r="B116" s="350">
        <f t="shared" si="28"/>
        <v>7</v>
      </c>
      <c r="C116" s="351" t="s">
        <v>292</v>
      </c>
      <c r="D116" s="352">
        <v>0</v>
      </c>
      <c r="E116" s="356"/>
      <c r="F116" s="354">
        <v>0</v>
      </c>
      <c r="G116" s="352">
        <v>0</v>
      </c>
      <c r="H116" s="355"/>
      <c r="I116" s="366"/>
      <c r="J116" s="355"/>
    </row>
    <row r="117" s="313" customFormat="1" ht="14.25" spans="1:10">
      <c r="A117" s="349" t="s">
        <v>293</v>
      </c>
      <c r="B117" s="350">
        <f t="shared" si="28"/>
        <v>7</v>
      </c>
      <c r="C117" s="351" t="s">
        <v>294</v>
      </c>
      <c r="D117" s="352">
        <v>0</v>
      </c>
      <c r="E117" s="356"/>
      <c r="F117" s="354">
        <v>0</v>
      </c>
      <c r="G117" s="352">
        <v>0</v>
      </c>
      <c r="H117" s="355"/>
      <c r="I117" s="366"/>
      <c r="J117" s="355"/>
    </row>
    <row r="118" s="313" customFormat="1" ht="14.25" spans="1:10">
      <c r="A118" s="349" t="s">
        <v>295</v>
      </c>
      <c r="B118" s="350">
        <f t="shared" si="28"/>
        <v>7</v>
      </c>
      <c r="C118" s="351" t="s">
        <v>296</v>
      </c>
      <c r="D118" s="352">
        <v>0</v>
      </c>
      <c r="E118" s="356"/>
      <c r="F118" s="354">
        <v>0</v>
      </c>
      <c r="G118" s="352">
        <v>0</v>
      </c>
      <c r="H118" s="355"/>
      <c r="I118" s="366"/>
      <c r="J118" s="355"/>
    </row>
    <row r="119" s="313" customFormat="1" ht="14.25" spans="1:10">
      <c r="A119" s="349" t="s">
        <v>297</v>
      </c>
      <c r="B119" s="350">
        <f t="shared" si="28"/>
        <v>7</v>
      </c>
      <c r="C119" s="351" t="s">
        <v>298</v>
      </c>
      <c r="D119" s="352">
        <v>0</v>
      </c>
      <c r="E119" s="356"/>
      <c r="F119" s="354">
        <v>0</v>
      </c>
      <c r="G119" s="352">
        <v>0</v>
      </c>
      <c r="H119" s="355"/>
      <c r="I119" s="366"/>
      <c r="J119" s="355"/>
    </row>
    <row r="120" s="313" customFormat="1" ht="14.25" spans="1:10">
      <c r="A120" s="349" t="s">
        <v>299</v>
      </c>
      <c r="B120" s="350">
        <f t="shared" si="28"/>
        <v>7</v>
      </c>
      <c r="C120" s="351" t="s">
        <v>300</v>
      </c>
      <c r="D120" s="352">
        <v>242</v>
      </c>
      <c r="E120" s="356"/>
      <c r="F120" s="354">
        <v>0</v>
      </c>
      <c r="G120" s="352">
        <v>0</v>
      </c>
      <c r="H120" s="355"/>
      <c r="I120" s="366">
        <f t="shared" ref="I120:I123" si="33">G120-D120</f>
        <v>-242</v>
      </c>
      <c r="J120" s="355">
        <f t="shared" ref="J120:J123" si="34">I120/D120</f>
        <v>-1</v>
      </c>
    </row>
    <row r="121" s="313" customFormat="1" ht="14.25" spans="1:10">
      <c r="A121" s="349" t="s">
        <v>301</v>
      </c>
      <c r="B121" s="350">
        <f t="shared" si="28"/>
        <v>7</v>
      </c>
      <c r="C121" s="351" t="s">
        <v>138</v>
      </c>
      <c r="D121" s="352">
        <v>0</v>
      </c>
      <c r="E121" s="356"/>
      <c r="F121" s="354">
        <v>0</v>
      </c>
      <c r="G121" s="352">
        <v>0</v>
      </c>
      <c r="H121" s="355"/>
      <c r="I121" s="366"/>
      <c r="J121" s="355"/>
    </row>
    <row r="122" s="313" customFormat="1" ht="14.25" spans="1:10">
      <c r="A122" s="349" t="s">
        <v>302</v>
      </c>
      <c r="B122" s="350">
        <f t="shared" si="28"/>
        <v>7</v>
      </c>
      <c r="C122" s="351" t="s">
        <v>303</v>
      </c>
      <c r="D122" s="352">
        <v>128</v>
      </c>
      <c r="E122" s="356"/>
      <c r="F122" s="354">
        <v>0</v>
      </c>
      <c r="G122" s="352">
        <v>5</v>
      </c>
      <c r="H122" s="355"/>
      <c r="I122" s="366">
        <f t="shared" si="33"/>
        <v>-123</v>
      </c>
      <c r="J122" s="355">
        <f t="shared" si="34"/>
        <v>-0.9609375</v>
      </c>
    </row>
    <row r="123" s="313" customFormat="1" ht="14.25" spans="1:10">
      <c r="A123" s="349" t="s">
        <v>304</v>
      </c>
      <c r="B123" s="350">
        <f t="shared" si="28"/>
        <v>5</v>
      </c>
      <c r="C123" s="351" t="s">
        <v>305</v>
      </c>
      <c r="D123" s="360">
        <v>0</v>
      </c>
      <c r="E123" s="353"/>
      <c r="F123" s="354">
        <v>0</v>
      </c>
      <c r="G123" s="360">
        <v>0</v>
      </c>
      <c r="H123" s="355"/>
      <c r="I123" s="366">
        <f t="shared" si="33"/>
        <v>0</v>
      </c>
      <c r="J123" s="355" t="e">
        <f t="shared" si="34"/>
        <v>#DIV/0!</v>
      </c>
    </row>
    <row r="124" s="313" customFormat="1" ht="14.25" spans="1:10">
      <c r="A124" s="349" t="s">
        <v>306</v>
      </c>
      <c r="B124" s="350">
        <f t="shared" si="28"/>
        <v>7</v>
      </c>
      <c r="C124" s="351" t="s">
        <v>120</v>
      </c>
      <c r="D124" s="360">
        <v>0</v>
      </c>
      <c r="E124" s="356"/>
      <c r="F124" s="354">
        <v>0</v>
      </c>
      <c r="G124" s="360">
        <v>0</v>
      </c>
      <c r="H124" s="355"/>
      <c r="I124" s="366"/>
      <c r="J124" s="355"/>
    </row>
    <row r="125" s="313" customFormat="1" ht="14.25" spans="1:10">
      <c r="A125" s="349" t="s">
        <v>307</v>
      </c>
      <c r="B125" s="350">
        <f t="shared" si="28"/>
        <v>7</v>
      </c>
      <c r="C125" s="351" t="s">
        <v>122</v>
      </c>
      <c r="D125" s="360">
        <v>0</v>
      </c>
      <c r="E125" s="356"/>
      <c r="F125" s="354">
        <v>0</v>
      </c>
      <c r="G125" s="360">
        <v>0</v>
      </c>
      <c r="H125" s="355"/>
      <c r="I125" s="366"/>
      <c r="J125" s="355"/>
    </row>
    <row r="126" s="313" customFormat="1" ht="14.25" spans="1:10">
      <c r="A126" s="349" t="s">
        <v>308</v>
      </c>
      <c r="B126" s="350">
        <f t="shared" si="28"/>
        <v>7</v>
      </c>
      <c r="C126" s="351" t="s">
        <v>124</v>
      </c>
      <c r="D126" s="360">
        <v>0</v>
      </c>
      <c r="E126" s="356"/>
      <c r="F126" s="354">
        <v>0</v>
      </c>
      <c r="G126" s="360">
        <v>0</v>
      </c>
      <c r="H126" s="355"/>
      <c r="I126" s="366"/>
      <c r="J126" s="355"/>
    </row>
    <row r="127" s="313" customFormat="1" ht="14.25" spans="1:10">
      <c r="A127" s="349" t="s">
        <v>309</v>
      </c>
      <c r="B127" s="350">
        <f t="shared" si="28"/>
        <v>7</v>
      </c>
      <c r="C127" s="351" t="s">
        <v>310</v>
      </c>
      <c r="D127" s="360">
        <v>0</v>
      </c>
      <c r="E127" s="356"/>
      <c r="F127" s="354">
        <v>0</v>
      </c>
      <c r="G127" s="360">
        <v>0</v>
      </c>
      <c r="H127" s="355"/>
      <c r="I127" s="366"/>
      <c r="J127" s="355"/>
    </row>
    <row r="128" s="313" customFormat="1" ht="14.25" spans="1:10">
      <c r="A128" s="349" t="s">
        <v>311</v>
      </c>
      <c r="B128" s="350">
        <f t="shared" si="28"/>
        <v>7</v>
      </c>
      <c r="C128" s="351" t="s">
        <v>312</v>
      </c>
      <c r="D128" s="360">
        <v>0</v>
      </c>
      <c r="E128" s="356"/>
      <c r="F128" s="354">
        <v>0</v>
      </c>
      <c r="G128" s="360">
        <v>0</v>
      </c>
      <c r="H128" s="355"/>
      <c r="I128" s="366"/>
      <c r="J128" s="355"/>
    </row>
    <row r="129" s="313" customFormat="1" ht="14.25" spans="1:10">
      <c r="A129" s="349" t="s">
        <v>313</v>
      </c>
      <c r="B129" s="350">
        <f t="shared" si="28"/>
        <v>7</v>
      </c>
      <c r="C129" s="351" t="s">
        <v>314</v>
      </c>
      <c r="D129" s="360">
        <v>0</v>
      </c>
      <c r="E129" s="356"/>
      <c r="F129" s="354">
        <v>0</v>
      </c>
      <c r="G129" s="360">
        <v>0</v>
      </c>
      <c r="H129" s="355"/>
      <c r="I129" s="366"/>
      <c r="J129" s="355"/>
    </row>
    <row r="130" s="313" customFormat="1" ht="14.25" spans="1:10">
      <c r="A130" s="349" t="s">
        <v>315</v>
      </c>
      <c r="B130" s="350">
        <f t="shared" si="28"/>
        <v>7</v>
      </c>
      <c r="C130" s="351" t="s">
        <v>316</v>
      </c>
      <c r="D130" s="360">
        <v>0</v>
      </c>
      <c r="E130" s="356"/>
      <c r="F130" s="354">
        <v>0</v>
      </c>
      <c r="G130" s="360">
        <v>0</v>
      </c>
      <c r="H130" s="355"/>
      <c r="I130" s="366"/>
      <c r="J130" s="355"/>
    </row>
    <row r="131" s="313" customFormat="1" ht="14.25" spans="1:10">
      <c r="A131" s="349" t="s">
        <v>317</v>
      </c>
      <c r="B131" s="350"/>
      <c r="C131" s="351" t="s">
        <v>318</v>
      </c>
      <c r="D131" s="360">
        <v>0</v>
      </c>
      <c r="E131" s="356"/>
      <c r="F131" s="354">
        <v>0</v>
      </c>
      <c r="G131" s="360">
        <v>0</v>
      </c>
      <c r="H131" s="355"/>
      <c r="I131" s="366"/>
      <c r="J131" s="355"/>
    </row>
    <row r="132" s="313" customFormat="1" ht="14.25" spans="1:10">
      <c r="A132" s="349" t="s">
        <v>319</v>
      </c>
      <c r="B132" s="350"/>
      <c r="C132" s="351" t="s">
        <v>320</v>
      </c>
      <c r="D132" s="360">
        <v>0</v>
      </c>
      <c r="E132" s="356"/>
      <c r="F132" s="354">
        <v>0</v>
      </c>
      <c r="G132" s="360">
        <v>0</v>
      </c>
      <c r="H132" s="355"/>
      <c r="I132" s="366"/>
      <c r="J132" s="355"/>
    </row>
    <row r="133" s="313" customFormat="1" ht="14.25" spans="1:10">
      <c r="A133" s="349" t="s">
        <v>321</v>
      </c>
      <c r="B133" s="350">
        <f t="shared" ref="B133:B179" si="35">LEN(A133)</f>
        <v>7</v>
      </c>
      <c r="C133" s="351" t="s">
        <v>138</v>
      </c>
      <c r="D133" s="360">
        <v>0</v>
      </c>
      <c r="E133" s="356"/>
      <c r="F133" s="354">
        <v>0</v>
      </c>
      <c r="G133" s="360">
        <v>0</v>
      </c>
      <c r="H133" s="355"/>
      <c r="I133" s="366"/>
      <c r="J133" s="355"/>
    </row>
    <row r="134" s="313" customFormat="1" ht="14.25" spans="1:10">
      <c r="A134" s="349" t="s">
        <v>322</v>
      </c>
      <c r="B134" s="350">
        <f t="shared" si="35"/>
        <v>7</v>
      </c>
      <c r="C134" s="351" t="s">
        <v>323</v>
      </c>
      <c r="D134" s="360">
        <v>0</v>
      </c>
      <c r="E134" s="356"/>
      <c r="F134" s="354">
        <v>0</v>
      </c>
      <c r="G134" s="360">
        <v>0</v>
      </c>
      <c r="H134" s="355"/>
      <c r="I134" s="366">
        <f t="shared" ref="I134:I137" si="36">G134-D134</f>
        <v>0</v>
      </c>
      <c r="J134" s="355" t="e">
        <f t="shared" ref="J134:J137" si="37">I134/D134</f>
        <v>#DIV/0!</v>
      </c>
    </row>
    <row r="135" s="313" customFormat="1" ht="14.25" spans="1:10">
      <c r="A135" s="349" t="s">
        <v>324</v>
      </c>
      <c r="B135" s="350">
        <f t="shared" si="35"/>
        <v>5</v>
      </c>
      <c r="C135" s="351" t="s">
        <v>325</v>
      </c>
      <c r="D135" s="360">
        <v>8</v>
      </c>
      <c r="E135" s="353"/>
      <c r="F135" s="354">
        <v>0</v>
      </c>
      <c r="G135" s="360">
        <v>5</v>
      </c>
      <c r="H135" s="355"/>
      <c r="I135" s="366">
        <f t="shared" si="36"/>
        <v>-3</v>
      </c>
      <c r="J135" s="355">
        <f t="shared" si="37"/>
        <v>-0.375</v>
      </c>
    </row>
    <row r="136" s="313" customFormat="1" ht="14.25" spans="1:10">
      <c r="A136" s="349" t="s">
        <v>326</v>
      </c>
      <c r="B136" s="350">
        <f t="shared" si="35"/>
        <v>7</v>
      </c>
      <c r="C136" s="351" t="s">
        <v>120</v>
      </c>
      <c r="D136" s="360">
        <v>0</v>
      </c>
      <c r="E136" s="356"/>
      <c r="F136" s="354">
        <v>0</v>
      </c>
      <c r="G136" s="360">
        <v>0</v>
      </c>
      <c r="H136" s="355"/>
      <c r="I136" s="366"/>
      <c r="J136" s="355"/>
    </row>
    <row r="137" s="313" customFormat="1" ht="14.25" spans="1:10">
      <c r="A137" s="349" t="s">
        <v>327</v>
      </c>
      <c r="B137" s="350">
        <f t="shared" si="35"/>
        <v>7</v>
      </c>
      <c r="C137" s="351" t="s">
        <v>122</v>
      </c>
      <c r="D137" s="360">
        <v>6</v>
      </c>
      <c r="E137" s="356"/>
      <c r="F137" s="354">
        <v>0</v>
      </c>
      <c r="G137" s="360">
        <v>5</v>
      </c>
      <c r="H137" s="355"/>
      <c r="I137" s="366">
        <f t="shared" si="36"/>
        <v>-1</v>
      </c>
      <c r="J137" s="355">
        <f t="shared" si="37"/>
        <v>-0.166666666666667</v>
      </c>
    </row>
    <row r="138" s="313" customFormat="1" ht="14.25" spans="1:10">
      <c r="A138" s="349" t="s">
        <v>328</v>
      </c>
      <c r="B138" s="350">
        <f t="shared" si="35"/>
        <v>7</v>
      </c>
      <c r="C138" s="351" t="s">
        <v>124</v>
      </c>
      <c r="D138" s="360">
        <v>0</v>
      </c>
      <c r="E138" s="356"/>
      <c r="F138" s="354">
        <v>0</v>
      </c>
      <c r="G138" s="360">
        <v>0</v>
      </c>
      <c r="H138" s="355"/>
      <c r="I138" s="366"/>
      <c r="J138" s="355"/>
    </row>
    <row r="139" s="313" customFormat="1" ht="14.25" spans="1:10">
      <c r="A139" s="349" t="s">
        <v>329</v>
      </c>
      <c r="B139" s="350">
        <f t="shared" si="35"/>
        <v>7</v>
      </c>
      <c r="C139" s="351" t="s">
        <v>330</v>
      </c>
      <c r="D139" s="360">
        <v>0</v>
      </c>
      <c r="E139" s="356"/>
      <c r="F139" s="354">
        <v>0</v>
      </c>
      <c r="G139" s="360">
        <v>0</v>
      </c>
      <c r="H139" s="355"/>
      <c r="I139" s="366">
        <f t="shared" ref="I139:I142" si="38">G139-D139</f>
        <v>0</v>
      </c>
      <c r="J139" s="355" t="e">
        <f t="shared" ref="J139:J142" si="39">I139/D139</f>
        <v>#DIV/0!</v>
      </c>
    </row>
    <row r="140" s="313" customFormat="1" ht="14.25" spans="1:10">
      <c r="A140" s="349" t="s">
        <v>331</v>
      </c>
      <c r="B140" s="350">
        <f t="shared" si="35"/>
        <v>7</v>
      </c>
      <c r="C140" s="351" t="s">
        <v>138</v>
      </c>
      <c r="D140" s="360">
        <v>0</v>
      </c>
      <c r="E140" s="356"/>
      <c r="F140" s="354">
        <v>0</v>
      </c>
      <c r="G140" s="360">
        <v>0</v>
      </c>
      <c r="H140" s="355"/>
      <c r="I140" s="366"/>
      <c r="J140" s="355"/>
    </row>
    <row r="141" s="313" customFormat="1" ht="14.25" spans="1:10">
      <c r="A141" s="349" t="s">
        <v>332</v>
      </c>
      <c r="B141" s="350">
        <f t="shared" si="35"/>
        <v>7</v>
      </c>
      <c r="C141" s="351" t="s">
        <v>333</v>
      </c>
      <c r="D141" s="360">
        <v>2</v>
      </c>
      <c r="E141" s="356"/>
      <c r="F141" s="354">
        <v>0</v>
      </c>
      <c r="G141" s="360">
        <v>0</v>
      </c>
      <c r="H141" s="355"/>
      <c r="I141" s="366">
        <f t="shared" si="38"/>
        <v>-2</v>
      </c>
      <c r="J141" s="355">
        <f t="shared" si="39"/>
        <v>-1</v>
      </c>
    </row>
    <row r="142" s="313" customFormat="1" ht="14.25" spans="1:10">
      <c r="A142" s="349" t="s">
        <v>334</v>
      </c>
      <c r="B142" s="350">
        <f t="shared" si="35"/>
        <v>5</v>
      </c>
      <c r="C142" s="351" t="s">
        <v>335</v>
      </c>
      <c r="D142" s="360">
        <v>0</v>
      </c>
      <c r="E142" s="353"/>
      <c r="F142" s="354">
        <v>0</v>
      </c>
      <c r="G142" s="360">
        <v>0</v>
      </c>
      <c r="H142" s="355"/>
      <c r="I142" s="366">
        <f t="shared" si="38"/>
        <v>0</v>
      </c>
      <c r="J142" s="355" t="e">
        <f t="shared" si="39"/>
        <v>#DIV/0!</v>
      </c>
    </row>
    <row r="143" s="313" customFormat="1" ht="14.25" spans="1:10">
      <c r="A143" s="349" t="s">
        <v>336</v>
      </c>
      <c r="B143" s="350">
        <f t="shared" si="35"/>
        <v>7</v>
      </c>
      <c r="C143" s="351" t="s">
        <v>120</v>
      </c>
      <c r="D143" s="360">
        <v>0</v>
      </c>
      <c r="E143" s="356"/>
      <c r="F143" s="354">
        <v>0</v>
      </c>
      <c r="G143" s="360">
        <v>0</v>
      </c>
      <c r="H143" s="355"/>
      <c r="I143" s="366"/>
      <c r="J143" s="355"/>
    </row>
    <row r="144" s="313" customFormat="1" ht="14.25" spans="1:10">
      <c r="A144" s="349" t="s">
        <v>337</v>
      </c>
      <c r="B144" s="350">
        <f t="shared" si="35"/>
        <v>7</v>
      </c>
      <c r="C144" s="351" t="s">
        <v>122</v>
      </c>
      <c r="D144" s="360">
        <v>0</v>
      </c>
      <c r="E144" s="356"/>
      <c r="F144" s="354">
        <v>0</v>
      </c>
      <c r="G144" s="360">
        <v>0</v>
      </c>
      <c r="H144" s="355"/>
      <c r="I144" s="366"/>
      <c r="J144" s="355"/>
    </row>
    <row r="145" s="313" customFormat="1" ht="14.25" spans="1:10">
      <c r="A145" s="349" t="s">
        <v>338</v>
      </c>
      <c r="B145" s="350">
        <f t="shared" si="35"/>
        <v>7</v>
      </c>
      <c r="C145" s="351" t="s">
        <v>124</v>
      </c>
      <c r="D145" s="360">
        <v>0</v>
      </c>
      <c r="E145" s="356"/>
      <c r="F145" s="354">
        <v>0</v>
      </c>
      <c r="G145" s="360">
        <v>0</v>
      </c>
      <c r="H145" s="355"/>
      <c r="I145" s="366"/>
      <c r="J145" s="355"/>
    </row>
    <row r="146" s="313" customFormat="1" ht="14.25" spans="1:10">
      <c r="A146" s="349" t="s">
        <v>339</v>
      </c>
      <c r="B146" s="350">
        <f t="shared" si="35"/>
        <v>7</v>
      </c>
      <c r="C146" s="351" t="s">
        <v>340</v>
      </c>
      <c r="D146" s="360">
        <v>0</v>
      </c>
      <c r="E146" s="356"/>
      <c r="F146" s="354">
        <v>0</v>
      </c>
      <c r="G146" s="360">
        <v>0</v>
      </c>
      <c r="H146" s="355"/>
      <c r="I146" s="366"/>
      <c r="J146" s="355"/>
    </row>
    <row r="147" s="313" customFormat="1" ht="14.25" spans="1:10">
      <c r="A147" s="349" t="s">
        <v>341</v>
      </c>
      <c r="B147" s="350">
        <f t="shared" si="35"/>
        <v>7</v>
      </c>
      <c r="C147" s="351" t="s">
        <v>342</v>
      </c>
      <c r="D147" s="360">
        <v>0</v>
      </c>
      <c r="E147" s="356"/>
      <c r="F147" s="354">
        <v>0</v>
      </c>
      <c r="G147" s="360">
        <v>0</v>
      </c>
      <c r="H147" s="355"/>
      <c r="I147" s="366"/>
      <c r="J147" s="355"/>
    </row>
    <row r="148" s="313" customFormat="1" ht="14.25" spans="1:10">
      <c r="A148" s="349" t="s">
        <v>343</v>
      </c>
      <c r="B148" s="350">
        <f t="shared" si="35"/>
        <v>7</v>
      </c>
      <c r="C148" s="351" t="s">
        <v>138</v>
      </c>
      <c r="D148" s="360">
        <v>0</v>
      </c>
      <c r="E148" s="356"/>
      <c r="F148" s="354">
        <v>0</v>
      </c>
      <c r="G148" s="360">
        <v>0</v>
      </c>
      <c r="H148" s="355"/>
      <c r="I148" s="366"/>
      <c r="J148" s="355"/>
    </row>
    <row r="149" s="313" customFormat="1" ht="14.25" spans="1:10">
      <c r="A149" s="349" t="s">
        <v>344</v>
      </c>
      <c r="B149" s="350">
        <f t="shared" si="35"/>
        <v>7</v>
      </c>
      <c r="C149" s="351" t="s">
        <v>345</v>
      </c>
      <c r="D149" s="360">
        <v>0</v>
      </c>
      <c r="E149" s="356"/>
      <c r="F149" s="354">
        <v>0</v>
      </c>
      <c r="G149" s="360">
        <v>0</v>
      </c>
      <c r="H149" s="355"/>
      <c r="I149" s="366"/>
      <c r="J149" s="355"/>
    </row>
    <row r="150" s="313" customFormat="1" ht="14.25" spans="1:10">
      <c r="A150" s="349" t="s">
        <v>346</v>
      </c>
      <c r="B150" s="350">
        <f t="shared" si="35"/>
        <v>5</v>
      </c>
      <c r="C150" s="351" t="s">
        <v>347</v>
      </c>
      <c r="D150" s="360">
        <v>81</v>
      </c>
      <c r="E150" s="353">
        <v>56</v>
      </c>
      <c r="F150" s="354">
        <v>56</v>
      </c>
      <c r="G150" s="360">
        <v>67</v>
      </c>
      <c r="H150" s="355">
        <f>G150/F150</f>
        <v>1.19642857142857</v>
      </c>
      <c r="I150" s="366">
        <f>G150-D150</f>
        <v>-14</v>
      </c>
      <c r="J150" s="355">
        <f>I150/D150</f>
        <v>-0.172839506172839</v>
      </c>
    </row>
    <row r="151" s="313" customFormat="1" ht="14.25" spans="1:10">
      <c r="A151" s="349" t="s">
        <v>348</v>
      </c>
      <c r="B151" s="350">
        <f t="shared" si="35"/>
        <v>7</v>
      </c>
      <c r="C151" s="351" t="s">
        <v>120</v>
      </c>
      <c r="D151" s="360">
        <v>0</v>
      </c>
      <c r="E151" s="356"/>
      <c r="F151" s="354">
        <v>0</v>
      </c>
      <c r="G151" s="360">
        <v>0</v>
      </c>
      <c r="H151" s="355"/>
      <c r="I151" s="366"/>
      <c r="J151" s="355"/>
    </row>
    <row r="152" s="313" customFormat="1" ht="14.25" spans="1:10">
      <c r="A152" s="349" t="s">
        <v>349</v>
      </c>
      <c r="B152" s="350">
        <f t="shared" si="35"/>
        <v>7</v>
      </c>
      <c r="C152" s="351" t="s">
        <v>122</v>
      </c>
      <c r="D152" s="360">
        <v>0</v>
      </c>
      <c r="E152" s="356"/>
      <c r="F152" s="354">
        <v>0</v>
      </c>
      <c r="G152" s="360">
        <v>0</v>
      </c>
      <c r="H152" s="355"/>
      <c r="I152" s="366"/>
      <c r="J152" s="355"/>
    </row>
    <row r="153" s="313" customFormat="1" ht="14.25" spans="1:10">
      <c r="A153" s="349" t="s">
        <v>350</v>
      </c>
      <c r="B153" s="350">
        <f t="shared" si="35"/>
        <v>7</v>
      </c>
      <c r="C153" s="351" t="s">
        <v>124</v>
      </c>
      <c r="D153" s="360">
        <v>0</v>
      </c>
      <c r="E153" s="356"/>
      <c r="F153" s="354">
        <v>0</v>
      </c>
      <c r="G153" s="360">
        <v>0</v>
      </c>
      <c r="H153" s="355"/>
      <c r="I153" s="366"/>
      <c r="J153" s="355"/>
    </row>
    <row r="154" s="313" customFormat="1" ht="14.25" spans="1:10">
      <c r="A154" s="349" t="s">
        <v>351</v>
      </c>
      <c r="B154" s="350">
        <f t="shared" si="35"/>
        <v>7</v>
      </c>
      <c r="C154" s="351" t="s">
        <v>352</v>
      </c>
      <c r="D154" s="360">
        <v>81</v>
      </c>
      <c r="E154" s="356">
        <v>56</v>
      </c>
      <c r="F154" s="354">
        <v>56</v>
      </c>
      <c r="G154" s="360">
        <v>67</v>
      </c>
      <c r="H154" s="355">
        <f t="shared" ref="H154:H157" si="40">G154/F154</f>
        <v>1.19642857142857</v>
      </c>
      <c r="I154" s="366">
        <f t="shared" ref="I154:I158" si="41">G154-D154</f>
        <v>-14</v>
      </c>
      <c r="J154" s="355">
        <f t="shared" ref="J154:J158" si="42">I154/D154</f>
        <v>-0.172839506172839</v>
      </c>
    </row>
    <row r="155" s="313" customFormat="1" ht="14.25" spans="1:10">
      <c r="A155" s="349" t="s">
        <v>353</v>
      </c>
      <c r="B155" s="350">
        <f t="shared" si="35"/>
        <v>7</v>
      </c>
      <c r="C155" s="351" t="s">
        <v>354</v>
      </c>
      <c r="D155" s="360">
        <v>0</v>
      </c>
      <c r="E155" s="356"/>
      <c r="F155" s="354">
        <v>0</v>
      </c>
      <c r="G155" s="360">
        <v>0</v>
      </c>
      <c r="H155" s="355"/>
      <c r="I155" s="366"/>
      <c r="J155" s="355"/>
    </row>
    <row r="156" s="313" customFormat="1" ht="14.25" spans="1:10">
      <c r="A156" s="349" t="s">
        <v>355</v>
      </c>
      <c r="B156" s="350">
        <f t="shared" si="35"/>
        <v>5</v>
      </c>
      <c r="C156" s="351" t="s">
        <v>356</v>
      </c>
      <c r="D156" s="352">
        <v>49</v>
      </c>
      <c r="E156" s="353">
        <v>24</v>
      </c>
      <c r="F156" s="354">
        <v>24</v>
      </c>
      <c r="G156" s="352">
        <v>38</v>
      </c>
      <c r="H156" s="355">
        <f t="shared" si="40"/>
        <v>1.58333333333333</v>
      </c>
      <c r="I156" s="366">
        <f t="shared" si="41"/>
        <v>-11</v>
      </c>
      <c r="J156" s="355">
        <f t="shared" si="42"/>
        <v>-0.224489795918367</v>
      </c>
    </row>
    <row r="157" s="313" customFormat="1" ht="14.25" spans="1:10">
      <c r="A157" s="349" t="s">
        <v>357</v>
      </c>
      <c r="B157" s="350">
        <f t="shared" si="35"/>
        <v>7</v>
      </c>
      <c r="C157" s="351" t="s">
        <v>120</v>
      </c>
      <c r="D157" s="352">
        <v>40</v>
      </c>
      <c r="E157" s="356">
        <v>24</v>
      </c>
      <c r="F157" s="354">
        <v>24</v>
      </c>
      <c r="G157" s="352">
        <v>34</v>
      </c>
      <c r="H157" s="355">
        <f t="shared" si="40"/>
        <v>1.41666666666667</v>
      </c>
      <c r="I157" s="366">
        <f t="shared" si="41"/>
        <v>-6</v>
      </c>
      <c r="J157" s="355">
        <f t="shared" si="42"/>
        <v>-0.15</v>
      </c>
    </row>
    <row r="158" s="313" customFormat="1" ht="14.25" spans="1:10">
      <c r="A158" s="349" t="s">
        <v>358</v>
      </c>
      <c r="B158" s="350">
        <f t="shared" si="35"/>
        <v>7</v>
      </c>
      <c r="C158" s="351" t="s">
        <v>122</v>
      </c>
      <c r="D158" s="352">
        <v>9</v>
      </c>
      <c r="E158" s="356"/>
      <c r="F158" s="354">
        <v>0</v>
      </c>
      <c r="G158" s="352">
        <v>4</v>
      </c>
      <c r="H158" s="355"/>
      <c r="I158" s="366">
        <f t="shared" si="41"/>
        <v>-5</v>
      </c>
      <c r="J158" s="355">
        <f t="shared" si="42"/>
        <v>-0.555555555555556</v>
      </c>
    </row>
    <row r="159" s="313" customFormat="1" ht="14.25" spans="1:10">
      <c r="A159" s="349" t="s">
        <v>359</v>
      </c>
      <c r="B159" s="350">
        <f t="shared" si="35"/>
        <v>7</v>
      </c>
      <c r="C159" s="351" t="s">
        <v>124</v>
      </c>
      <c r="D159" s="360">
        <v>0</v>
      </c>
      <c r="E159" s="356"/>
      <c r="F159" s="354">
        <v>0</v>
      </c>
      <c r="G159" s="360">
        <v>0</v>
      </c>
      <c r="H159" s="355"/>
      <c r="I159" s="366"/>
      <c r="J159" s="355"/>
    </row>
    <row r="160" s="313" customFormat="1" ht="14.25" spans="1:10">
      <c r="A160" s="349" t="s">
        <v>360</v>
      </c>
      <c r="B160" s="350">
        <f t="shared" si="35"/>
        <v>7</v>
      </c>
      <c r="C160" s="351" t="s">
        <v>151</v>
      </c>
      <c r="D160" s="360">
        <v>0</v>
      </c>
      <c r="E160" s="356"/>
      <c r="F160" s="354">
        <v>0</v>
      </c>
      <c r="G160" s="360">
        <v>0</v>
      </c>
      <c r="H160" s="355"/>
      <c r="I160" s="366"/>
      <c r="J160" s="355"/>
    </row>
    <row r="161" s="313" customFormat="1" ht="14.25" spans="1:10">
      <c r="A161" s="349" t="s">
        <v>361</v>
      </c>
      <c r="B161" s="350">
        <f t="shared" si="35"/>
        <v>7</v>
      </c>
      <c r="C161" s="351" t="s">
        <v>138</v>
      </c>
      <c r="D161" s="360">
        <v>0</v>
      </c>
      <c r="E161" s="356"/>
      <c r="F161" s="354">
        <v>0</v>
      </c>
      <c r="G161" s="360">
        <v>0</v>
      </c>
      <c r="H161" s="355"/>
      <c r="I161" s="366"/>
      <c r="J161" s="355"/>
    </row>
    <row r="162" s="313" customFormat="1" ht="14.25" spans="1:10">
      <c r="A162" s="349" t="s">
        <v>362</v>
      </c>
      <c r="B162" s="350">
        <f t="shared" si="35"/>
        <v>7</v>
      </c>
      <c r="C162" s="351" t="s">
        <v>363</v>
      </c>
      <c r="D162" s="360">
        <v>0</v>
      </c>
      <c r="E162" s="356"/>
      <c r="F162" s="354">
        <v>0</v>
      </c>
      <c r="G162" s="360">
        <v>0</v>
      </c>
      <c r="H162" s="355"/>
      <c r="I162" s="366"/>
      <c r="J162" s="355"/>
    </row>
    <row r="163" s="313" customFormat="1" ht="14.25" spans="1:10">
      <c r="A163" s="349" t="s">
        <v>364</v>
      </c>
      <c r="B163" s="350">
        <f t="shared" si="35"/>
        <v>5</v>
      </c>
      <c r="C163" s="351" t="s">
        <v>365</v>
      </c>
      <c r="D163" s="352">
        <v>344</v>
      </c>
      <c r="E163" s="353">
        <v>95</v>
      </c>
      <c r="F163" s="354">
        <v>95</v>
      </c>
      <c r="G163" s="352">
        <v>300</v>
      </c>
      <c r="H163" s="355">
        <f t="shared" ref="H163:H167" si="43">G163/F163</f>
        <v>3.15789473684211</v>
      </c>
      <c r="I163" s="366">
        <f t="shared" ref="I163:I165" si="44">G163-D163</f>
        <v>-44</v>
      </c>
      <c r="J163" s="355">
        <f t="shared" ref="J163:J165" si="45">I163/D163</f>
        <v>-0.127906976744186</v>
      </c>
    </row>
    <row r="164" s="313" customFormat="1" ht="14.25" spans="1:10">
      <c r="A164" s="349" t="s">
        <v>366</v>
      </c>
      <c r="B164" s="350">
        <f t="shared" si="35"/>
        <v>7</v>
      </c>
      <c r="C164" s="351" t="s">
        <v>120</v>
      </c>
      <c r="D164" s="352">
        <v>98</v>
      </c>
      <c r="E164" s="356">
        <v>90</v>
      </c>
      <c r="F164" s="354">
        <v>90</v>
      </c>
      <c r="G164" s="352">
        <v>105</v>
      </c>
      <c r="H164" s="355">
        <f t="shared" si="43"/>
        <v>1.16666666666667</v>
      </c>
      <c r="I164" s="366">
        <f t="shared" si="44"/>
        <v>7</v>
      </c>
      <c r="J164" s="355">
        <f t="shared" si="45"/>
        <v>0.0714285714285714</v>
      </c>
    </row>
    <row r="165" s="313" customFormat="1" ht="14.25" spans="1:10">
      <c r="A165" s="349" t="s">
        <v>367</v>
      </c>
      <c r="B165" s="350">
        <f t="shared" si="35"/>
        <v>7</v>
      </c>
      <c r="C165" s="351" t="s">
        <v>122</v>
      </c>
      <c r="D165" s="352">
        <v>73</v>
      </c>
      <c r="E165" s="356"/>
      <c r="F165" s="354">
        <v>0</v>
      </c>
      <c r="G165" s="352">
        <v>36</v>
      </c>
      <c r="H165" s="355"/>
      <c r="I165" s="366">
        <f t="shared" si="44"/>
        <v>-37</v>
      </c>
      <c r="J165" s="355">
        <f t="shared" si="45"/>
        <v>-0.506849315068493</v>
      </c>
    </row>
    <row r="166" s="313" customFormat="1" ht="14.25" spans="1:10">
      <c r="A166" s="349" t="s">
        <v>368</v>
      </c>
      <c r="B166" s="350">
        <f t="shared" si="35"/>
        <v>7</v>
      </c>
      <c r="C166" s="351" t="s">
        <v>124</v>
      </c>
      <c r="D166" s="352">
        <v>0</v>
      </c>
      <c r="E166" s="356"/>
      <c r="F166" s="354">
        <v>0</v>
      </c>
      <c r="G166" s="352">
        <v>0</v>
      </c>
      <c r="H166" s="355"/>
      <c r="I166" s="366"/>
      <c r="J166" s="355"/>
    </row>
    <row r="167" s="313" customFormat="1" ht="14.25" spans="1:10">
      <c r="A167" s="349" t="s">
        <v>369</v>
      </c>
      <c r="B167" s="350">
        <f t="shared" si="35"/>
        <v>7</v>
      </c>
      <c r="C167" s="367" t="s">
        <v>370</v>
      </c>
      <c r="D167" s="352">
        <v>143</v>
      </c>
      <c r="E167" s="356">
        <v>5</v>
      </c>
      <c r="F167" s="233">
        <v>5</v>
      </c>
      <c r="G167" s="352">
        <v>139</v>
      </c>
      <c r="H167" s="355">
        <f t="shared" si="43"/>
        <v>27.8</v>
      </c>
      <c r="I167" s="366"/>
      <c r="J167" s="355"/>
    </row>
    <row r="168" s="313" customFormat="1" ht="14.25" spans="1:10">
      <c r="A168" s="349" t="s">
        <v>371</v>
      </c>
      <c r="B168" s="350">
        <f t="shared" si="35"/>
        <v>7</v>
      </c>
      <c r="C168" s="351" t="s">
        <v>138</v>
      </c>
      <c r="D168" s="313">
        <v>0</v>
      </c>
      <c r="E168" s="356"/>
      <c r="F168" s="233">
        <v>0</v>
      </c>
      <c r="G168" s="313">
        <v>0</v>
      </c>
      <c r="H168" s="355"/>
      <c r="I168" s="366"/>
      <c r="J168" s="355"/>
    </row>
    <row r="169" s="313" customFormat="1" ht="14.25" spans="1:10">
      <c r="A169" s="349" t="s">
        <v>372</v>
      </c>
      <c r="B169" s="350">
        <f t="shared" si="35"/>
        <v>7</v>
      </c>
      <c r="C169" s="351" t="s">
        <v>373</v>
      </c>
      <c r="D169" s="352">
        <v>30</v>
      </c>
      <c r="E169" s="356"/>
      <c r="F169" s="233">
        <v>0</v>
      </c>
      <c r="G169" s="352">
        <v>20</v>
      </c>
      <c r="H169" s="355"/>
      <c r="I169" s="366"/>
      <c r="J169" s="355">
        <f t="shared" ref="J169:J172" si="46">I169/D169</f>
        <v>0</v>
      </c>
    </row>
    <row r="170" s="313" customFormat="1" ht="14.25" spans="1:10">
      <c r="A170" s="349" t="s">
        <v>374</v>
      </c>
      <c r="B170" s="350">
        <f t="shared" si="35"/>
        <v>5</v>
      </c>
      <c r="C170" s="351" t="s">
        <v>375</v>
      </c>
      <c r="D170" s="352">
        <v>461</v>
      </c>
      <c r="E170" s="353">
        <v>112</v>
      </c>
      <c r="F170" s="233">
        <v>112</v>
      </c>
      <c r="G170" s="352">
        <v>455</v>
      </c>
      <c r="H170" s="355">
        <f>G170/F170</f>
        <v>4.0625</v>
      </c>
      <c r="I170" s="366">
        <f t="shared" ref="I170:I172" si="47">G170-D170</f>
        <v>-6</v>
      </c>
      <c r="J170" s="355">
        <f t="shared" si="46"/>
        <v>-0.0130151843817787</v>
      </c>
    </row>
    <row r="171" s="313" customFormat="1" ht="14.25" spans="1:10">
      <c r="A171" s="349" t="s">
        <v>376</v>
      </c>
      <c r="B171" s="350">
        <f t="shared" si="35"/>
        <v>7</v>
      </c>
      <c r="C171" s="351" t="s">
        <v>120</v>
      </c>
      <c r="D171" s="352">
        <v>404</v>
      </c>
      <c r="E171" s="356">
        <v>112</v>
      </c>
      <c r="F171" s="233">
        <v>112</v>
      </c>
      <c r="G171" s="352">
        <v>164</v>
      </c>
      <c r="H171" s="355">
        <f>G171/F171</f>
        <v>1.46428571428571</v>
      </c>
      <c r="I171" s="366">
        <f t="shared" si="47"/>
        <v>-240</v>
      </c>
      <c r="J171" s="355">
        <f t="shared" si="46"/>
        <v>-0.594059405940594</v>
      </c>
    </row>
    <row r="172" s="313" customFormat="1" ht="14.25" spans="1:10">
      <c r="A172" s="349" t="s">
        <v>377</v>
      </c>
      <c r="B172" s="350">
        <f t="shared" si="35"/>
        <v>7</v>
      </c>
      <c r="C172" s="351" t="s">
        <v>122</v>
      </c>
      <c r="D172" s="352">
        <v>57</v>
      </c>
      <c r="E172" s="356">
        <v>0</v>
      </c>
      <c r="F172" s="233">
        <v>0</v>
      </c>
      <c r="G172" s="352">
        <v>227</v>
      </c>
      <c r="H172" s="355"/>
      <c r="I172" s="366">
        <f t="shared" si="47"/>
        <v>170</v>
      </c>
      <c r="J172" s="355">
        <f t="shared" si="46"/>
        <v>2.98245614035088</v>
      </c>
    </row>
    <row r="173" s="313" customFormat="1" ht="14.25" spans="1:10">
      <c r="A173" s="349" t="s">
        <v>378</v>
      </c>
      <c r="B173" s="350">
        <f t="shared" si="35"/>
        <v>7</v>
      </c>
      <c r="C173" s="351" t="s">
        <v>124</v>
      </c>
      <c r="D173" s="360">
        <v>0</v>
      </c>
      <c r="E173" s="356"/>
      <c r="F173" s="233">
        <v>0</v>
      </c>
      <c r="G173" s="360">
        <v>0</v>
      </c>
      <c r="H173" s="355"/>
      <c r="I173" s="366"/>
      <c r="J173" s="355"/>
    </row>
    <row r="174" s="313" customFormat="1" ht="14.25" spans="1:10">
      <c r="A174" s="349" t="s">
        <v>379</v>
      </c>
      <c r="B174" s="350">
        <f t="shared" si="35"/>
        <v>7</v>
      </c>
      <c r="C174" s="351" t="s">
        <v>380</v>
      </c>
      <c r="D174" s="360">
        <v>0</v>
      </c>
      <c r="E174" s="356"/>
      <c r="F174" s="233">
        <v>0</v>
      </c>
      <c r="G174" s="360">
        <v>0</v>
      </c>
      <c r="H174" s="355"/>
      <c r="I174" s="366">
        <f t="shared" ref="I174:I179" si="48">G174-D174</f>
        <v>0</v>
      </c>
      <c r="J174" s="355" t="e">
        <f t="shared" ref="J174:J179" si="49">I174/D174</f>
        <v>#DIV/0!</v>
      </c>
    </row>
    <row r="175" s="313" customFormat="1" ht="14.25" spans="1:10">
      <c r="A175" s="349" t="s">
        <v>381</v>
      </c>
      <c r="B175" s="350">
        <f t="shared" si="35"/>
        <v>7</v>
      </c>
      <c r="C175" s="351" t="s">
        <v>138</v>
      </c>
      <c r="D175" s="360">
        <v>0</v>
      </c>
      <c r="E175" s="356"/>
      <c r="F175" s="233">
        <v>0</v>
      </c>
      <c r="G175" s="360">
        <v>0</v>
      </c>
      <c r="H175" s="355"/>
      <c r="I175" s="366"/>
      <c r="J175" s="355"/>
    </row>
    <row r="176" s="313" customFormat="1" ht="14.25" spans="1:10">
      <c r="A176" s="349" t="s">
        <v>382</v>
      </c>
      <c r="B176" s="350">
        <f t="shared" si="35"/>
        <v>7</v>
      </c>
      <c r="C176" s="351" t="s">
        <v>383</v>
      </c>
      <c r="D176" s="360">
        <v>0</v>
      </c>
      <c r="E176" s="356"/>
      <c r="F176" s="233">
        <v>0</v>
      </c>
      <c r="G176" s="360">
        <v>64</v>
      </c>
      <c r="H176" s="355"/>
      <c r="I176" s="366">
        <f t="shared" si="48"/>
        <v>64</v>
      </c>
      <c r="J176" s="355"/>
    </row>
    <row r="177" s="313" customFormat="1" ht="14.25" spans="1:10">
      <c r="A177" s="349" t="s">
        <v>384</v>
      </c>
      <c r="B177" s="350">
        <f t="shared" si="35"/>
        <v>5</v>
      </c>
      <c r="C177" s="351" t="s">
        <v>385</v>
      </c>
      <c r="D177" s="352">
        <v>821</v>
      </c>
      <c r="E177" s="353">
        <v>422</v>
      </c>
      <c r="F177" s="233">
        <v>422</v>
      </c>
      <c r="G177" s="352">
        <v>879</v>
      </c>
      <c r="H177" s="355">
        <f>G177/F177</f>
        <v>2.08293838862559</v>
      </c>
      <c r="I177" s="366">
        <f t="shared" si="48"/>
        <v>58</v>
      </c>
      <c r="J177" s="355">
        <f t="shared" si="49"/>
        <v>0.0706455542021924</v>
      </c>
    </row>
    <row r="178" s="313" customFormat="1" ht="14.25" spans="1:10">
      <c r="A178" s="349" t="s">
        <v>386</v>
      </c>
      <c r="B178" s="350">
        <f t="shared" si="35"/>
        <v>7</v>
      </c>
      <c r="C178" s="351" t="s">
        <v>120</v>
      </c>
      <c r="D178" s="352">
        <v>234</v>
      </c>
      <c r="E178" s="356">
        <v>281</v>
      </c>
      <c r="F178" s="233">
        <v>281</v>
      </c>
      <c r="G178" s="352">
        <v>368</v>
      </c>
      <c r="H178" s="355">
        <f>G178/F178</f>
        <v>1.30960854092527</v>
      </c>
      <c r="I178" s="366">
        <f t="shared" si="48"/>
        <v>134</v>
      </c>
      <c r="J178" s="355">
        <f t="shared" si="49"/>
        <v>0.572649572649573</v>
      </c>
    </row>
    <row r="179" s="313" customFormat="1" ht="14.25" spans="1:10">
      <c r="A179" s="349" t="s">
        <v>387</v>
      </c>
      <c r="B179" s="350">
        <f t="shared" si="35"/>
        <v>7</v>
      </c>
      <c r="C179" s="351" t="s">
        <v>122</v>
      </c>
      <c r="D179" s="352">
        <v>439</v>
      </c>
      <c r="E179" s="356">
        <v>0</v>
      </c>
      <c r="F179" s="233">
        <v>0</v>
      </c>
      <c r="G179" s="352">
        <v>327</v>
      </c>
      <c r="H179" s="355"/>
      <c r="I179" s="366">
        <f t="shared" si="48"/>
        <v>-112</v>
      </c>
      <c r="J179" s="355">
        <f t="shared" si="49"/>
        <v>-0.255125284738041</v>
      </c>
    </row>
    <row r="180" s="313" customFormat="1" ht="14.25" spans="1:10">
      <c r="A180" s="367" t="s">
        <v>388</v>
      </c>
      <c r="B180" s="350"/>
      <c r="C180" s="351" t="s">
        <v>124</v>
      </c>
      <c r="D180" s="352">
        <v>0</v>
      </c>
      <c r="E180" s="356"/>
      <c r="F180" s="233">
        <v>0</v>
      </c>
      <c r="G180" s="352">
        <v>0</v>
      </c>
      <c r="H180" s="355"/>
      <c r="I180" s="366"/>
      <c r="J180" s="355"/>
    </row>
    <row r="181" s="313" customFormat="1" ht="14.25" spans="1:10">
      <c r="A181" s="349" t="s">
        <v>389</v>
      </c>
      <c r="B181" s="350">
        <f t="shared" ref="B181:B187" si="50">LEN(A181)</f>
        <v>7</v>
      </c>
      <c r="C181" s="351" t="s">
        <v>390</v>
      </c>
      <c r="D181" s="352">
        <v>2</v>
      </c>
      <c r="E181" s="356"/>
      <c r="F181" s="233">
        <v>0</v>
      </c>
      <c r="G181" s="352">
        <v>0</v>
      </c>
      <c r="H181" s="355"/>
      <c r="I181" s="366">
        <f t="shared" ref="I181:I186" si="51">G181-D181</f>
        <v>-2</v>
      </c>
      <c r="J181" s="355"/>
    </row>
    <row r="182" s="313" customFormat="1" ht="14.25" spans="1:10">
      <c r="A182" s="349" t="s">
        <v>391</v>
      </c>
      <c r="B182" s="350">
        <f t="shared" si="50"/>
        <v>7</v>
      </c>
      <c r="C182" s="351" t="s">
        <v>138</v>
      </c>
      <c r="D182" s="352">
        <v>0</v>
      </c>
      <c r="E182" s="356"/>
      <c r="F182" s="233">
        <v>0</v>
      </c>
      <c r="G182" s="352">
        <v>10</v>
      </c>
      <c r="H182" s="355"/>
      <c r="I182" s="366"/>
      <c r="J182" s="355"/>
    </row>
    <row r="183" s="313" customFormat="1" ht="14.25" spans="1:10">
      <c r="A183" s="349" t="s">
        <v>392</v>
      </c>
      <c r="B183" s="350">
        <f t="shared" si="50"/>
        <v>7</v>
      </c>
      <c r="C183" s="351" t="s">
        <v>393</v>
      </c>
      <c r="D183" s="352">
        <v>146</v>
      </c>
      <c r="E183" s="356">
        <v>141</v>
      </c>
      <c r="F183" s="233">
        <v>141</v>
      </c>
      <c r="G183" s="352">
        <v>174</v>
      </c>
      <c r="H183" s="355"/>
      <c r="I183" s="366"/>
      <c r="J183" s="355">
        <f t="shared" ref="J183:J186" si="52">I183/D183</f>
        <v>0</v>
      </c>
    </row>
    <row r="184" s="313" customFormat="1" ht="14.25" spans="1:10">
      <c r="A184" s="349" t="s">
        <v>394</v>
      </c>
      <c r="B184" s="350">
        <f t="shared" si="50"/>
        <v>5</v>
      </c>
      <c r="C184" s="351" t="s">
        <v>395</v>
      </c>
      <c r="D184" s="352">
        <v>569</v>
      </c>
      <c r="E184" s="353">
        <v>95</v>
      </c>
      <c r="F184" s="233">
        <v>95</v>
      </c>
      <c r="G184" s="352">
        <v>434</v>
      </c>
      <c r="H184" s="355">
        <f>G183/F183</f>
        <v>1.23404255319149</v>
      </c>
      <c r="I184" s="366">
        <f>G183-D184</f>
        <v>-395</v>
      </c>
      <c r="J184" s="355">
        <f t="shared" si="52"/>
        <v>-0.694200351493849</v>
      </c>
    </row>
    <row r="185" s="313" customFormat="1" ht="14.25" spans="1:10">
      <c r="A185" s="349" t="s">
        <v>396</v>
      </c>
      <c r="B185" s="350">
        <f t="shared" si="50"/>
        <v>7</v>
      </c>
      <c r="C185" s="351" t="s">
        <v>120</v>
      </c>
      <c r="D185" s="352">
        <v>143</v>
      </c>
      <c r="E185" s="356">
        <v>83</v>
      </c>
      <c r="F185" s="233">
        <v>83</v>
      </c>
      <c r="G185" s="352">
        <v>121</v>
      </c>
      <c r="H185" s="355">
        <f>G185/F185</f>
        <v>1.4578313253012</v>
      </c>
      <c r="I185" s="366">
        <f t="shared" si="51"/>
        <v>-22</v>
      </c>
      <c r="J185" s="355">
        <f t="shared" si="52"/>
        <v>-0.153846153846154</v>
      </c>
    </row>
    <row r="186" s="313" customFormat="1" ht="14.25" spans="1:10">
      <c r="A186" s="349" t="s">
        <v>397</v>
      </c>
      <c r="B186" s="350">
        <f t="shared" si="50"/>
        <v>7</v>
      </c>
      <c r="C186" s="351" t="s">
        <v>122</v>
      </c>
      <c r="D186" s="352">
        <v>397</v>
      </c>
      <c r="E186" s="356"/>
      <c r="F186" s="233">
        <v>0</v>
      </c>
      <c r="G186" s="352">
        <v>211</v>
      </c>
      <c r="H186" s="355"/>
      <c r="I186" s="366">
        <f t="shared" si="51"/>
        <v>-186</v>
      </c>
      <c r="J186" s="355">
        <f t="shared" si="52"/>
        <v>-0.468513853904282</v>
      </c>
    </row>
    <row r="187" s="313" customFormat="1" ht="14.25" spans="1:10">
      <c r="A187" s="349" t="s">
        <v>398</v>
      </c>
      <c r="B187" s="350">
        <f t="shared" si="50"/>
        <v>7</v>
      </c>
      <c r="C187" s="351" t="s">
        <v>124</v>
      </c>
      <c r="D187" s="352">
        <v>0</v>
      </c>
      <c r="E187" s="356"/>
      <c r="F187" s="233">
        <v>0</v>
      </c>
      <c r="G187" s="352">
        <v>0</v>
      </c>
      <c r="H187" s="355"/>
      <c r="I187" s="366"/>
      <c r="J187" s="355"/>
    </row>
    <row r="188" s="313" customFormat="1" ht="14.25" spans="1:10">
      <c r="A188" s="349">
        <v>2013304</v>
      </c>
      <c r="B188" s="350"/>
      <c r="C188" s="351" t="s">
        <v>399</v>
      </c>
      <c r="D188" s="352">
        <v>0</v>
      </c>
      <c r="E188" s="356"/>
      <c r="F188" s="233"/>
      <c r="G188" s="352">
        <v>0</v>
      </c>
      <c r="H188" s="355"/>
      <c r="I188" s="366"/>
      <c r="J188" s="355"/>
    </row>
    <row r="189" s="313" customFormat="1" ht="14.25" spans="1:10">
      <c r="A189" s="349" t="s">
        <v>400</v>
      </c>
      <c r="B189" s="350">
        <f t="shared" ref="B189:B193" si="53">LEN(A189)</f>
        <v>7</v>
      </c>
      <c r="C189" s="351" t="s">
        <v>138</v>
      </c>
      <c r="D189" s="352">
        <v>29</v>
      </c>
      <c r="E189" s="356">
        <v>12</v>
      </c>
      <c r="F189" s="233">
        <v>12</v>
      </c>
      <c r="G189" s="352">
        <v>102</v>
      </c>
      <c r="H189" s="355">
        <f t="shared" ref="H189:H192" si="54">G189/F189</f>
        <v>8.5</v>
      </c>
      <c r="I189" s="366"/>
      <c r="J189" s="355">
        <f t="shared" ref="J189:J193" si="55">I189/D189</f>
        <v>0</v>
      </c>
    </row>
    <row r="190" s="313" customFormat="1" ht="14.25" spans="1:10">
      <c r="A190" s="349" t="s">
        <v>401</v>
      </c>
      <c r="B190" s="350">
        <f t="shared" si="53"/>
        <v>7</v>
      </c>
      <c r="C190" s="351" t="s">
        <v>402</v>
      </c>
      <c r="D190" s="313">
        <v>0</v>
      </c>
      <c r="E190" s="356"/>
      <c r="F190" s="233">
        <v>0</v>
      </c>
      <c r="G190" s="313">
        <v>0</v>
      </c>
      <c r="H190" s="355"/>
      <c r="I190" s="366">
        <f>G189-D190</f>
        <v>102</v>
      </c>
      <c r="J190" s="355" t="e">
        <f t="shared" si="55"/>
        <v>#DIV/0!</v>
      </c>
    </row>
    <row r="191" s="313" customFormat="1" ht="14.25" spans="1:10">
      <c r="A191" s="349" t="s">
        <v>403</v>
      </c>
      <c r="B191" s="350">
        <f t="shared" si="53"/>
        <v>5</v>
      </c>
      <c r="C191" s="351" t="s">
        <v>404</v>
      </c>
      <c r="D191" s="352">
        <v>116</v>
      </c>
      <c r="E191" s="353">
        <v>66</v>
      </c>
      <c r="F191" s="233">
        <v>77</v>
      </c>
      <c r="G191" s="352">
        <v>122</v>
      </c>
      <c r="H191" s="355">
        <f t="shared" si="54"/>
        <v>1.58441558441558</v>
      </c>
      <c r="I191" s="366">
        <f t="shared" ref="I191:I193" si="56">G191-D191</f>
        <v>6</v>
      </c>
      <c r="J191" s="355">
        <f t="shared" si="55"/>
        <v>0.0517241379310345</v>
      </c>
    </row>
    <row r="192" s="313" customFormat="1" ht="14.25" spans="1:10">
      <c r="A192" s="349" t="s">
        <v>405</v>
      </c>
      <c r="B192" s="350">
        <f t="shared" si="53"/>
        <v>7</v>
      </c>
      <c r="C192" s="351" t="s">
        <v>120</v>
      </c>
      <c r="D192" s="352">
        <v>80</v>
      </c>
      <c r="E192" s="356">
        <v>66</v>
      </c>
      <c r="F192" s="233">
        <v>66</v>
      </c>
      <c r="G192" s="352">
        <v>90</v>
      </c>
      <c r="H192" s="355">
        <f t="shared" si="54"/>
        <v>1.36363636363636</v>
      </c>
      <c r="I192" s="366">
        <f t="shared" si="56"/>
        <v>10</v>
      </c>
      <c r="J192" s="355">
        <f t="shared" si="55"/>
        <v>0.125</v>
      </c>
    </row>
    <row r="193" s="313" customFormat="1" ht="14.25" spans="1:10">
      <c r="A193" s="349" t="s">
        <v>406</v>
      </c>
      <c r="B193" s="350">
        <f t="shared" si="53"/>
        <v>7</v>
      </c>
      <c r="C193" s="351" t="s">
        <v>122</v>
      </c>
      <c r="D193" s="352">
        <v>32</v>
      </c>
      <c r="E193" s="356"/>
      <c r="F193" s="233">
        <v>0</v>
      </c>
      <c r="G193" s="352">
        <v>21</v>
      </c>
      <c r="H193" s="355"/>
      <c r="I193" s="366">
        <f t="shared" si="56"/>
        <v>-11</v>
      </c>
      <c r="J193" s="355">
        <f t="shared" si="55"/>
        <v>-0.34375</v>
      </c>
    </row>
    <row r="194" s="313" customFormat="1" ht="14.25" spans="1:10">
      <c r="A194" s="349" t="s">
        <v>407</v>
      </c>
      <c r="B194" s="350"/>
      <c r="C194" s="351" t="s">
        <v>124</v>
      </c>
      <c r="D194" s="352">
        <v>0</v>
      </c>
      <c r="E194" s="356"/>
      <c r="F194" s="233">
        <v>0</v>
      </c>
      <c r="G194" s="352">
        <v>0</v>
      </c>
      <c r="H194" s="355"/>
      <c r="I194" s="366"/>
      <c r="J194" s="355"/>
    </row>
    <row r="195" s="314" customFormat="1" ht="14.25" spans="1:10">
      <c r="A195" s="349" t="s">
        <v>408</v>
      </c>
      <c r="B195" s="350">
        <f t="shared" ref="B195:B210" si="57">LEN(A195)</f>
        <v>7</v>
      </c>
      <c r="C195" s="351" t="s">
        <v>409</v>
      </c>
      <c r="D195" s="352">
        <v>1</v>
      </c>
      <c r="E195" s="356"/>
      <c r="F195" s="233">
        <v>11</v>
      </c>
      <c r="G195" s="352">
        <v>11</v>
      </c>
      <c r="H195" s="355">
        <f>G195/F195</f>
        <v>1</v>
      </c>
      <c r="I195" s="366"/>
      <c r="J195" s="355"/>
    </row>
    <row r="196" s="313" customFormat="1" ht="14.25" spans="1:10">
      <c r="A196" s="349" t="s">
        <v>410</v>
      </c>
      <c r="B196" s="350">
        <f t="shared" si="57"/>
        <v>7</v>
      </c>
      <c r="C196" s="351" t="s">
        <v>411</v>
      </c>
      <c r="D196" s="352">
        <v>3</v>
      </c>
      <c r="E196" s="356"/>
      <c r="F196" s="233">
        <v>0</v>
      </c>
      <c r="G196" s="352">
        <v>0</v>
      </c>
      <c r="H196" s="355"/>
      <c r="I196" s="366">
        <f>G195-D196</f>
        <v>8</v>
      </c>
      <c r="J196" s="355"/>
    </row>
    <row r="197" s="313" customFormat="1" ht="14.25" spans="1:10">
      <c r="A197" s="349" t="s">
        <v>412</v>
      </c>
      <c r="B197" s="350"/>
      <c r="C197" s="351" t="s">
        <v>138</v>
      </c>
      <c r="D197" s="368">
        <v>0</v>
      </c>
      <c r="E197" s="356"/>
      <c r="F197" s="233">
        <v>0</v>
      </c>
      <c r="G197" s="368">
        <v>0</v>
      </c>
      <c r="H197" s="355"/>
      <c r="I197" s="366"/>
      <c r="J197" s="355"/>
    </row>
    <row r="198" s="314" customFormat="1" ht="14.25" spans="1:10">
      <c r="A198" s="349" t="s">
        <v>413</v>
      </c>
      <c r="B198" s="350">
        <f t="shared" si="57"/>
        <v>7</v>
      </c>
      <c r="C198" s="351" t="s">
        <v>414</v>
      </c>
      <c r="D198" s="313">
        <v>0</v>
      </c>
      <c r="E198" s="356"/>
      <c r="F198" s="233">
        <v>0</v>
      </c>
      <c r="G198" s="313">
        <v>0</v>
      </c>
      <c r="H198" s="355"/>
      <c r="I198" s="366"/>
      <c r="J198" s="355"/>
    </row>
    <row r="199" s="313" customFormat="1" ht="14.25" spans="1:10">
      <c r="A199" s="349" t="s">
        <v>415</v>
      </c>
      <c r="B199" s="350">
        <f t="shared" si="57"/>
        <v>5</v>
      </c>
      <c r="C199" s="351" t="s">
        <v>416</v>
      </c>
      <c r="D199" s="360">
        <v>0</v>
      </c>
      <c r="E199" s="353"/>
      <c r="F199" s="233">
        <v>0</v>
      </c>
      <c r="G199" s="360">
        <v>0</v>
      </c>
      <c r="H199" s="355"/>
      <c r="I199" s="366"/>
      <c r="J199" s="355"/>
    </row>
    <row r="200" s="313" customFormat="1" ht="14.25" spans="1:10">
      <c r="A200" s="349" t="s">
        <v>417</v>
      </c>
      <c r="B200" s="350">
        <f t="shared" si="57"/>
        <v>7</v>
      </c>
      <c r="C200" s="351" t="s">
        <v>120</v>
      </c>
      <c r="D200" s="360">
        <v>0</v>
      </c>
      <c r="E200" s="356"/>
      <c r="F200" s="233">
        <v>0</v>
      </c>
      <c r="G200" s="360">
        <v>0</v>
      </c>
      <c r="H200" s="355"/>
      <c r="I200" s="366"/>
      <c r="J200" s="355"/>
    </row>
    <row r="201" s="313" customFormat="1" ht="14.25" spans="1:10">
      <c r="A201" s="349" t="s">
        <v>418</v>
      </c>
      <c r="B201" s="350">
        <f t="shared" si="57"/>
        <v>7</v>
      </c>
      <c r="C201" s="351" t="s">
        <v>122</v>
      </c>
      <c r="D201" s="360">
        <v>0</v>
      </c>
      <c r="E201" s="356"/>
      <c r="F201" s="233">
        <v>0</v>
      </c>
      <c r="G201" s="360">
        <v>0</v>
      </c>
      <c r="H201" s="355"/>
      <c r="I201" s="366"/>
      <c r="J201" s="355"/>
    </row>
    <row r="202" s="313" customFormat="1" ht="14.25" spans="1:10">
      <c r="A202" s="349" t="s">
        <v>419</v>
      </c>
      <c r="B202" s="350">
        <f t="shared" si="57"/>
        <v>7</v>
      </c>
      <c r="C202" s="351" t="s">
        <v>124</v>
      </c>
      <c r="D202" s="360">
        <v>0</v>
      </c>
      <c r="E202" s="356"/>
      <c r="F202" s="233">
        <v>0</v>
      </c>
      <c r="G202" s="360">
        <v>0</v>
      </c>
      <c r="H202" s="355"/>
      <c r="I202" s="366"/>
      <c r="J202" s="355"/>
    </row>
    <row r="203" s="313" customFormat="1" ht="14.25" spans="1:10">
      <c r="A203" s="349" t="s">
        <v>420</v>
      </c>
      <c r="B203" s="350">
        <f t="shared" si="57"/>
        <v>7</v>
      </c>
      <c r="C203" s="351" t="s">
        <v>138</v>
      </c>
      <c r="D203" s="360">
        <v>0</v>
      </c>
      <c r="E203" s="356"/>
      <c r="F203" s="233">
        <v>0</v>
      </c>
      <c r="G203" s="360">
        <v>0</v>
      </c>
      <c r="H203" s="355"/>
      <c r="I203" s="366"/>
      <c r="J203" s="355"/>
    </row>
    <row r="204" s="313" customFormat="1" ht="14.25" spans="1:10">
      <c r="A204" s="349" t="s">
        <v>421</v>
      </c>
      <c r="B204" s="350">
        <f t="shared" si="57"/>
        <v>7</v>
      </c>
      <c r="C204" s="351" t="s">
        <v>422</v>
      </c>
      <c r="D204" s="360">
        <v>0</v>
      </c>
      <c r="E204" s="356"/>
      <c r="F204" s="233">
        <v>0</v>
      </c>
      <c r="G204" s="360">
        <v>0</v>
      </c>
      <c r="H204" s="355"/>
      <c r="I204" s="366"/>
      <c r="J204" s="355"/>
    </row>
    <row r="205" s="313" customFormat="1" ht="14.25" spans="1:10">
      <c r="A205" s="349" t="s">
        <v>423</v>
      </c>
      <c r="B205" s="350">
        <f t="shared" si="57"/>
        <v>5</v>
      </c>
      <c r="C205" s="351" t="s">
        <v>424</v>
      </c>
      <c r="D205" s="352">
        <v>720</v>
      </c>
      <c r="E205" s="353">
        <v>208</v>
      </c>
      <c r="F205" s="233">
        <v>208</v>
      </c>
      <c r="G205" s="352">
        <v>585</v>
      </c>
      <c r="H205" s="355"/>
      <c r="I205" s="366">
        <f t="shared" ref="I205:I207" si="58">G205-D205</f>
        <v>-135</v>
      </c>
      <c r="J205" s="355">
        <f t="shared" ref="J205:J207" si="59">I205/D205</f>
        <v>-0.1875</v>
      </c>
    </row>
    <row r="206" s="313" customFormat="1" ht="14.25" spans="1:10">
      <c r="A206" s="349" t="s">
        <v>425</v>
      </c>
      <c r="B206" s="350">
        <f t="shared" si="57"/>
        <v>7</v>
      </c>
      <c r="C206" s="351" t="s">
        <v>120</v>
      </c>
      <c r="D206" s="352">
        <v>290</v>
      </c>
      <c r="E206" s="356">
        <v>208</v>
      </c>
      <c r="F206" s="233">
        <v>208</v>
      </c>
      <c r="G206" s="352">
        <v>405</v>
      </c>
      <c r="H206" s="355"/>
      <c r="I206" s="366">
        <f t="shared" si="58"/>
        <v>115</v>
      </c>
      <c r="J206" s="355">
        <f t="shared" si="59"/>
        <v>0.396551724137931</v>
      </c>
    </row>
    <row r="207" s="313" customFormat="1" ht="14.25" spans="1:10">
      <c r="A207" s="349" t="s">
        <v>426</v>
      </c>
      <c r="B207" s="350">
        <f t="shared" si="57"/>
        <v>7</v>
      </c>
      <c r="C207" s="351" t="s">
        <v>122</v>
      </c>
      <c r="D207" s="352">
        <v>430</v>
      </c>
      <c r="E207" s="356"/>
      <c r="F207" s="233">
        <v>0</v>
      </c>
      <c r="G207" s="352">
        <v>180</v>
      </c>
      <c r="H207" s="355"/>
      <c r="I207" s="366">
        <f t="shared" si="58"/>
        <v>-250</v>
      </c>
      <c r="J207" s="355">
        <f t="shared" si="59"/>
        <v>-0.581395348837209</v>
      </c>
    </row>
    <row r="208" s="313" customFormat="1" ht="14.25" spans="1:10">
      <c r="A208" s="349" t="s">
        <v>427</v>
      </c>
      <c r="B208" s="350">
        <f t="shared" si="57"/>
        <v>7</v>
      </c>
      <c r="C208" s="351" t="s">
        <v>124</v>
      </c>
      <c r="D208" s="360">
        <v>0</v>
      </c>
      <c r="E208" s="356"/>
      <c r="F208" s="233">
        <v>0</v>
      </c>
      <c r="G208" s="360">
        <v>0</v>
      </c>
      <c r="H208" s="355"/>
      <c r="I208" s="366"/>
      <c r="J208" s="355"/>
    </row>
    <row r="209" s="313" customFormat="1" ht="14.25" spans="1:10">
      <c r="A209" s="349" t="s">
        <v>428</v>
      </c>
      <c r="B209" s="350">
        <f t="shared" si="57"/>
        <v>7</v>
      </c>
      <c r="C209" s="351" t="s">
        <v>138</v>
      </c>
      <c r="D209" s="360">
        <v>0</v>
      </c>
      <c r="E209" s="356"/>
      <c r="F209" s="233">
        <v>0</v>
      </c>
      <c r="G209" s="360">
        <v>0</v>
      </c>
      <c r="H209" s="355"/>
      <c r="I209" s="366"/>
      <c r="J209" s="355"/>
    </row>
    <row r="210" s="313" customFormat="1" ht="14.25" spans="1:10">
      <c r="A210" s="349" t="s">
        <v>429</v>
      </c>
      <c r="B210" s="350">
        <f t="shared" si="57"/>
        <v>7</v>
      </c>
      <c r="C210" s="351" t="s">
        <v>430</v>
      </c>
      <c r="D210" s="360">
        <v>0</v>
      </c>
      <c r="E210" s="356"/>
      <c r="F210" s="233">
        <v>0</v>
      </c>
      <c r="G210" s="360">
        <v>0</v>
      </c>
      <c r="H210" s="355"/>
      <c r="I210" s="366">
        <f>G210-D210</f>
        <v>0</v>
      </c>
      <c r="J210" s="355" t="e">
        <f>I210/D210</f>
        <v>#DIV/0!</v>
      </c>
    </row>
    <row r="211" s="313" customFormat="1" ht="14.25" spans="1:10">
      <c r="A211" s="349" t="s">
        <v>431</v>
      </c>
      <c r="B211" s="350"/>
      <c r="C211" s="351" t="s">
        <v>432</v>
      </c>
      <c r="D211" s="360">
        <v>0</v>
      </c>
      <c r="E211" s="353"/>
      <c r="F211" s="233">
        <v>0</v>
      </c>
      <c r="G211" s="360">
        <v>0</v>
      </c>
      <c r="H211" s="355"/>
      <c r="I211" s="366"/>
      <c r="J211" s="355"/>
    </row>
    <row r="212" s="313" customFormat="1" ht="14.25" spans="1:10">
      <c r="A212" s="349" t="s">
        <v>433</v>
      </c>
      <c r="B212" s="350"/>
      <c r="C212" s="351" t="s">
        <v>434</v>
      </c>
      <c r="D212" s="360">
        <v>0</v>
      </c>
      <c r="E212" s="356"/>
      <c r="F212" s="233">
        <v>0</v>
      </c>
      <c r="G212" s="360">
        <v>0</v>
      </c>
      <c r="H212" s="355"/>
      <c r="I212" s="366"/>
      <c r="J212" s="355"/>
    </row>
    <row r="213" s="313" customFormat="1" ht="14.25" spans="1:10">
      <c r="A213" s="349" t="s">
        <v>435</v>
      </c>
      <c r="B213" s="350"/>
      <c r="C213" s="351" t="s">
        <v>436</v>
      </c>
      <c r="D213" s="360">
        <v>0</v>
      </c>
      <c r="E213" s="356"/>
      <c r="F213" s="233">
        <v>0</v>
      </c>
      <c r="G213" s="360">
        <v>0</v>
      </c>
      <c r="H213" s="355"/>
      <c r="I213" s="366"/>
      <c r="J213" s="355"/>
    </row>
    <row r="214" s="313" customFormat="1" ht="14.25" spans="1:10">
      <c r="A214" s="349" t="s">
        <v>437</v>
      </c>
      <c r="B214" s="350"/>
      <c r="C214" s="351" t="s">
        <v>438</v>
      </c>
      <c r="D214" s="360">
        <v>0</v>
      </c>
      <c r="E214" s="356"/>
      <c r="F214" s="233">
        <v>0</v>
      </c>
      <c r="G214" s="360">
        <v>0</v>
      </c>
      <c r="H214" s="355"/>
      <c r="I214" s="366"/>
      <c r="J214" s="355"/>
    </row>
    <row r="215" s="313" customFormat="1" ht="14.25" spans="1:10">
      <c r="A215" s="349">
        <v>2013704</v>
      </c>
      <c r="B215" s="350"/>
      <c r="C215" s="351" t="s">
        <v>439</v>
      </c>
      <c r="D215" s="360">
        <v>0</v>
      </c>
      <c r="E215" s="356"/>
      <c r="F215" s="233"/>
      <c r="G215" s="360">
        <v>0</v>
      </c>
      <c r="H215" s="355"/>
      <c r="I215" s="366"/>
      <c r="J215" s="355"/>
    </row>
    <row r="216" s="313" customFormat="1" ht="14.25" spans="1:10">
      <c r="A216" s="349" t="s">
        <v>440</v>
      </c>
      <c r="B216" s="350"/>
      <c r="C216" s="351" t="s">
        <v>441</v>
      </c>
      <c r="D216" s="360">
        <v>0</v>
      </c>
      <c r="E216" s="356"/>
      <c r="F216" s="233">
        <v>0</v>
      </c>
      <c r="G216" s="360">
        <v>0</v>
      </c>
      <c r="H216" s="355"/>
      <c r="I216" s="366"/>
      <c r="J216" s="355"/>
    </row>
    <row r="217" s="313" customFormat="1" ht="14.25" spans="1:10">
      <c r="A217" s="349" t="s">
        <v>442</v>
      </c>
      <c r="B217" s="350"/>
      <c r="C217" s="351" t="s">
        <v>443</v>
      </c>
      <c r="D217" s="360">
        <v>0</v>
      </c>
      <c r="E217" s="356"/>
      <c r="F217" s="233">
        <v>0</v>
      </c>
      <c r="G217" s="360">
        <v>0</v>
      </c>
      <c r="H217" s="355"/>
      <c r="I217" s="366"/>
      <c r="J217" s="355"/>
    </row>
    <row r="218" s="313" customFormat="1" ht="14.25" spans="1:10">
      <c r="A218" s="369" t="s">
        <v>444</v>
      </c>
      <c r="B218" s="350">
        <v>5</v>
      </c>
      <c r="C218" s="370" t="s">
        <v>445</v>
      </c>
      <c r="D218" s="352">
        <v>1825</v>
      </c>
      <c r="E218" s="353">
        <v>1006</v>
      </c>
      <c r="F218" s="233">
        <v>1028</v>
      </c>
      <c r="G218" s="352">
        <v>1537</v>
      </c>
      <c r="H218" s="355">
        <f>G218/F218</f>
        <v>1.49513618677043</v>
      </c>
      <c r="I218" s="366">
        <f t="shared" ref="I218:I220" si="60">G218-D218</f>
        <v>-288</v>
      </c>
      <c r="J218" s="355">
        <f>I218/E218</f>
        <v>-0.286282306163022</v>
      </c>
    </row>
    <row r="219" s="313" customFormat="1" ht="14.25" spans="1:10">
      <c r="A219" s="369" t="s">
        <v>446</v>
      </c>
      <c r="B219" s="350">
        <f t="shared" ref="B219:B228" si="61">LEN(A219)</f>
        <v>7</v>
      </c>
      <c r="C219" s="370" t="s">
        <v>434</v>
      </c>
      <c r="D219" s="352">
        <v>1409</v>
      </c>
      <c r="E219" s="356">
        <v>1006</v>
      </c>
      <c r="F219" s="233">
        <v>1006</v>
      </c>
      <c r="G219" s="352">
        <v>1444</v>
      </c>
      <c r="H219" s="355">
        <f>G219/F219</f>
        <v>1.43538767395626</v>
      </c>
      <c r="I219" s="366">
        <f t="shared" si="60"/>
        <v>35</v>
      </c>
      <c r="J219" s="355"/>
    </row>
    <row r="220" s="313" customFormat="1" ht="14.25" spans="1:10">
      <c r="A220" s="369" t="s">
        <v>447</v>
      </c>
      <c r="B220" s="350">
        <f t="shared" si="61"/>
        <v>7</v>
      </c>
      <c r="C220" s="370" t="s">
        <v>436</v>
      </c>
      <c r="D220" s="352">
        <v>199</v>
      </c>
      <c r="E220" s="356"/>
      <c r="F220" s="233">
        <v>0</v>
      </c>
      <c r="G220" s="352">
        <v>4</v>
      </c>
      <c r="H220" s="355"/>
      <c r="I220" s="366">
        <f t="shared" si="60"/>
        <v>-195</v>
      </c>
      <c r="J220" s="355"/>
    </row>
    <row r="221" s="313" customFormat="1" ht="14.25" spans="1:10">
      <c r="A221" s="369" t="s">
        <v>448</v>
      </c>
      <c r="B221" s="350">
        <f t="shared" si="61"/>
        <v>7</v>
      </c>
      <c r="C221" s="370" t="s">
        <v>438</v>
      </c>
      <c r="D221" s="352">
        <v>0</v>
      </c>
      <c r="E221" s="356"/>
      <c r="F221" s="233">
        <v>0</v>
      </c>
      <c r="G221" s="352">
        <v>0</v>
      </c>
      <c r="H221" s="355"/>
      <c r="I221" s="366"/>
      <c r="J221" s="355"/>
    </row>
    <row r="222" s="313" customFormat="1" ht="14.25" spans="1:10">
      <c r="A222" s="369" t="s">
        <v>449</v>
      </c>
      <c r="B222" s="350">
        <f t="shared" si="61"/>
        <v>7</v>
      </c>
      <c r="C222" s="370" t="s">
        <v>450</v>
      </c>
      <c r="D222" s="352">
        <v>12</v>
      </c>
      <c r="E222" s="356"/>
      <c r="F222" s="233">
        <v>0</v>
      </c>
      <c r="G222" s="352">
        <v>8</v>
      </c>
      <c r="H222" s="355"/>
      <c r="I222" s="366">
        <f t="shared" ref="I222:I227" si="62">G222-D222</f>
        <v>-4</v>
      </c>
      <c r="J222" s="355"/>
    </row>
    <row r="223" s="313" customFormat="1" ht="14.25" spans="1:10">
      <c r="A223" s="369" t="s">
        <v>451</v>
      </c>
      <c r="B223" s="350">
        <f t="shared" si="61"/>
        <v>7</v>
      </c>
      <c r="C223" s="370" t="s">
        <v>452</v>
      </c>
      <c r="D223" s="352">
        <v>12</v>
      </c>
      <c r="E223" s="356"/>
      <c r="F223" s="233">
        <v>0</v>
      </c>
      <c r="G223" s="352">
        <v>7</v>
      </c>
      <c r="H223" s="355"/>
      <c r="I223" s="366">
        <f t="shared" si="62"/>
        <v>-5</v>
      </c>
      <c r="J223" s="355"/>
    </row>
    <row r="224" s="313" customFormat="1" ht="14.25" spans="1:10">
      <c r="A224" s="369" t="s">
        <v>453</v>
      </c>
      <c r="B224" s="350">
        <f t="shared" si="61"/>
        <v>7</v>
      </c>
      <c r="C224" s="370" t="s">
        <v>454</v>
      </c>
      <c r="D224" s="352">
        <v>9</v>
      </c>
      <c r="E224" s="356"/>
      <c r="F224" s="233">
        <v>0</v>
      </c>
      <c r="G224" s="352">
        <v>0</v>
      </c>
      <c r="H224" s="355"/>
      <c r="I224" s="366"/>
      <c r="J224" s="355"/>
    </row>
    <row r="225" s="313" customFormat="1" ht="14.25" spans="1:10">
      <c r="A225" s="369" t="s">
        <v>455</v>
      </c>
      <c r="B225" s="350">
        <f t="shared" si="61"/>
        <v>7</v>
      </c>
      <c r="C225" s="370" t="s">
        <v>456</v>
      </c>
      <c r="D225" s="352">
        <v>2</v>
      </c>
      <c r="E225" s="356"/>
      <c r="F225" s="233">
        <v>0</v>
      </c>
      <c r="G225" s="352">
        <v>0</v>
      </c>
      <c r="H225" s="355"/>
      <c r="I225" s="366"/>
      <c r="J225" s="355"/>
    </row>
    <row r="226" s="313" customFormat="1" ht="14.25" spans="1:10">
      <c r="A226" s="369" t="s">
        <v>457</v>
      </c>
      <c r="B226" s="350">
        <f t="shared" si="61"/>
        <v>7</v>
      </c>
      <c r="C226" s="370" t="s">
        <v>458</v>
      </c>
      <c r="D226" s="352">
        <v>69</v>
      </c>
      <c r="E226" s="356"/>
      <c r="F226" s="233">
        <v>0</v>
      </c>
      <c r="G226" s="352">
        <v>0</v>
      </c>
      <c r="H226" s="355"/>
      <c r="I226" s="366">
        <f t="shared" si="62"/>
        <v>-69</v>
      </c>
      <c r="J226" s="355"/>
    </row>
    <row r="227" s="313" customFormat="1" ht="14.25" spans="1:10">
      <c r="A227" s="369" t="s">
        <v>459</v>
      </c>
      <c r="B227" s="350">
        <f t="shared" si="61"/>
        <v>7</v>
      </c>
      <c r="C227" s="370" t="s">
        <v>460</v>
      </c>
      <c r="D227" s="352">
        <v>0</v>
      </c>
      <c r="E227" s="356"/>
      <c r="F227" s="233">
        <v>0</v>
      </c>
      <c r="G227" s="352">
        <v>0</v>
      </c>
      <c r="H227" s="355"/>
      <c r="I227" s="366">
        <f t="shared" si="62"/>
        <v>0</v>
      </c>
      <c r="J227" s="355"/>
    </row>
    <row r="228" s="313" customFormat="1" ht="14.25" spans="1:10">
      <c r="A228" s="369" t="s">
        <v>461</v>
      </c>
      <c r="B228" s="350">
        <f t="shared" si="61"/>
        <v>7</v>
      </c>
      <c r="C228" s="370" t="s">
        <v>462</v>
      </c>
      <c r="D228" s="371">
        <v>0</v>
      </c>
      <c r="E228" s="356"/>
      <c r="F228" s="233">
        <v>0</v>
      </c>
      <c r="G228" s="313">
        <v>0</v>
      </c>
      <c r="H228" s="355"/>
      <c r="I228" s="366">
        <f>G232-D228</f>
        <v>28</v>
      </c>
      <c r="J228" s="355"/>
    </row>
    <row r="229" s="313" customFormat="1" ht="14.25" spans="1:10">
      <c r="A229" s="369" t="s">
        <v>463</v>
      </c>
      <c r="B229" s="350"/>
      <c r="C229" s="370" t="s">
        <v>464</v>
      </c>
      <c r="D229" s="371">
        <v>0</v>
      </c>
      <c r="E229" s="356"/>
      <c r="F229" s="233">
        <v>0</v>
      </c>
      <c r="G229" s="313">
        <v>1</v>
      </c>
      <c r="H229" s="355"/>
      <c r="I229" s="366"/>
      <c r="J229" s="355"/>
    </row>
    <row r="230" s="313" customFormat="1" ht="14.25" spans="1:10">
      <c r="A230" s="369" t="s">
        <v>465</v>
      </c>
      <c r="B230" s="350"/>
      <c r="C230" s="370" t="s">
        <v>466</v>
      </c>
      <c r="D230" s="371">
        <v>0</v>
      </c>
      <c r="E230" s="356"/>
      <c r="F230" s="233">
        <v>22</v>
      </c>
      <c r="G230" s="313">
        <v>45</v>
      </c>
      <c r="H230" s="355"/>
      <c r="I230" s="366"/>
      <c r="J230" s="355"/>
    </row>
    <row r="231" s="313" customFormat="1" ht="14.25" spans="1:10">
      <c r="A231" s="369" t="s">
        <v>467</v>
      </c>
      <c r="B231" s="350">
        <f t="shared" ref="B231:B247" si="63">LEN(A231)</f>
        <v>7</v>
      </c>
      <c r="C231" s="370" t="s">
        <v>441</v>
      </c>
      <c r="D231" s="360">
        <v>0</v>
      </c>
      <c r="E231" s="356"/>
      <c r="F231" s="233">
        <v>0</v>
      </c>
      <c r="G231" s="360">
        <v>0</v>
      </c>
      <c r="H231" s="355"/>
      <c r="I231" s="366"/>
      <c r="J231" s="355"/>
    </row>
    <row r="232" s="313" customFormat="1" ht="14.25" spans="1:10">
      <c r="A232" s="369" t="s">
        <v>468</v>
      </c>
      <c r="B232" s="350">
        <f t="shared" si="63"/>
        <v>7</v>
      </c>
      <c r="C232" s="370" t="s">
        <v>469</v>
      </c>
      <c r="D232" s="352">
        <v>113</v>
      </c>
      <c r="E232" s="356"/>
      <c r="F232" s="233">
        <v>0</v>
      </c>
      <c r="G232" s="352">
        <v>28</v>
      </c>
      <c r="H232" s="355"/>
      <c r="I232" s="366"/>
      <c r="J232" s="355"/>
    </row>
    <row r="233" s="313" customFormat="1" ht="14.25" spans="1:10">
      <c r="A233" s="349" t="s">
        <v>470</v>
      </c>
      <c r="B233" s="350">
        <f t="shared" si="63"/>
        <v>5</v>
      </c>
      <c r="C233" s="351" t="s">
        <v>471</v>
      </c>
      <c r="D233" s="360">
        <v>10</v>
      </c>
      <c r="E233" s="353"/>
      <c r="F233" s="233">
        <v>0</v>
      </c>
      <c r="G233" s="360">
        <v>8</v>
      </c>
      <c r="H233" s="355"/>
      <c r="I233" s="366">
        <f>G233-D233</f>
        <v>-2</v>
      </c>
      <c r="J233" s="355">
        <f>I233/D233</f>
        <v>-0.2</v>
      </c>
    </row>
    <row r="234" s="313" customFormat="1" ht="14.25" spans="1:10">
      <c r="A234" s="349" t="s">
        <v>472</v>
      </c>
      <c r="B234" s="350">
        <f t="shared" si="63"/>
        <v>7</v>
      </c>
      <c r="C234" s="351" t="s">
        <v>473</v>
      </c>
      <c r="D234" s="360">
        <v>0</v>
      </c>
      <c r="E234" s="356"/>
      <c r="F234" s="233">
        <v>0</v>
      </c>
      <c r="G234" s="360">
        <v>0</v>
      </c>
      <c r="H234" s="355"/>
      <c r="I234" s="366"/>
      <c r="J234" s="355"/>
    </row>
    <row r="235" s="313" customFormat="1" ht="14.25" spans="1:10">
      <c r="A235" s="349" t="s">
        <v>474</v>
      </c>
      <c r="B235" s="350">
        <f t="shared" si="63"/>
        <v>7</v>
      </c>
      <c r="C235" s="351" t="s">
        <v>475</v>
      </c>
      <c r="D235" s="360">
        <v>10</v>
      </c>
      <c r="E235" s="356"/>
      <c r="F235" s="233">
        <v>0</v>
      </c>
      <c r="G235" s="360">
        <v>8</v>
      </c>
      <c r="H235" s="355"/>
      <c r="I235" s="366">
        <f t="shared" ref="I235:I241" si="64">G235-D235</f>
        <v>-2</v>
      </c>
      <c r="J235" s="355">
        <f t="shared" ref="J235:J240" si="65">I235/D235</f>
        <v>-0.2</v>
      </c>
    </row>
    <row r="236" s="312" customFormat="1" ht="14.25" spans="1:10">
      <c r="A236" s="344" t="s">
        <v>476</v>
      </c>
      <c r="B236" s="345">
        <f t="shared" si="63"/>
        <v>3</v>
      </c>
      <c r="C236" s="346" t="s">
        <v>477</v>
      </c>
      <c r="D236" s="347">
        <v>0</v>
      </c>
      <c r="E236" s="347">
        <v>0</v>
      </c>
      <c r="F236" s="347">
        <v>0</v>
      </c>
      <c r="G236" s="347"/>
      <c r="H236" s="348"/>
      <c r="I236" s="365"/>
      <c r="J236" s="348"/>
    </row>
    <row r="237" s="312" customFormat="1" ht="14.25" spans="1:10">
      <c r="A237" s="349" t="s">
        <v>478</v>
      </c>
      <c r="B237" s="372">
        <f t="shared" si="63"/>
        <v>5</v>
      </c>
      <c r="C237" s="351" t="s">
        <v>479</v>
      </c>
      <c r="D237" s="360">
        <v>0</v>
      </c>
      <c r="E237" s="360"/>
      <c r="F237" s="360">
        <v>0</v>
      </c>
      <c r="G237" s="360"/>
      <c r="H237" s="355"/>
      <c r="I237" s="366"/>
      <c r="J237" s="355"/>
    </row>
    <row r="238" s="312" customFormat="1" ht="14.25" spans="1:10">
      <c r="A238" s="349" t="s">
        <v>480</v>
      </c>
      <c r="B238" s="372">
        <f t="shared" si="63"/>
        <v>5</v>
      </c>
      <c r="C238" s="351" t="s">
        <v>481</v>
      </c>
      <c r="D238" s="360">
        <v>0</v>
      </c>
      <c r="E238" s="360"/>
      <c r="F238" s="360">
        <v>0</v>
      </c>
      <c r="G238" s="360"/>
      <c r="H238" s="355"/>
      <c r="I238" s="366"/>
      <c r="J238" s="355"/>
    </row>
    <row r="239" s="312" customFormat="1" ht="14.25" spans="1:10">
      <c r="A239" s="344" t="s">
        <v>482</v>
      </c>
      <c r="B239" s="345">
        <f t="shared" si="63"/>
        <v>3</v>
      </c>
      <c r="C239" s="346" t="s">
        <v>483</v>
      </c>
      <c r="D239" s="347">
        <v>424</v>
      </c>
      <c r="E239" s="347">
        <v>65</v>
      </c>
      <c r="F239" s="347">
        <v>76</v>
      </c>
      <c r="G239" s="347">
        <v>155</v>
      </c>
      <c r="H239" s="348">
        <f>G239/F239</f>
        <v>2.03947368421053</v>
      </c>
      <c r="I239" s="365">
        <f t="shared" si="64"/>
        <v>-269</v>
      </c>
      <c r="J239" s="348">
        <f t="shared" si="65"/>
        <v>-0.634433962264151</v>
      </c>
    </row>
    <row r="240" s="312" customFormat="1" ht="14.25" spans="1:10">
      <c r="A240" s="349" t="s">
        <v>484</v>
      </c>
      <c r="B240" s="372">
        <f t="shared" si="63"/>
        <v>5</v>
      </c>
      <c r="C240" s="351" t="s">
        <v>485</v>
      </c>
      <c r="D240" s="360">
        <v>424</v>
      </c>
      <c r="E240" s="360">
        <v>65</v>
      </c>
      <c r="F240" s="360">
        <v>76</v>
      </c>
      <c r="G240" s="360">
        <v>155</v>
      </c>
      <c r="H240" s="355">
        <f>G240/F240</f>
        <v>2.03947368421053</v>
      </c>
      <c r="I240" s="366">
        <f t="shared" si="64"/>
        <v>-269</v>
      </c>
      <c r="J240" s="355">
        <f t="shared" si="65"/>
        <v>-0.634433962264151</v>
      </c>
    </row>
    <row r="241" s="312" customFormat="1" ht="14.25" spans="1:10">
      <c r="A241" s="349" t="s">
        <v>486</v>
      </c>
      <c r="B241" s="372">
        <f t="shared" si="63"/>
        <v>7</v>
      </c>
      <c r="C241" s="351" t="s">
        <v>487</v>
      </c>
      <c r="D241" s="360">
        <v>0</v>
      </c>
      <c r="E241" s="360"/>
      <c r="F241" s="360">
        <v>0</v>
      </c>
      <c r="G241" s="360">
        <v>0</v>
      </c>
      <c r="H241" s="355"/>
      <c r="I241" s="366">
        <f t="shared" si="64"/>
        <v>0</v>
      </c>
      <c r="J241" s="355"/>
    </row>
    <row r="242" s="312" customFormat="1" ht="14.25" spans="1:10">
      <c r="A242" s="349" t="s">
        <v>488</v>
      </c>
      <c r="B242" s="372">
        <f t="shared" si="63"/>
        <v>7</v>
      </c>
      <c r="C242" s="351" t="s">
        <v>489</v>
      </c>
      <c r="D242" s="360">
        <v>0</v>
      </c>
      <c r="E242" s="360"/>
      <c r="F242" s="360">
        <v>0</v>
      </c>
      <c r="G242" s="360">
        <v>0</v>
      </c>
      <c r="H242" s="355"/>
      <c r="I242" s="366"/>
      <c r="J242" s="355"/>
    </row>
    <row r="243" s="312" customFormat="1" ht="14.25" spans="1:10">
      <c r="A243" s="349" t="s">
        <v>490</v>
      </c>
      <c r="B243" s="372">
        <f t="shared" si="63"/>
        <v>7</v>
      </c>
      <c r="C243" s="351" t="s">
        <v>491</v>
      </c>
      <c r="D243" s="360">
        <v>4</v>
      </c>
      <c r="E243" s="360"/>
      <c r="F243" s="360">
        <v>0</v>
      </c>
      <c r="G243" s="360">
        <v>0</v>
      </c>
      <c r="H243" s="355"/>
      <c r="I243" s="366">
        <f>G243-D243</f>
        <v>-4</v>
      </c>
      <c r="J243" s="355">
        <f>I243/D243</f>
        <v>-1</v>
      </c>
    </row>
    <row r="244" s="312" customFormat="1" ht="14.25" spans="1:10">
      <c r="A244" s="349" t="s">
        <v>492</v>
      </c>
      <c r="B244" s="372">
        <f t="shared" si="63"/>
        <v>7</v>
      </c>
      <c r="C244" s="351" t="s">
        <v>493</v>
      </c>
      <c r="D244" s="360">
        <v>0</v>
      </c>
      <c r="E244" s="360"/>
      <c r="F244" s="360">
        <v>0</v>
      </c>
      <c r="G244" s="360">
        <v>0</v>
      </c>
      <c r="H244" s="355"/>
      <c r="I244" s="366"/>
      <c r="J244" s="355"/>
    </row>
    <row r="245" s="312" customFormat="1" ht="14.25" spans="1:10">
      <c r="A245" s="349" t="s">
        <v>494</v>
      </c>
      <c r="B245" s="372">
        <f t="shared" si="63"/>
        <v>7</v>
      </c>
      <c r="C245" s="351" t="s">
        <v>495</v>
      </c>
      <c r="D245" s="360">
        <v>0</v>
      </c>
      <c r="E245" s="360"/>
      <c r="F245" s="360">
        <v>0</v>
      </c>
      <c r="G245" s="360">
        <v>0</v>
      </c>
      <c r="H245" s="355"/>
      <c r="I245" s="366"/>
      <c r="J245" s="355"/>
    </row>
    <row r="246" s="312" customFormat="1" ht="14.25" spans="1:10">
      <c r="A246" s="349" t="s">
        <v>496</v>
      </c>
      <c r="B246" s="372">
        <f t="shared" si="63"/>
        <v>7</v>
      </c>
      <c r="C246" s="351" t="s">
        <v>497</v>
      </c>
      <c r="D246" s="360">
        <v>0</v>
      </c>
      <c r="E246" s="360"/>
      <c r="F246" s="360">
        <v>0</v>
      </c>
      <c r="G246" s="360">
        <v>0</v>
      </c>
      <c r="H246" s="355"/>
      <c r="I246" s="366"/>
      <c r="J246" s="355"/>
    </row>
    <row r="247" s="312" customFormat="1" ht="14.25" spans="1:10">
      <c r="A247" s="349" t="s">
        <v>498</v>
      </c>
      <c r="B247" s="372">
        <f t="shared" si="63"/>
        <v>7</v>
      </c>
      <c r="C247" s="351" t="s">
        <v>499</v>
      </c>
      <c r="D247" s="360">
        <v>420</v>
      </c>
      <c r="E247" s="360">
        <v>65</v>
      </c>
      <c r="F247" s="360">
        <v>76</v>
      </c>
      <c r="G247" s="360">
        <v>155</v>
      </c>
      <c r="H247" s="355">
        <f>G247/F247</f>
        <v>2.03947368421053</v>
      </c>
      <c r="I247" s="366">
        <f t="shared" ref="I247:I252" si="66">G247-D247</f>
        <v>-265</v>
      </c>
      <c r="J247" s="355">
        <f t="shared" ref="J247:J252" si="67">I247/D247</f>
        <v>-0.630952380952381</v>
      </c>
    </row>
    <row r="248" s="312" customFormat="1" ht="14.25" spans="1:10">
      <c r="A248" s="349" t="s">
        <v>500</v>
      </c>
      <c r="B248" s="372"/>
      <c r="C248" s="351" t="s">
        <v>501</v>
      </c>
      <c r="D248" s="360">
        <v>0</v>
      </c>
      <c r="E248" s="360"/>
      <c r="F248" s="360">
        <v>0</v>
      </c>
      <c r="G248" s="360">
        <v>0</v>
      </c>
      <c r="H248" s="355"/>
      <c r="I248" s="366"/>
      <c r="J248" s="355"/>
    </row>
    <row r="249" s="312" customFormat="1" ht="14.25" spans="1:10">
      <c r="A249" s="349" t="s">
        <v>502</v>
      </c>
      <c r="B249" s="372">
        <f t="shared" ref="B249:B261" si="68">LEN(A249)</f>
        <v>7</v>
      </c>
      <c r="C249" s="351" t="s">
        <v>503</v>
      </c>
      <c r="D249" s="360">
        <v>0</v>
      </c>
      <c r="E249" s="360"/>
      <c r="F249" s="360">
        <v>0</v>
      </c>
      <c r="G249" s="360">
        <v>0</v>
      </c>
      <c r="H249" s="355"/>
      <c r="I249" s="366"/>
      <c r="J249" s="355"/>
    </row>
    <row r="250" s="312" customFormat="1" ht="14.25" spans="1:10">
      <c r="A250" s="349" t="s">
        <v>504</v>
      </c>
      <c r="B250" s="372">
        <f t="shared" si="68"/>
        <v>5</v>
      </c>
      <c r="C250" s="351" t="s">
        <v>505</v>
      </c>
      <c r="D250" s="360">
        <v>0</v>
      </c>
      <c r="E250" s="360"/>
      <c r="F250" s="360">
        <v>0</v>
      </c>
      <c r="G250" s="360">
        <v>0</v>
      </c>
      <c r="H250" s="355"/>
      <c r="I250" s="366"/>
      <c r="J250" s="355"/>
    </row>
    <row r="251" s="312" customFormat="1" ht="14.25" spans="1:10">
      <c r="A251" s="344" t="s">
        <v>506</v>
      </c>
      <c r="B251" s="345">
        <f t="shared" si="68"/>
        <v>3</v>
      </c>
      <c r="C251" s="346" t="s">
        <v>507</v>
      </c>
      <c r="D251" s="347">
        <v>6520</v>
      </c>
      <c r="E251" s="347">
        <v>4920</v>
      </c>
      <c r="F251" s="347">
        <v>5026</v>
      </c>
      <c r="G251" s="347">
        <v>2179</v>
      </c>
      <c r="H251" s="348">
        <f>G251/F251</f>
        <v>0.433545563072025</v>
      </c>
      <c r="I251" s="365">
        <f t="shared" si="66"/>
        <v>-4341</v>
      </c>
      <c r="J251" s="348">
        <f t="shared" si="67"/>
        <v>-0.66579754601227</v>
      </c>
    </row>
    <row r="252" s="312" customFormat="1" ht="14.25" spans="1:10">
      <c r="A252" s="349" t="s">
        <v>508</v>
      </c>
      <c r="B252" s="372">
        <f t="shared" si="68"/>
        <v>5</v>
      </c>
      <c r="C252" s="351" t="s">
        <v>509</v>
      </c>
      <c r="D252" s="360">
        <v>0</v>
      </c>
      <c r="E252" s="360"/>
      <c r="F252" s="360">
        <v>0</v>
      </c>
      <c r="G252" s="360">
        <v>0</v>
      </c>
      <c r="H252" s="355"/>
      <c r="I252" s="366">
        <f t="shared" si="66"/>
        <v>0</v>
      </c>
      <c r="J252" s="355" t="e">
        <f t="shared" si="67"/>
        <v>#DIV/0!</v>
      </c>
    </row>
    <row r="253" s="312" customFormat="1" ht="14.25" spans="1:10">
      <c r="A253" s="349" t="s">
        <v>510</v>
      </c>
      <c r="B253" s="372">
        <f t="shared" si="68"/>
        <v>7</v>
      </c>
      <c r="C253" s="351" t="s">
        <v>511</v>
      </c>
      <c r="D253" s="360">
        <v>0</v>
      </c>
      <c r="E253" s="360"/>
      <c r="F253" s="360">
        <v>0</v>
      </c>
      <c r="G253" s="360">
        <v>0</v>
      </c>
      <c r="H253" s="355"/>
      <c r="I253" s="366"/>
      <c r="J253" s="355"/>
    </row>
    <row r="254" s="312" customFormat="1" ht="14.25" spans="1:10">
      <c r="A254" s="349" t="s">
        <v>512</v>
      </c>
      <c r="B254" s="372">
        <f t="shared" si="68"/>
        <v>7</v>
      </c>
      <c r="C254" s="351" t="s">
        <v>513</v>
      </c>
      <c r="D254" s="360">
        <v>0</v>
      </c>
      <c r="E254" s="360"/>
      <c r="F254" s="360">
        <v>0</v>
      </c>
      <c r="G254" s="360">
        <v>0</v>
      </c>
      <c r="H254" s="355"/>
      <c r="I254" s="366"/>
      <c r="J254" s="355"/>
    </row>
    <row r="255" s="312" customFormat="1" ht="14.25" spans="1:10">
      <c r="A255" s="349" t="s">
        <v>514</v>
      </c>
      <c r="B255" s="372">
        <f t="shared" si="68"/>
        <v>5</v>
      </c>
      <c r="C255" s="351" t="s">
        <v>515</v>
      </c>
      <c r="D255" s="360">
        <v>4507</v>
      </c>
      <c r="E255" s="360">
        <v>4485</v>
      </c>
      <c r="F255" s="360">
        <v>4485</v>
      </c>
      <c r="G255" s="360">
        <v>1554</v>
      </c>
      <c r="H255" s="355">
        <f>G255/F255</f>
        <v>0.346488294314381</v>
      </c>
      <c r="I255" s="366">
        <f t="shared" ref="I255:I257" si="69">G255-D255</f>
        <v>-2953</v>
      </c>
      <c r="J255" s="355">
        <f>I255/D255</f>
        <v>-0.655203017528289</v>
      </c>
    </row>
    <row r="256" s="312" customFormat="1" ht="14.25" spans="1:10">
      <c r="A256" s="349" t="s">
        <v>516</v>
      </c>
      <c r="B256" s="372">
        <f t="shared" si="68"/>
        <v>7</v>
      </c>
      <c r="C256" s="351" t="s">
        <v>120</v>
      </c>
      <c r="D256" s="360">
        <v>3349</v>
      </c>
      <c r="E256" s="360">
        <v>4485</v>
      </c>
      <c r="F256" s="360">
        <v>4485</v>
      </c>
      <c r="G256" s="360">
        <v>1029</v>
      </c>
      <c r="H256" s="355"/>
      <c r="I256" s="366">
        <f t="shared" si="69"/>
        <v>-2320</v>
      </c>
      <c r="J256" s="355"/>
    </row>
    <row r="257" s="312" customFormat="1" ht="14.25" spans="1:10">
      <c r="A257" s="349" t="s">
        <v>517</v>
      </c>
      <c r="B257" s="372">
        <f t="shared" si="68"/>
        <v>7</v>
      </c>
      <c r="C257" s="351" t="s">
        <v>122</v>
      </c>
      <c r="D257" s="360">
        <v>156</v>
      </c>
      <c r="E257" s="360"/>
      <c r="F257" s="360">
        <v>0</v>
      </c>
      <c r="G257" s="360">
        <v>0</v>
      </c>
      <c r="H257" s="355"/>
      <c r="I257" s="366">
        <f t="shared" si="69"/>
        <v>-156</v>
      </c>
      <c r="J257" s="355">
        <f>I257/D257</f>
        <v>-1</v>
      </c>
    </row>
    <row r="258" s="312" customFormat="1" ht="14.25" spans="1:10">
      <c r="A258" s="349" t="s">
        <v>518</v>
      </c>
      <c r="B258" s="372">
        <f t="shared" si="68"/>
        <v>7</v>
      </c>
      <c r="C258" s="351" t="s">
        <v>124</v>
      </c>
      <c r="D258" s="360">
        <v>0</v>
      </c>
      <c r="E258" s="360"/>
      <c r="F258" s="360">
        <v>0</v>
      </c>
      <c r="G258" s="360">
        <v>0</v>
      </c>
      <c r="H258" s="355"/>
      <c r="I258" s="366"/>
      <c r="J258" s="355"/>
    </row>
    <row r="259" s="312" customFormat="1" ht="14.25" spans="1:10">
      <c r="A259" s="349" t="s">
        <v>519</v>
      </c>
      <c r="B259" s="372">
        <f t="shared" si="68"/>
        <v>7</v>
      </c>
      <c r="C259" s="351" t="s">
        <v>221</v>
      </c>
      <c r="D259" s="360">
        <v>0</v>
      </c>
      <c r="E259" s="360"/>
      <c r="F259" s="360">
        <v>0</v>
      </c>
      <c r="G259" s="360">
        <v>0</v>
      </c>
      <c r="H259" s="355"/>
      <c r="I259" s="366">
        <f t="shared" ref="I259:I261" si="70">G259-D259</f>
        <v>0</v>
      </c>
      <c r="J259" s="355"/>
    </row>
    <row r="260" s="312" customFormat="1" ht="14.25" spans="1:10">
      <c r="A260" s="349" t="s">
        <v>520</v>
      </c>
      <c r="B260" s="372">
        <f t="shared" si="68"/>
        <v>7</v>
      </c>
      <c r="C260" s="351" t="s">
        <v>521</v>
      </c>
      <c r="D260" s="360">
        <v>0</v>
      </c>
      <c r="E260" s="360"/>
      <c r="F260" s="360">
        <v>0</v>
      </c>
      <c r="G260" s="360">
        <v>0</v>
      </c>
      <c r="H260" s="355"/>
      <c r="I260" s="366">
        <f t="shared" si="70"/>
        <v>0</v>
      </c>
      <c r="J260" s="355"/>
    </row>
    <row r="261" s="312" customFormat="1" ht="14.25" spans="1:10">
      <c r="A261" s="349" t="s">
        <v>522</v>
      </c>
      <c r="B261" s="372">
        <f t="shared" si="68"/>
        <v>7</v>
      </c>
      <c r="C261" s="351" t="s">
        <v>523</v>
      </c>
      <c r="D261" s="360">
        <v>25</v>
      </c>
      <c r="E261" s="360"/>
      <c r="F261" s="360">
        <v>0</v>
      </c>
      <c r="G261" s="360">
        <v>149</v>
      </c>
      <c r="H261" s="355"/>
      <c r="I261" s="366">
        <f t="shared" si="70"/>
        <v>124</v>
      </c>
      <c r="J261" s="355"/>
    </row>
    <row r="262" s="312" customFormat="1" ht="14.25" spans="1:10">
      <c r="A262" s="349">
        <v>2040222</v>
      </c>
      <c r="B262" s="372"/>
      <c r="C262" s="351" t="s">
        <v>524</v>
      </c>
      <c r="D262" s="360">
        <v>0</v>
      </c>
      <c r="E262" s="360"/>
      <c r="F262" s="360"/>
      <c r="G262" s="360">
        <v>0</v>
      </c>
      <c r="H262" s="355"/>
      <c r="I262" s="366"/>
      <c r="J262" s="355"/>
    </row>
    <row r="263" s="312" customFormat="1" ht="14.25" spans="1:10">
      <c r="A263" s="349">
        <v>2040223</v>
      </c>
      <c r="B263" s="372"/>
      <c r="C263" s="351" t="s">
        <v>525</v>
      </c>
      <c r="D263" s="360">
        <v>0</v>
      </c>
      <c r="E263" s="360"/>
      <c r="F263" s="360"/>
      <c r="G263" s="360">
        <v>0</v>
      </c>
      <c r="H263" s="355"/>
      <c r="I263" s="366"/>
      <c r="J263" s="355"/>
    </row>
    <row r="264" s="312" customFormat="1" ht="14.25" spans="1:10">
      <c r="A264" s="349" t="s">
        <v>526</v>
      </c>
      <c r="B264" s="372"/>
      <c r="C264" s="351" t="s">
        <v>138</v>
      </c>
      <c r="D264" s="360">
        <v>0</v>
      </c>
      <c r="E264" s="360"/>
      <c r="F264" s="360">
        <v>0</v>
      </c>
      <c r="G264" s="360">
        <v>0</v>
      </c>
      <c r="H264" s="355"/>
      <c r="I264" s="366"/>
      <c r="J264" s="355"/>
    </row>
    <row r="265" s="312" customFormat="1" ht="14.25" spans="1:10">
      <c r="A265" s="349" t="s">
        <v>527</v>
      </c>
      <c r="B265" s="372">
        <f t="shared" ref="B265:B277" si="71">LEN(A265)</f>
        <v>7</v>
      </c>
      <c r="C265" s="351" t="s">
        <v>528</v>
      </c>
      <c r="D265" s="360">
        <v>977</v>
      </c>
      <c r="E265" s="360"/>
      <c r="F265" s="360">
        <v>0</v>
      </c>
      <c r="G265" s="360">
        <v>376</v>
      </c>
      <c r="H265" s="355"/>
      <c r="I265" s="366">
        <f t="shared" ref="I265:I268" si="72">G265-D265</f>
        <v>-601</v>
      </c>
      <c r="J265" s="355">
        <f t="shared" ref="J265:J268" si="73">I265/D265</f>
        <v>-0.615148413510747</v>
      </c>
    </row>
    <row r="266" s="312" customFormat="1" ht="14.25" spans="1:10">
      <c r="A266" s="349" t="s">
        <v>529</v>
      </c>
      <c r="B266" s="372">
        <f t="shared" si="71"/>
        <v>5</v>
      </c>
      <c r="C266" s="351" t="s">
        <v>530</v>
      </c>
      <c r="D266" s="360">
        <v>4</v>
      </c>
      <c r="E266" s="360"/>
      <c r="F266" s="360">
        <v>0</v>
      </c>
      <c r="G266" s="360">
        <v>1</v>
      </c>
      <c r="H266" s="355"/>
      <c r="I266" s="366">
        <f t="shared" si="72"/>
        <v>-3</v>
      </c>
      <c r="J266" s="355">
        <f t="shared" si="73"/>
        <v>-0.75</v>
      </c>
    </row>
    <row r="267" s="312" customFormat="1" ht="14.25" spans="1:10">
      <c r="A267" s="349" t="s">
        <v>531</v>
      </c>
      <c r="B267" s="372">
        <f t="shared" si="71"/>
        <v>7</v>
      </c>
      <c r="C267" s="351" t="s">
        <v>120</v>
      </c>
      <c r="D267" s="360">
        <v>0</v>
      </c>
      <c r="E267" s="360"/>
      <c r="F267" s="360">
        <v>0</v>
      </c>
      <c r="G267" s="360">
        <v>0</v>
      </c>
      <c r="H267" s="355"/>
      <c r="I267" s="366"/>
      <c r="J267" s="355"/>
    </row>
    <row r="268" s="312" customFormat="1" ht="14.25" spans="1:10">
      <c r="A268" s="349" t="s">
        <v>532</v>
      </c>
      <c r="B268" s="372">
        <f t="shared" si="71"/>
        <v>7</v>
      </c>
      <c r="C268" s="351" t="s">
        <v>122</v>
      </c>
      <c r="D268" s="360">
        <v>4</v>
      </c>
      <c r="E268" s="360"/>
      <c r="F268" s="360">
        <v>0</v>
      </c>
      <c r="G268" s="360">
        <v>1</v>
      </c>
      <c r="H268" s="355"/>
      <c r="I268" s="366">
        <f t="shared" si="72"/>
        <v>-3</v>
      </c>
      <c r="J268" s="355">
        <f t="shared" si="73"/>
        <v>-0.75</v>
      </c>
    </row>
    <row r="269" s="312" customFormat="1" ht="14.25" spans="1:10">
      <c r="A269" s="349" t="s">
        <v>533</v>
      </c>
      <c r="B269" s="372">
        <f t="shared" si="71"/>
        <v>7</v>
      </c>
      <c r="C269" s="351" t="s">
        <v>124</v>
      </c>
      <c r="D269" s="360">
        <v>0</v>
      </c>
      <c r="E269" s="360"/>
      <c r="F269" s="360">
        <v>0</v>
      </c>
      <c r="G269" s="360">
        <v>0</v>
      </c>
      <c r="H269" s="355"/>
      <c r="I269" s="366"/>
      <c r="J269" s="355"/>
    </row>
    <row r="270" s="312" customFormat="1" ht="14.25" spans="1:10">
      <c r="A270" s="349" t="s">
        <v>534</v>
      </c>
      <c r="B270" s="372">
        <f t="shared" si="71"/>
        <v>7</v>
      </c>
      <c r="C270" s="351" t="s">
        <v>535</v>
      </c>
      <c r="D270" s="360">
        <v>0</v>
      </c>
      <c r="E270" s="360"/>
      <c r="F270" s="360">
        <v>0</v>
      </c>
      <c r="G270" s="360">
        <v>0</v>
      </c>
      <c r="H270" s="355"/>
      <c r="I270" s="366"/>
      <c r="J270" s="355"/>
    </row>
    <row r="271" s="312" customFormat="1" ht="14.25" spans="1:10">
      <c r="A271" s="349" t="s">
        <v>536</v>
      </c>
      <c r="B271" s="372">
        <f t="shared" si="71"/>
        <v>7</v>
      </c>
      <c r="C271" s="351" t="s">
        <v>138</v>
      </c>
      <c r="D271" s="360">
        <v>0</v>
      </c>
      <c r="E271" s="360"/>
      <c r="F271" s="360">
        <v>0</v>
      </c>
      <c r="G271" s="360">
        <v>0</v>
      </c>
      <c r="H271" s="355"/>
      <c r="I271" s="366"/>
      <c r="J271" s="355"/>
    </row>
    <row r="272" s="312" customFormat="1" ht="14.25" spans="1:10">
      <c r="A272" s="349" t="s">
        <v>537</v>
      </c>
      <c r="B272" s="372">
        <f t="shared" si="71"/>
        <v>7</v>
      </c>
      <c r="C272" s="351" t="s">
        <v>538</v>
      </c>
      <c r="D272" s="360">
        <v>0</v>
      </c>
      <c r="E272" s="360"/>
      <c r="F272" s="360">
        <v>0</v>
      </c>
      <c r="G272" s="360">
        <v>0</v>
      </c>
      <c r="H272" s="355"/>
      <c r="I272" s="366"/>
      <c r="J272" s="355"/>
    </row>
    <row r="273" s="312" customFormat="1" ht="14.25" spans="1:10">
      <c r="A273" s="349" t="s">
        <v>539</v>
      </c>
      <c r="B273" s="372">
        <f t="shared" si="71"/>
        <v>5</v>
      </c>
      <c r="C273" s="351" t="s">
        <v>540</v>
      </c>
      <c r="D273" s="360">
        <v>369</v>
      </c>
      <c r="E273" s="360">
        <v>0</v>
      </c>
      <c r="F273" s="360">
        <v>0</v>
      </c>
      <c r="G273" s="360">
        <v>52</v>
      </c>
      <c r="H273" s="355"/>
      <c r="I273" s="366">
        <f t="shared" ref="I273:I275" si="74">G273-D273</f>
        <v>-317</v>
      </c>
      <c r="J273" s="355">
        <f t="shared" ref="J273:J275" si="75">I273/D273</f>
        <v>-0.859078590785908</v>
      </c>
    </row>
    <row r="274" s="312" customFormat="1" ht="14.25" spans="1:10">
      <c r="A274" s="349" t="s">
        <v>541</v>
      </c>
      <c r="B274" s="372">
        <f t="shared" si="71"/>
        <v>7</v>
      </c>
      <c r="C274" s="351" t="s">
        <v>120</v>
      </c>
      <c r="D274" s="360">
        <v>342</v>
      </c>
      <c r="E274" s="360">
        <v>0</v>
      </c>
      <c r="F274" s="360">
        <v>0</v>
      </c>
      <c r="G274" s="360">
        <v>19</v>
      </c>
      <c r="H274" s="355"/>
      <c r="I274" s="366">
        <f t="shared" si="74"/>
        <v>-323</v>
      </c>
      <c r="J274" s="355">
        <f t="shared" si="75"/>
        <v>-0.944444444444444</v>
      </c>
    </row>
    <row r="275" s="312" customFormat="1" ht="14.25" spans="1:10">
      <c r="A275" s="349" t="s">
        <v>542</v>
      </c>
      <c r="B275" s="372">
        <f t="shared" si="71"/>
        <v>7</v>
      </c>
      <c r="C275" s="351" t="s">
        <v>122</v>
      </c>
      <c r="D275" s="360">
        <v>27</v>
      </c>
      <c r="E275" s="360"/>
      <c r="F275" s="360">
        <v>0</v>
      </c>
      <c r="G275" s="360">
        <v>13</v>
      </c>
      <c r="H275" s="355"/>
      <c r="I275" s="366">
        <f t="shared" si="74"/>
        <v>-14</v>
      </c>
      <c r="J275" s="355">
        <f t="shared" si="75"/>
        <v>-0.518518518518518</v>
      </c>
    </row>
    <row r="276" s="312" customFormat="1" ht="14.25" spans="1:10">
      <c r="A276" s="349" t="s">
        <v>543</v>
      </c>
      <c r="B276" s="372">
        <f t="shared" si="71"/>
        <v>7</v>
      </c>
      <c r="C276" s="351" t="s">
        <v>124</v>
      </c>
      <c r="D276" s="360">
        <v>0</v>
      </c>
      <c r="E276" s="360"/>
      <c r="F276" s="360">
        <v>0</v>
      </c>
      <c r="G276" s="360">
        <v>0</v>
      </c>
      <c r="H276" s="355"/>
      <c r="I276" s="366"/>
      <c r="J276" s="355"/>
    </row>
    <row r="277" s="312" customFormat="1" ht="14.25" spans="1:10">
      <c r="A277" s="349" t="s">
        <v>544</v>
      </c>
      <c r="B277" s="372">
        <f t="shared" si="71"/>
        <v>7</v>
      </c>
      <c r="C277" s="351" t="s">
        <v>545</v>
      </c>
      <c r="D277" s="360">
        <v>0</v>
      </c>
      <c r="E277" s="360"/>
      <c r="F277" s="360">
        <v>0</v>
      </c>
      <c r="G277" s="360">
        <v>0</v>
      </c>
      <c r="H277" s="355"/>
      <c r="I277" s="366">
        <f t="shared" ref="I277:I283" si="76">G277-D277</f>
        <v>0</v>
      </c>
      <c r="J277" s="355" t="e">
        <f t="shared" ref="J277:J283" si="77">I277/D277</f>
        <v>#DIV/0!</v>
      </c>
    </row>
    <row r="278" s="312" customFormat="1" ht="14.25" spans="1:10">
      <c r="A278" s="349" t="s">
        <v>546</v>
      </c>
      <c r="B278" s="372"/>
      <c r="C278" s="351" t="s">
        <v>547</v>
      </c>
      <c r="D278" s="360">
        <v>0</v>
      </c>
      <c r="E278" s="360"/>
      <c r="F278" s="360">
        <v>0</v>
      </c>
      <c r="G278" s="360">
        <v>0</v>
      </c>
      <c r="H278" s="355"/>
      <c r="I278" s="366"/>
      <c r="J278" s="355"/>
    </row>
    <row r="279" s="312" customFormat="1" ht="14.25" spans="1:10">
      <c r="A279" s="349" t="s">
        <v>548</v>
      </c>
      <c r="B279" s="372">
        <f t="shared" ref="B279:B300" si="78">LEN(A279)</f>
        <v>7</v>
      </c>
      <c r="C279" s="351" t="s">
        <v>138</v>
      </c>
      <c r="D279" s="360">
        <v>0</v>
      </c>
      <c r="E279" s="360"/>
      <c r="F279" s="360">
        <v>0</v>
      </c>
      <c r="G279" s="360">
        <v>0</v>
      </c>
      <c r="H279" s="355"/>
      <c r="I279" s="366"/>
      <c r="J279" s="355"/>
    </row>
    <row r="280" s="312" customFormat="1" ht="14.25" spans="1:10">
      <c r="A280" s="349" t="s">
        <v>549</v>
      </c>
      <c r="B280" s="372">
        <f t="shared" si="78"/>
        <v>7</v>
      </c>
      <c r="C280" s="351" t="s">
        <v>550</v>
      </c>
      <c r="D280" s="360">
        <v>0</v>
      </c>
      <c r="E280" s="360"/>
      <c r="F280" s="360">
        <v>0</v>
      </c>
      <c r="G280" s="360">
        <v>20</v>
      </c>
      <c r="H280" s="355"/>
      <c r="I280" s="366">
        <f t="shared" si="76"/>
        <v>20</v>
      </c>
      <c r="J280" s="355" t="e">
        <f t="shared" si="77"/>
        <v>#DIV/0!</v>
      </c>
    </row>
    <row r="281" s="312" customFormat="1" ht="14.25" spans="1:10">
      <c r="A281" s="349" t="s">
        <v>551</v>
      </c>
      <c r="B281" s="372">
        <f t="shared" si="78"/>
        <v>5</v>
      </c>
      <c r="C281" s="351" t="s">
        <v>552</v>
      </c>
      <c r="D281" s="360">
        <v>717</v>
      </c>
      <c r="E281" s="360">
        <v>0</v>
      </c>
      <c r="F281" s="360">
        <v>0</v>
      </c>
      <c r="G281" s="360">
        <v>45</v>
      </c>
      <c r="H281" s="355"/>
      <c r="I281" s="366">
        <f t="shared" si="76"/>
        <v>-672</v>
      </c>
      <c r="J281" s="355">
        <f t="shared" si="77"/>
        <v>-0.937238493723849</v>
      </c>
    </row>
    <row r="282" s="312" customFormat="1" ht="14.25" spans="1:10">
      <c r="A282" s="349" t="s">
        <v>553</v>
      </c>
      <c r="B282" s="372">
        <f t="shared" si="78"/>
        <v>7</v>
      </c>
      <c r="C282" s="351" t="s">
        <v>120</v>
      </c>
      <c r="D282" s="360">
        <v>717</v>
      </c>
      <c r="E282" s="360">
        <v>0</v>
      </c>
      <c r="F282" s="360">
        <v>0</v>
      </c>
      <c r="G282" s="360">
        <v>45</v>
      </c>
      <c r="H282" s="355"/>
      <c r="I282" s="366">
        <f t="shared" si="76"/>
        <v>-672</v>
      </c>
      <c r="J282" s="355">
        <f t="shared" si="77"/>
        <v>-0.937238493723849</v>
      </c>
    </row>
    <row r="283" s="312" customFormat="1" ht="14.25" spans="1:10">
      <c r="A283" s="349" t="s">
        <v>554</v>
      </c>
      <c r="B283" s="372">
        <f t="shared" si="78"/>
        <v>7</v>
      </c>
      <c r="C283" s="351" t="s">
        <v>122</v>
      </c>
      <c r="D283" s="360">
        <v>0</v>
      </c>
      <c r="E283" s="360"/>
      <c r="F283" s="360">
        <v>0</v>
      </c>
      <c r="G283" s="360">
        <v>0</v>
      </c>
      <c r="H283" s="355"/>
      <c r="I283" s="366">
        <f t="shared" si="76"/>
        <v>0</v>
      </c>
      <c r="J283" s="355" t="e">
        <f t="shared" si="77"/>
        <v>#DIV/0!</v>
      </c>
    </row>
    <row r="284" s="312" customFormat="1" ht="14.25" spans="1:10">
      <c r="A284" s="349" t="s">
        <v>555</v>
      </c>
      <c r="B284" s="372">
        <f t="shared" si="78"/>
        <v>7</v>
      </c>
      <c r="C284" s="351" t="s">
        <v>124</v>
      </c>
      <c r="D284" s="360">
        <v>0</v>
      </c>
      <c r="E284" s="360"/>
      <c r="F284" s="360">
        <v>0</v>
      </c>
      <c r="G284" s="360">
        <v>0</v>
      </c>
      <c r="H284" s="355"/>
      <c r="I284" s="366"/>
      <c r="J284" s="355"/>
    </row>
    <row r="285" s="312" customFormat="1" ht="14.25" spans="1:10">
      <c r="A285" s="349" t="s">
        <v>556</v>
      </c>
      <c r="B285" s="372">
        <f t="shared" si="78"/>
        <v>7</v>
      </c>
      <c r="C285" s="351" t="s">
        <v>557</v>
      </c>
      <c r="D285" s="360">
        <v>0</v>
      </c>
      <c r="E285" s="360"/>
      <c r="F285" s="360">
        <v>0</v>
      </c>
      <c r="G285" s="360">
        <v>0</v>
      </c>
      <c r="H285" s="355"/>
      <c r="I285" s="366">
        <f t="shared" ref="I285:I287" si="79">G285-D285</f>
        <v>0</v>
      </c>
      <c r="J285" s="355"/>
    </row>
    <row r="286" s="312" customFormat="1" ht="14.25" spans="1:10">
      <c r="A286" s="349" t="s">
        <v>558</v>
      </c>
      <c r="B286" s="372">
        <f t="shared" si="78"/>
        <v>7</v>
      </c>
      <c r="C286" s="351" t="s">
        <v>559</v>
      </c>
      <c r="D286" s="360">
        <v>0</v>
      </c>
      <c r="E286" s="360"/>
      <c r="F286" s="360">
        <v>0</v>
      </c>
      <c r="G286" s="360">
        <v>0</v>
      </c>
      <c r="H286" s="355"/>
      <c r="I286" s="366">
        <f t="shared" si="79"/>
        <v>0</v>
      </c>
      <c r="J286" s="355" t="e">
        <f t="shared" ref="J286:J292" si="80">I286/D286</f>
        <v>#DIV/0!</v>
      </c>
    </row>
    <row r="287" s="312" customFormat="1" ht="14.25" spans="1:10">
      <c r="A287" s="349" t="s">
        <v>560</v>
      </c>
      <c r="B287" s="372">
        <f t="shared" si="78"/>
        <v>7</v>
      </c>
      <c r="C287" s="351" t="s">
        <v>561</v>
      </c>
      <c r="D287" s="360">
        <v>0</v>
      </c>
      <c r="E287" s="360"/>
      <c r="F287" s="360">
        <v>0</v>
      </c>
      <c r="G287" s="360">
        <v>0</v>
      </c>
      <c r="H287" s="355"/>
      <c r="I287" s="366">
        <f t="shared" si="79"/>
        <v>0</v>
      </c>
      <c r="J287" s="355" t="e">
        <f t="shared" si="80"/>
        <v>#DIV/0!</v>
      </c>
    </row>
    <row r="288" s="312" customFormat="1" ht="14.25" spans="1:10">
      <c r="A288" s="349" t="s">
        <v>562</v>
      </c>
      <c r="B288" s="372">
        <f t="shared" si="78"/>
        <v>7</v>
      </c>
      <c r="C288" s="351" t="s">
        <v>138</v>
      </c>
      <c r="D288" s="360">
        <v>0</v>
      </c>
      <c r="E288" s="360"/>
      <c r="F288" s="360">
        <v>0</v>
      </c>
      <c r="G288" s="360">
        <v>0</v>
      </c>
      <c r="H288" s="355"/>
      <c r="I288" s="366"/>
      <c r="J288" s="355"/>
    </row>
    <row r="289" s="312" customFormat="1" ht="14.25" spans="1:10">
      <c r="A289" s="349" t="s">
        <v>563</v>
      </c>
      <c r="B289" s="372">
        <f t="shared" si="78"/>
        <v>7</v>
      </c>
      <c r="C289" s="351" t="s">
        <v>564</v>
      </c>
      <c r="D289" s="360">
        <v>0</v>
      </c>
      <c r="E289" s="360"/>
      <c r="F289" s="360">
        <v>0</v>
      </c>
      <c r="G289" s="360">
        <v>0</v>
      </c>
      <c r="H289" s="355"/>
      <c r="I289" s="366"/>
      <c r="J289" s="355"/>
    </row>
    <row r="290" s="312" customFormat="1" ht="14.25" spans="1:10">
      <c r="A290" s="349" t="s">
        <v>565</v>
      </c>
      <c r="B290" s="372">
        <f t="shared" si="78"/>
        <v>5</v>
      </c>
      <c r="C290" s="351" t="s">
        <v>566</v>
      </c>
      <c r="D290" s="360">
        <v>706</v>
      </c>
      <c r="E290" s="360">
        <v>434</v>
      </c>
      <c r="F290" s="360">
        <v>541</v>
      </c>
      <c r="G290" s="360">
        <v>493</v>
      </c>
      <c r="H290" s="355">
        <f t="shared" ref="H290:H292" si="81">G290/F290</f>
        <v>0.911275415896488</v>
      </c>
      <c r="I290" s="366">
        <f t="shared" ref="I290:I292" si="82">G290-D290</f>
        <v>-213</v>
      </c>
      <c r="J290" s="355">
        <f t="shared" si="80"/>
        <v>-0.301699716713881</v>
      </c>
    </row>
    <row r="291" s="312" customFormat="1" ht="14.25" spans="1:10">
      <c r="A291" s="349" t="s">
        <v>567</v>
      </c>
      <c r="B291" s="372">
        <f t="shared" si="78"/>
        <v>7</v>
      </c>
      <c r="C291" s="351" t="s">
        <v>120</v>
      </c>
      <c r="D291" s="360">
        <v>439</v>
      </c>
      <c r="E291" s="360">
        <v>376</v>
      </c>
      <c r="F291" s="360">
        <v>376</v>
      </c>
      <c r="G291" s="360">
        <v>435</v>
      </c>
      <c r="H291" s="355">
        <f t="shared" si="81"/>
        <v>1.15691489361702</v>
      </c>
      <c r="I291" s="366">
        <f t="shared" si="82"/>
        <v>-4</v>
      </c>
      <c r="J291" s="355">
        <f t="shared" si="80"/>
        <v>-0.00911161731207289</v>
      </c>
    </row>
    <row r="292" s="312" customFormat="1" ht="14.25" spans="1:10">
      <c r="A292" s="349" t="s">
        <v>568</v>
      </c>
      <c r="B292" s="372">
        <f t="shared" si="78"/>
        <v>7</v>
      </c>
      <c r="C292" s="351" t="s">
        <v>122</v>
      </c>
      <c r="D292" s="360">
        <v>54</v>
      </c>
      <c r="E292" s="360"/>
      <c r="F292" s="360">
        <v>55</v>
      </c>
      <c r="G292" s="360">
        <v>0</v>
      </c>
      <c r="H292" s="355">
        <f t="shared" si="81"/>
        <v>0</v>
      </c>
      <c r="I292" s="366">
        <f t="shared" si="82"/>
        <v>-54</v>
      </c>
      <c r="J292" s="355">
        <f t="shared" si="80"/>
        <v>-1</v>
      </c>
    </row>
    <row r="293" s="312" customFormat="1" ht="14.25" spans="1:10">
      <c r="A293" s="349" t="s">
        <v>569</v>
      </c>
      <c r="B293" s="372">
        <f t="shared" si="78"/>
        <v>7</v>
      </c>
      <c r="C293" s="351" t="s">
        <v>124</v>
      </c>
      <c r="D293" s="360">
        <v>0</v>
      </c>
      <c r="E293" s="360"/>
      <c r="F293" s="360">
        <v>0</v>
      </c>
      <c r="G293" s="360">
        <v>0</v>
      </c>
      <c r="H293" s="355"/>
      <c r="I293" s="366"/>
      <c r="J293" s="355"/>
    </row>
    <row r="294" s="312" customFormat="1" ht="14.25" spans="1:10">
      <c r="A294" s="349" t="s">
        <v>570</v>
      </c>
      <c r="B294" s="372">
        <f t="shared" si="78"/>
        <v>7</v>
      </c>
      <c r="C294" s="351" t="s">
        <v>571</v>
      </c>
      <c r="D294" s="360">
        <v>69</v>
      </c>
      <c r="E294" s="360">
        <v>13</v>
      </c>
      <c r="F294" s="360">
        <v>13</v>
      </c>
      <c r="G294" s="360">
        <v>9</v>
      </c>
      <c r="H294" s="355">
        <f>G294/F294</f>
        <v>0.692307692307692</v>
      </c>
      <c r="I294" s="366">
        <f t="shared" ref="I294:I297" si="83">G294-D294</f>
        <v>-60</v>
      </c>
      <c r="J294" s="355">
        <f t="shared" ref="J294:J297" si="84">I294/D294</f>
        <v>-0.869565217391304</v>
      </c>
    </row>
    <row r="295" s="312" customFormat="1" ht="14.25" spans="1:10">
      <c r="A295" s="349" t="s">
        <v>572</v>
      </c>
      <c r="B295" s="372">
        <f t="shared" si="78"/>
        <v>7</v>
      </c>
      <c r="C295" s="351" t="s">
        <v>573</v>
      </c>
      <c r="D295" s="360">
        <v>59</v>
      </c>
      <c r="E295" s="360">
        <v>45</v>
      </c>
      <c r="F295" s="360">
        <v>45</v>
      </c>
      <c r="G295" s="360">
        <v>33</v>
      </c>
      <c r="H295" s="355">
        <f>G295/F295</f>
        <v>0.733333333333333</v>
      </c>
      <c r="I295" s="366">
        <f t="shared" si="83"/>
        <v>-26</v>
      </c>
      <c r="J295" s="355">
        <f t="shared" si="84"/>
        <v>-0.440677966101695</v>
      </c>
    </row>
    <row r="296" s="312" customFormat="1" ht="14.25" spans="1:10">
      <c r="A296" s="349" t="s">
        <v>574</v>
      </c>
      <c r="B296" s="372">
        <f t="shared" si="78"/>
        <v>7</v>
      </c>
      <c r="C296" s="351" t="s">
        <v>575</v>
      </c>
      <c r="D296" s="360">
        <v>0</v>
      </c>
      <c r="E296" s="360"/>
      <c r="F296" s="360">
        <v>0</v>
      </c>
      <c r="G296" s="360">
        <v>0</v>
      </c>
      <c r="H296" s="355"/>
      <c r="I296" s="366"/>
      <c r="J296" s="355"/>
    </row>
    <row r="297" s="312" customFormat="1" ht="14.25" spans="1:10">
      <c r="A297" s="349" t="s">
        <v>576</v>
      </c>
      <c r="B297" s="372">
        <f t="shared" si="78"/>
        <v>7</v>
      </c>
      <c r="C297" s="351" t="s">
        <v>577</v>
      </c>
      <c r="D297" s="360">
        <v>3</v>
      </c>
      <c r="E297" s="360"/>
      <c r="F297" s="360">
        <v>0</v>
      </c>
      <c r="G297" s="360">
        <v>0</v>
      </c>
      <c r="H297" s="355"/>
      <c r="I297" s="366">
        <f t="shared" si="83"/>
        <v>-3</v>
      </c>
      <c r="J297" s="355">
        <f t="shared" si="84"/>
        <v>-1</v>
      </c>
    </row>
    <row r="298" s="312" customFormat="1" ht="14.25" spans="1:10">
      <c r="A298" s="349" t="s">
        <v>578</v>
      </c>
      <c r="B298" s="372">
        <f t="shared" si="78"/>
        <v>7</v>
      </c>
      <c r="C298" s="351" t="s">
        <v>579</v>
      </c>
      <c r="D298" s="360">
        <v>0</v>
      </c>
      <c r="E298" s="360"/>
      <c r="F298" s="360">
        <v>0</v>
      </c>
      <c r="G298" s="360">
        <v>0</v>
      </c>
      <c r="H298" s="355"/>
      <c r="I298" s="366"/>
      <c r="J298" s="355"/>
    </row>
    <row r="299" s="312" customFormat="1" ht="14.25" spans="1:10">
      <c r="A299" s="349" t="s">
        <v>580</v>
      </c>
      <c r="B299" s="372">
        <f t="shared" si="78"/>
        <v>7</v>
      </c>
      <c r="C299" s="351" t="s">
        <v>581</v>
      </c>
      <c r="D299" s="360">
        <v>13</v>
      </c>
      <c r="E299" s="360"/>
      <c r="F299" s="360">
        <v>0</v>
      </c>
      <c r="G299" s="360">
        <v>0</v>
      </c>
      <c r="H299" s="355"/>
      <c r="I299" s="366">
        <f>G299-D299</f>
        <v>-13</v>
      </c>
      <c r="J299" s="355">
        <f>I299/D299</f>
        <v>-1</v>
      </c>
    </row>
    <row r="300" s="312" customFormat="1" ht="14.25" spans="1:10">
      <c r="A300" s="349" t="s">
        <v>582</v>
      </c>
      <c r="B300" s="372">
        <f t="shared" si="78"/>
        <v>7</v>
      </c>
      <c r="C300" s="351" t="s">
        <v>583</v>
      </c>
      <c r="D300" s="360">
        <v>15</v>
      </c>
      <c r="E300" s="360"/>
      <c r="F300" s="360">
        <v>0</v>
      </c>
      <c r="G300" s="360">
        <v>0</v>
      </c>
      <c r="H300" s="355"/>
      <c r="I300" s="366"/>
      <c r="J300" s="355"/>
    </row>
    <row r="301" s="312" customFormat="1" ht="14.25" spans="1:10">
      <c r="A301" s="349" t="s">
        <v>584</v>
      </c>
      <c r="B301" s="372"/>
      <c r="C301" s="351" t="s">
        <v>221</v>
      </c>
      <c r="D301" s="360">
        <v>0</v>
      </c>
      <c r="E301" s="360"/>
      <c r="F301" s="360">
        <v>0</v>
      </c>
      <c r="G301" s="360">
        <v>0</v>
      </c>
      <c r="H301" s="355"/>
      <c r="I301" s="366"/>
      <c r="J301" s="355"/>
    </row>
    <row r="302" s="312" customFormat="1" ht="14.25" spans="1:10">
      <c r="A302" s="349" t="s">
        <v>585</v>
      </c>
      <c r="B302" s="372">
        <f t="shared" ref="B302:B310" si="85">LEN(A302)</f>
        <v>7</v>
      </c>
      <c r="C302" s="351" t="s">
        <v>138</v>
      </c>
      <c r="D302" s="360">
        <v>0</v>
      </c>
      <c r="E302" s="360"/>
      <c r="F302" s="360">
        <v>0</v>
      </c>
      <c r="G302" s="360">
        <v>0</v>
      </c>
      <c r="H302" s="355"/>
      <c r="I302" s="366"/>
      <c r="J302" s="355"/>
    </row>
    <row r="303" s="312" customFormat="1" ht="14.25" spans="1:10">
      <c r="A303" s="349" t="s">
        <v>586</v>
      </c>
      <c r="B303" s="372">
        <f t="shared" si="85"/>
        <v>7</v>
      </c>
      <c r="C303" s="351" t="s">
        <v>587</v>
      </c>
      <c r="D303" s="360">
        <v>54</v>
      </c>
      <c r="E303" s="360"/>
      <c r="F303" s="360">
        <v>52</v>
      </c>
      <c r="G303" s="360">
        <v>16</v>
      </c>
      <c r="H303" s="355"/>
      <c r="I303" s="366"/>
      <c r="J303" s="355">
        <f>I303/D303</f>
        <v>0</v>
      </c>
    </row>
    <row r="304" s="312" customFormat="1" ht="14.25" spans="1:10">
      <c r="A304" s="349" t="s">
        <v>588</v>
      </c>
      <c r="B304" s="372">
        <f t="shared" si="85"/>
        <v>5</v>
      </c>
      <c r="C304" s="351" t="s">
        <v>589</v>
      </c>
      <c r="D304" s="360">
        <v>0</v>
      </c>
      <c r="E304" s="360"/>
      <c r="F304" s="360">
        <v>0</v>
      </c>
      <c r="G304" s="360">
        <v>0</v>
      </c>
      <c r="H304" s="355"/>
      <c r="I304" s="366"/>
      <c r="J304" s="355"/>
    </row>
    <row r="305" s="312" customFormat="1" ht="14.25" spans="1:10">
      <c r="A305" s="349" t="s">
        <v>590</v>
      </c>
      <c r="B305" s="372">
        <f t="shared" si="85"/>
        <v>7</v>
      </c>
      <c r="C305" s="351" t="s">
        <v>120</v>
      </c>
      <c r="D305" s="360">
        <v>0</v>
      </c>
      <c r="E305" s="360"/>
      <c r="F305" s="360">
        <v>0</v>
      </c>
      <c r="G305" s="360">
        <v>0</v>
      </c>
      <c r="H305" s="355"/>
      <c r="I305" s="366"/>
      <c r="J305" s="355"/>
    </row>
    <row r="306" s="312" customFormat="1" ht="14.25" spans="1:10">
      <c r="A306" s="349" t="s">
        <v>591</v>
      </c>
      <c r="B306" s="372">
        <f t="shared" si="85"/>
        <v>7</v>
      </c>
      <c r="C306" s="351" t="s">
        <v>122</v>
      </c>
      <c r="D306" s="360">
        <v>0</v>
      </c>
      <c r="E306" s="360"/>
      <c r="F306" s="360">
        <v>0</v>
      </c>
      <c r="G306" s="360">
        <v>0</v>
      </c>
      <c r="H306" s="355"/>
      <c r="I306" s="366"/>
      <c r="J306" s="355"/>
    </row>
    <row r="307" s="312" customFormat="1" ht="14.25" spans="1:10">
      <c r="A307" s="349" t="s">
        <v>592</v>
      </c>
      <c r="B307" s="372">
        <f t="shared" si="85"/>
        <v>7</v>
      </c>
      <c r="C307" s="351" t="s">
        <v>124</v>
      </c>
      <c r="D307" s="360">
        <v>0</v>
      </c>
      <c r="E307" s="360"/>
      <c r="F307" s="360">
        <v>0</v>
      </c>
      <c r="G307" s="360">
        <v>0</v>
      </c>
      <c r="H307" s="355"/>
      <c r="I307" s="366"/>
      <c r="J307" s="355"/>
    </row>
    <row r="308" s="312" customFormat="1" ht="14.25" spans="1:10">
      <c r="A308" s="349" t="s">
        <v>593</v>
      </c>
      <c r="B308" s="372">
        <f t="shared" si="85"/>
        <v>7</v>
      </c>
      <c r="C308" s="351" t="s">
        <v>594</v>
      </c>
      <c r="D308" s="360">
        <v>0</v>
      </c>
      <c r="E308" s="360"/>
      <c r="F308" s="360">
        <v>0</v>
      </c>
      <c r="G308" s="360">
        <v>0</v>
      </c>
      <c r="H308" s="355"/>
      <c r="I308" s="366"/>
      <c r="J308" s="355"/>
    </row>
    <row r="309" s="312" customFormat="1" ht="14.25" spans="1:10">
      <c r="A309" s="349" t="s">
        <v>595</v>
      </c>
      <c r="B309" s="372">
        <f t="shared" si="85"/>
        <v>7</v>
      </c>
      <c r="C309" s="351" t="s">
        <v>596</v>
      </c>
      <c r="D309" s="360">
        <v>0</v>
      </c>
      <c r="E309" s="360"/>
      <c r="F309" s="360">
        <v>0</v>
      </c>
      <c r="G309" s="360">
        <v>0</v>
      </c>
      <c r="H309" s="355"/>
      <c r="I309" s="366"/>
      <c r="J309" s="355"/>
    </row>
    <row r="310" s="312" customFormat="1" ht="14.25" spans="1:10">
      <c r="A310" s="349" t="s">
        <v>597</v>
      </c>
      <c r="B310" s="372">
        <f t="shared" si="85"/>
        <v>7</v>
      </c>
      <c r="C310" s="351" t="s">
        <v>598</v>
      </c>
      <c r="D310" s="360">
        <v>0</v>
      </c>
      <c r="E310" s="360"/>
      <c r="F310" s="360">
        <v>0</v>
      </c>
      <c r="G310" s="360">
        <v>0</v>
      </c>
      <c r="H310" s="355"/>
      <c r="I310" s="366"/>
      <c r="J310" s="355"/>
    </row>
    <row r="311" s="312" customFormat="1" ht="14.25" spans="1:10">
      <c r="A311" s="349" t="s">
        <v>599</v>
      </c>
      <c r="B311" s="372"/>
      <c r="C311" s="351" t="s">
        <v>221</v>
      </c>
      <c r="D311" s="360">
        <v>0</v>
      </c>
      <c r="E311" s="360"/>
      <c r="F311" s="360">
        <v>0</v>
      </c>
      <c r="G311" s="360">
        <v>0</v>
      </c>
      <c r="H311" s="355"/>
      <c r="I311" s="366"/>
      <c r="J311" s="355"/>
    </row>
    <row r="312" s="312" customFormat="1" ht="14.25" spans="1:10">
      <c r="A312" s="349" t="s">
        <v>600</v>
      </c>
      <c r="B312" s="372">
        <f t="shared" ref="B312:B320" si="86">LEN(A312)</f>
        <v>7</v>
      </c>
      <c r="C312" s="351" t="s">
        <v>138</v>
      </c>
      <c r="D312" s="360">
        <v>0</v>
      </c>
      <c r="E312" s="360"/>
      <c r="F312" s="360">
        <v>0</v>
      </c>
      <c r="G312" s="360">
        <v>0</v>
      </c>
      <c r="H312" s="355"/>
      <c r="I312" s="366"/>
      <c r="J312" s="355"/>
    </row>
    <row r="313" s="312" customFormat="1" ht="14.25" spans="1:10">
      <c r="A313" s="349" t="s">
        <v>601</v>
      </c>
      <c r="B313" s="372">
        <f t="shared" si="86"/>
        <v>7</v>
      </c>
      <c r="C313" s="351" t="s">
        <v>602</v>
      </c>
      <c r="D313" s="360">
        <v>0</v>
      </c>
      <c r="E313" s="360"/>
      <c r="F313" s="360">
        <v>0</v>
      </c>
      <c r="G313" s="360">
        <v>0</v>
      </c>
      <c r="H313" s="355"/>
      <c r="I313" s="366"/>
      <c r="J313" s="355"/>
    </row>
    <row r="314" s="312" customFormat="1" ht="14.25" spans="1:10">
      <c r="A314" s="349" t="s">
        <v>603</v>
      </c>
      <c r="B314" s="372">
        <f t="shared" si="86"/>
        <v>5</v>
      </c>
      <c r="C314" s="351" t="s">
        <v>604</v>
      </c>
      <c r="D314" s="360">
        <v>0</v>
      </c>
      <c r="E314" s="360"/>
      <c r="F314" s="360">
        <v>0</v>
      </c>
      <c r="G314" s="360">
        <v>0</v>
      </c>
      <c r="H314" s="355"/>
      <c r="I314" s="366"/>
      <c r="J314" s="355"/>
    </row>
    <row r="315" s="312" customFormat="1" ht="14.25" spans="1:10">
      <c r="A315" s="349" t="s">
        <v>605</v>
      </c>
      <c r="B315" s="372">
        <f t="shared" si="86"/>
        <v>7</v>
      </c>
      <c r="C315" s="351" t="s">
        <v>120</v>
      </c>
      <c r="D315" s="360">
        <v>0</v>
      </c>
      <c r="E315" s="360"/>
      <c r="F315" s="360">
        <v>0</v>
      </c>
      <c r="G315" s="360">
        <v>0</v>
      </c>
      <c r="H315" s="355"/>
      <c r="I315" s="366"/>
      <c r="J315" s="355"/>
    </row>
    <row r="316" s="312" customFormat="1" ht="14.25" spans="1:10">
      <c r="A316" s="349" t="s">
        <v>606</v>
      </c>
      <c r="B316" s="372">
        <f t="shared" si="86"/>
        <v>7</v>
      </c>
      <c r="C316" s="351" t="s">
        <v>122</v>
      </c>
      <c r="D316" s="360">
        <v>0</v>
      </c>
      <c r="E316" s="360"/>
      <c r="F316" s="360">
        <v>0</v>
      </c>
      <c r="G316" s="360">
        <v>0</v>
      </c>
      <c r="H316" s="355"/>
      <c r="I316" s="366"/>
      <c r="J316" s="355"/>
    </row>
    <row r="317" s="312" customFormat="1" ht="14.25" spans="1:10">
      <c r="A317" s="349" t="s">
        <v>607</v>
      </c>
      <c r="B317" s="372">
        <f t="shared" si="86"/>
        <v>7</v>
      </c>
      <c r="C317" s="351" t="s">
        <v>124</v>
      </c>
      <c r="D317" s="360">
        <v>0</v>
      </c>
      <c r="E317" s="360"/>
      <c r="F317" s="360">
        <v>0</v>
      </c>
      <c r="G317" s="360">
        <v>0</v>
      </c>
      <c r="H317" s="355"/>
      <c r="I317" s="366"/>
      <c r="J317" s="355"/>
    </row>
    <row r="318" s="312" customFormat="1" ht="14.25" spans="1:10">
      <c r="A318" s="349" t="s">
        <v>608</v>
      </c>
      <c r="B318" s="372">
        <f t="shared" si="86"/>
        <v>7</v>
      </c>
      <c r="C318" s="351" t="s">
        <v>609</v>
      </c>
      <c r="D318" s="360">
        <v>0</v>
      </c>
      <c r="E318" s="360"/>
      <c r="F318" s="360">
        <v>0</v>
      </c>
      <c r="G318" s="360">
        <v>0</v>
      </c>
      <c r="H318" s="355"/>
      <c r="I318" s="366"/>
      <c r="J318" s="355"/>
    </row>
    <row r="319" s="312" customFormat="1" ht="14.25" spans="1:10">
      <c r="A319" s="349" t="s">
        <v>610</v>
      </c>
      <c r="B319" s="372">
        <f t="shared" si="86"/>
        <v>7</v>
      </c>
      <c r="C319" s="351" t="s">
        <v>611</v>
      </c>
      <c r="D319" s="360">
        <v>0</v>
      </c>
      <c r="E319" s="360"/>
      <c r="F319" s="360">
        <v>0</v>
      </c>
      <c r="G319" s="360">
        <v>0</v>
      </c>
      <c r="H319" s="355"/>
      <c r="I319" s="366"/>
      <c r="J319" s="355"/>
    </row>
    <row r="320" s="312" customFormat="1" ht="14.25" spans="1:10">
      <c r="A320" s="349" t="s">
        <v>612</v>
      </c>
      <c r="B320" s="372">
        <f t="shared" si="86"/>
        <v>7</v>
      </c>
      <c r="C320" s="351" t="s">
        <v>613</v>
      </c>
      <c r="D320" s="360">
        <v>0</v>
      </c>
      <c r="E320" s="360"/>
      <c r="F320" s="360">
        <v>0</v>
      </c>
      <c r="G320" s="360">
        <v>0</v>
      </c>
      <c r="H320" s="355"/>
      <c r="I320" s="366"/>
      <c r="J320" s="355"/>
    </row>
    <row r="321" s="312" customFormat="1" ht="14.25" spans="1:10">
      <c r="A321" s="349" t="s">
        <v>614</v>
      </c>
      <c r="B321" s="372"/>
      <c r="C321" s="351" t="s">
        <v>221</v>
      </c>
      <c r="D321" s="360">
        <v>0</v>
      </c>
      <c r="E321" s="360"/>
      <c r="F321" s="360">
        <v>0</v>
      </c>
      <c r="G321" s="360">
        <v>0</v>
      </c>
      <c r="H321" s="355"/>
      <c r="I321" s="366"/>
      <c r="J321" s="355"/>
    </row>
    <row r="322" s="312" customFormat="1" ht="14.25" spans="1:10">
      <c r="A322" s="349" t="s">
        <v>615</v>
      </c>
      <c r="B322" s="372">
        <f t="shared" ref="B322:B335" si="87">LEN(A322)</f>
        <v>7</v>
      </c>
      <c r="C322" s="351" t="s">
        <v>138</v>
      </c>
      <c r="D322" s="360">
        <v>0</v>
      </c>
      <c r="E322" s="360"/>
      <c r="F322" s="360">
        <v>0</v>
      </c>
      <c r="G322" s="360">
        <v>0</v>
      </c>
      <c r="H322" s="355"/>
      <c r="I322" s="366"/>
      <c r="J322" s="355"/>
    </row>
    <row r="323" s="312" customFormat="1" ht="14.25" spans="1:10">
      <c r="A323" s="349" t="s">
        <v>616</v>
      </c>
      <c r="B323" s="372">
        <f t="shared" si="87"/>
        <v>7</v>
      </c>
      <c r="C323" s="351" t="s">
        <v>617</v>
      </c>
      <c r="D323" s="360">
        <v>0</v>
      </c>
      <c r="E323" s="360"/>
      <c r="F323" s="360">
        <v>0</v>
      </c>
      <c r="G323" s="360">
        <v>0</v>
      </c>
      <c r="H323" s="355"/>
      <c r="I323" s="366"/>
      <c r="J323" s="355"/>
    </row>
    <row r="324" s="312" customFormat="1" ht="14.25" spans="1:10">
      <c r="A324" s="349" t="s">
        <v>618</v>
      </c>
      <c r="B324" s="372">
        <f t="shared" si="87"/>
        <v>5</v>
      </c>
      <c r="C324" s="351" t="s">
        <v>619</v>
      </c>
      <c r="D324" s="360">
        <v>0</v>
      </c>
      <c r="E324" s="360"/>
      <c r="F324" s="360">
        <v>0</v>
      </c>
      <c r="G324" s="360">
        <v>0</v>
      </c>
      <c r="H324" s="355"/>
      <c r="I324" s="366">
        <f>G324-D324</f>
        <v>0</v>
      </c>
      <c r="J324" s="355"/>
    </row>
    <row r="325" s="312" customFormat="1" ht="14.25" spans="1:10">
      <c r="A325" s="349" t="s">
        <v>620</v>
      </c>
      <c r="B325" s="372">
        <f t="shared" si="87"/>
        <v>7</v>
      </c>
      <c r="C325" s="351" t="s">
        <v>120</v>
      </c>
      <c r="D325" s="360">
        <v>0</v>
      </c>
      <c r="E325" s="360"/>
      <c r="F325" s="360">
        <v>0</v>
      </c>
      <c r="G325" s="360">
        <v>0</v>
      </c>
      <c r="H325" s="355"/>
      <c r="I325" s="366"/>
      <c r="J325" s="355"/>
    </row>
    <row r="326" s="312" customFormat="1" ht="14.25" spans="1:10">
      <c r="A326" s="349" t="s">
        <v>621</v>
      </c>
      <c r="B326" s="372">
        <f t="shared" si="87"/>
        <v>7</v>
      </c>
      <c r="C326" s="351" t="s">
        <v>122</v>
      </c>
      <c r="D326" s="360">
        <v>0</v>
      </c>
      <c r="E326" s="360"/>
      <c r="F326" s="360">
        <v>0</v>
      </c>
      <c r="G326" s="360">
        <v>0</v>
      </c>
      <c r="H326" s="355"/>
      <c r="I326" s="366"/>
      <c r="J326" s="355"/>
    </row>
    <row r="327" s="312" customFormat="1" ht="14.25" spans="1:10">
      <c r="A327" s="349" t="s">
        <v>622</v>
      </c>
      <c r="B327" s="372">
        <f t="shared" si="87"/>
        <v>7</v>
      </c>
      <c r="C327" s="351" t="s">
        <v>124</v>
      </c>
      <c r="D327" s="360">
        <v>0</v>
      </c>
      <c r="E327" s="360"/>
      <c r="F327" s="360">
        <v>0</v>
      </c>
      <c r="G327" s="360">
        <v>0</v>
      </c>
      <c r="H327" s="355"/>
      <c r="I327" s="366"/>
      <c r="J327" s="355"/>
    </row>
    <row r="328" s="312" customFormat="1" ht="14.25" spans="1:10">
      <c r="A328" s="349" t="s">
        <v>623</v>
      </c>
      <c r="B328" s="372">
        <f t="shared" si="87"/>
        <v>7</v>
      </c>
      <c r="C328" s="351" t="s">
        <v>624</v>
      </c>
      <c r="D328" s="360">
        <v>0</v>
      </c>
      <c r="E328" s="360"/>
      <c r="F328" s="360">
        <v>0</v>
      </c>
      <c r="G328" s="360">
        <v>0</v>
      </c>
      <c r="H328" s="355"/>
      <c r="I328" s="366"/>
      <c r="J328" s="355"/>
    </row>
    <row r="329" s="312" customFormat="1" ht="14.25" spans="1:10">
      <c r="A329" s="349" t="s">
        <v>625</v>
      </c>
      <c r="B329" s="372">
        <f t="shared" si="87"/>
        <v>7</v>
      </c>
      <c r="C329" s="351" t="s">
        <v>626</v>
      </c>
      <c r="D329" s="360">
        <v>0</v>
      </c>
      <c r="E329" s="360"/>
      <c r="F329" s="360">
        <v>0</v>
      </c>
      <c r="G329" s="360">
        <v>0</v>
      </c>
      <c r="H329" s="355"/>
      <c r="I329" s="366">
        <f>G329-D329</f>
        <v>0</v>
      </c>
      <c r="J329" s="355"/>
    </row>
    <row r="330" s="312" customFormat="1" ht="14.25" spans="1:10">
      <c r="A330" s="349" t="s">
        <v>627</v>
      </c>
      <c r="B330" s="372">
        <f t="shared" si="87"/>
        <v>7</v>
      </c>
      <c r="C330" s="351" t="s">
        <v>138</v>
      </c>
      <c r="D330" s="360">
        <v>0</v>
      </c>
      <c r="E330" s="360"/>
      <c r="F330" s="360">
        <v>0</v>
      </c>
      <c r="G330" s="360">
        <v>0</v>
      </c>
      <c r="H330" s="355"/>
      <c r="I330" s="366"/>
      <c r="J330" s="355"/>
    </row>
    <row r="331" s="312" customFormat="1" ht="14.25" spans="1:10">
      <c r="A331" s="349" t="s">
        <v>628</v>
      </c>
      <c r="B331" s="372">
        <f t="shared" si="87"/>
        <v>7</v>
      </c>
      <c r="C331" s="351" t="s">
        <v>629</v>
      </c>
      <c r="D331" s="360">
        <v>0</v>
      </c>
      <c r="E331" s="360"/>
      <c r="F331" s="360">
        <v>0</v>
      </c>
      <c r="G331" s="360">
        <v>0</v>
      </c>
      <c r="H331" s="355"/>
      <c r="I331" s="366"/>
      <c r="J331" s="355"/>
    </row>
    <row r="332" s="312" customFormat="1" ht="14.25" spans="1:10">
      <c r="A332" s="349" t="s">
        <v>630</v>
      </c>
      <c r="B332" s="372">
        <f t="shared" si="87"/>
        <v>5</v>
      </c>
      <c r="C332" s="351" t="s">
        <v>631</v>
      </c>
      <c r="D332" s="360">
        <v>0</v>
      </c>
      <c r="E332" s="360"/>
      <c r="F332" s="360">
        <v>0</v>
      </c>
      <c r="G332" s="360">
        <v>0</v>
      </c>
      <c r="H332" s="355"/>
      <c r="I332" s="366"/>
      <c r="J332" s="355"/>
    </row>
    <row r="333" s="312" customFormat="1" ht="14.25" spans="1:10">
      <c r="A333" s="349" t="s">
        <v>632</v>
      </c>
      <c r="B333" s="372">
        <f t="shared" si="87"/>
        <v>7</v>
      </c>
      <c r="C333" s="351" t="s">
        <v>120</v>
      </c>
      <c r="D333" s="360">
        <v>0</v>
      </c>
      <c r="E333" s="360"/>
      <c r="F333" s="360">
        <v>0</v>
      </c>
      <c r="G333" s="360">
        <v>0</v>
      </c>
      <c r="H333" s="355"/>
      <c r="I333" s="366"/>
      <c r="J333" s="355"/>
    </row>
    <row r="334" s="312" customFormat="1" ht="14.25" spans="1:10">
      <c r="A334" s="349" t="s">
        <v>633</v>
      </c>
      <c r="B334" s="372">
        <f t="shared" si="87"/>
        <v>7</v>
      </c>
      <c r="C334" s="351" t="s">
        <v>122</v>
      </c>
      <c r="D334" s="360">
        <v>0</v>
      </c>
      <c r="E334" s="360"/>
      <c r="F334" s="360">
        <v>0</v>
      </c>
      <c r="G334" s="360">
        <v>0</v>
      </c>
      <c r="H334" s="355"/>
      <c r="I334" s="366"/>
      <c r="J334" s="355"/>
    </row>
    <row r="335" s="312" customFormat="1" ht="14.25" spans="1:10">
      <c r="A335" s="349" t="s">
        <v>634</v>
      </c>
      <c r="B335" s="372">
        <f t="shared" si="87"/>
        <v>7</v>
      </c>
      <c r="C335" s="351" t="s">
        <v>635</v>
      </c>
      <c r="D335" s="360">
        <v>0</v>
      </c>
      <c r="E335" s="360"/>
      <c r="F335" s="360">
        <v>0</v>
      </c>
      <c r="G335" s="360">
        <v>0</v>
      </c>
      <c r="H335" s="355"/>
      <c r="I335" s="366"/>
      <c r="J335" s="355"/>
    </row>
    <row r="336" s="312" customFormat="1" ht="14.25" spans="1:10">
      <c r="A336" s="349" t="s">
        <v>636</v>
      </c>
      <c r="B336" s="372"/>
      <c r="C336" s="351" t="s">
        <v>637</v>
      </c>
      <c r="D336" s="360">
        <v>0</v>
      </c>
      <c r="E336" s="360"/>
      <c r="F336" s="360">
        <v>0</v>
      </c>
      <c r="G336" s="360">
        <v>0</v>
      </c>
      <c r="H336" s="355"/>
      <c r="I336" s="366"/>
      <c r="J336" s="355"/>
    </row>
    <row r="337" s="312" customFormat="1" ht="14.25" spans="1:10">
      <c r="A337" s="349" t="s">
        <v>638</v>
      </c>
      <c r="B337" s="372">
        <f t="shared" ref="B337:B390" si="88">LEN(A337)</f>
        <v>7</v>
      </c>
      <c r="C337" s="351" t="s">
        <v>639</v>
      </c>
      <c r="D337" s="360">
        <v>0</v>
      </c>
      <c r="E337" s="360"/>
      <c r="F337" s="360">
        <v>0</v>
      </c>
      <c r="G337" s="360">
        <v>0</v>
      </c>
      <c r="H337" s="355"/>
      <c r="I337" s="366"/>
      <c r="J337" s="355"/>
    </row>
    <row r="338" s="312" customFormat="1" ht="14.25" spans="1:10">
      <c r="A338" s="349" t="s">
        <v>640</v>
      </c>
      <c r="B338" s="372">
        <f t="shared" si="88"/>
        <v>5</v>
      </c>
      <c r="C338" s="351" t="s">
        <v>641</v>
      </c>
      <c r="D338" s="360">
        <v>217</v>
      </c>
      <c r="E338" s="360"/>
      <c r="F338" s="360">
        <v>0</v>
      </c>
      <c r="G338" s="360">
        <v>34</v>
      </c>
      <c r="H338" s="355"/>
      <c r="I338" s="366"/>
      <c r="J338" s="355"/>
    </row>
    <row r="339" s="312" customFormat="1" ht="14.25" spans="1:10">
      <c r="A339" s="349">
        <v>2049999</v>
      </c>
      <c r="B339" s="372"/>
      <c r="C339" s="351" t="s">
        <v>642</v>
      </c>
      <c r="D339" s="360">
        <v>217</v>
      </c>
      <c r="E339" s="360"/>
      <c r="F339" s="360"/>
      <c r="G339" s="360">
        <v>34</v>
      </c>
      <c r="H339" s="355"/>
      <c r="I339" s="366"/>
      <c r="J339" s="355"/>
    </row>
    <row r="340" s="312" customFormat="1" ht="14.25" spans="1:10">
      <c r="A340" s="344" t="s">
        <v>643</v>
      </c>
      <c r="B340" s="345">
        <f t="shared" si="88"/>
        <v>3</v>
      </c>
      <c r="C340" s="346" t="s">
        <v>644</v>
      </c>
      <c r="D340" s="347">
        <v>53973</v>
      </c>
      <c r="E340" s="347">
        <v>42143</v>
      </c>
      <c r="F340" s="347">
        <v>51509</v>
      </c>
      <c r="G340" s="347">
        <v>55929</v>
      </c>
      <c r="H340" s="348">
        <f t="shared" ref="H340:H343" si="89">G340/F340</f>
        <v>1.08581024675299</v>
      </c>
      <c r="I340" s="365">
        <f t="shared" ref="I340:I349" si="90">G340-D340</f>
        <v>1956</v>
      </c>
      <c r="J340" s="348">
        <f t="shared" ref="J340:J343" si="91">I340/D340</f>
        <v>0.0362403423934189</v>
      </c>
    </row>
    <row r="341" s="312" customFormat="1" ht="14.25" spans="1:10">
      <c r="A341" s="349" t="s">
        <v>645</v>
      </c>
      <c r="B341" s="372">
        <f t="shared" si="88"/>
        <v>5</v>
      </c>
      <c r="C341" s="351" t="s">
        <v>646</v>
      </c>
      <c r="D341" s="360">
        <v>4371</v>
      </c>
      <c r="E341" s="360">
        <v>3538</v>
      </c>
      <c r="F341" s="360">
        <v>3545</v>
      </c>
      <c r="G341" s="360">
        <v>3084</v>
      </c>
      <c r="H341" s="355">
        <f t="shared" si="89"/>
        <v>0.869957686882934</v>
      </c>
      <c r="I341" s="366">
        <f t="shared" si="90"/>
        <v>-1287</v>
      </c>
      <c r="J341" s="355">
        <f t="shared" si="91"/>
        <v>-0.294440631434454</v>
      </c>
    </row>
    <row r="342" s="312" customFormat="1" ht="14.25" spans="1:10">
      <c r="A342" s="349" t="s">
        <v>647</v>
      </c>
      <c r="B342" s="372">
        <f t="shared" si="88"/>
        <v>7</v>
      </c>
      <c r="C342" s="351" t="s">
        <v>120</v>
      </c>
      <c r="D342" s="360">
        <v>3100</v>
      </c>
      <c r="E342" s="360">
        <v>3386</v>
      </c>
      <c r="F342" s="360">
        <v>3386</v>
      </c>
      <c r="G342" s="360">
        <v>2916</v>
      </c>
      <c r="H342" s="355">
        <f t="shared" si="89"/>
        <v>0.861193148257531</v>
      </c>
      <c r="I342" s="366">
        <f t="shared" si="90"/>
        <v>-184</v>
      </c>
      <c r="J342" s="355">
        <f t="shared" si="91"/>
        <v>-0.0593548387096774</v>
      </c>
    </row>
    <row r="343" s="312" customFormat="1" ht="14.25" spans="1:10">
      <c r="A343" s="349" t="s">
        <v>648</v>
      </c>
      <c r="B343" s="372">
        <f t="shared" si="88"/>
        <v>7</v>
      </c>
      <c r="C343" s="351" t="s">
        <v>122</v>
      </c>
      <c r="D343" s="360">
        <v>1239</v>
      </c>
      <c r="E343" s="360">
        <v>152</v>
      </c>
      <c r="F343" s="360">
        <v>159</v>
      </c>
      <c r="G343" s="360">
        <v>168</v>
      </c>
      <c r="H343" s="355">
        <f t="shared" si="89"/>
        <v>1.05660377358491</v>
      </c>
      <c r="I343" s="366">
        <f t="shared" si="90"/>
        <v>-1071</v>
      </c>
      <c r="J343" s="355">
        <f t="shared" si="91"/>
        <v>-0.864406779661017</v>
      </c>
    </row>
    <row r="344" s="312" customFormat="1" ht="14.25" spans="1:10">
      <c r="A344" s="349" t="s">
        <v>649</v>
      </c>
      <c r="B344" s="372">
        <f t="shared" si="88"/>
        <v>7</v>
      </c>
      <c r="C344" s="351" t="s">
        <v>124</v>
      </c>
      <c r="D344" s="360">
        <v>0</v>
      </c>
      <c r="E344" s="360"/>
      <c r="F344" s="360">
        <v>0</v>
      </c>
      <c r="G344" s="360">
        <v>0</v>
      </c>
      <c r="H344" s="355"/>
      <c r="I344" s="366">
        <f t="shared" si="90"/>
        <v>0</v>
      </c>
      <c r="J344" s="355"/>
    </row>
    <row r="345" s="312" customFormat="1" ht="14.25" spans="1:10">
      <c r="A345" s="349" t="s">
        <v>650</v>
      </c>
      <c r="B345" s="372">
        <f t="shared" si="88"/>
        <v>7</v>
      </c>
      <c r="C345" s="351" t="s">
        <v>651</v>
      </c>
      <c r="D345" s="360">
        <v>32</v>
      </c>
      <c r="E345" s="360"/>
      <c r="F345" s="360">
        <v>0</v>
      </c>
      <c r="G345" s="360">
        <v>0</v>
      </c>
      <c r="H345" s="355"/>
      <c r="I345" s="366">
        <f t="shared" si="90"/>
        <v>-32</v>
      </c>
      <c r="J345" s="355">
        <f t="shared" ref="J345:J349" si="92">I345/D345</f>
        <v>-1</v>
      </c>
    </row>
    <row r="346" s="312" customFormat="1" ht="14.25" spans="1:10">
      <c r="A346" s="349" t="s">
        <v>652</v>
      </c>
      <c r="B346" s="372">
        <f t="shared" si="88"/>
        <v>5</v>
      </c>
      <c r="C346" s="351" t="s">
        <v>653</v>
      </c>
      <c r="D346" s="360">
        <v>47483</v>
      </c>
      <c r="E346" s="360">
        <v>36565</v>
      </c>
      <c r="F346" s="360">
        <v>45284</v>
      </c>
      <c r="G346" s="360">
        <v>52132</v>
      </c>
      <c r="H346" s="355">
        <f t="shared" ref="H346:H349" si="93">G346/F346</f>
        <v>1.15122339015988</v>
      </c>
      <c r="I346" s="366">
        <f t="shared" si="90"/>
        <v>4649</v>
      </c>
      <c r="J346" s="355">
        <f t="shared" si="92"/>
        <v>0.0979087252279763</v>
      </c>
    </row>
    <row r="347" s="312" customFormat="1" ht="14.25" spans="1:10">
      <c r="A347" s="349" t="s">
        <v>654</v>
      </c>
      <c r="B347" s="372">
        <f t="shared" si="88"/>
        <v>7</v>
      </c>
      <c r="C347" s="351" t="s">
        <v>655</v>
      </c>
      <c r="D347" s="360">
        <v>3321</v>
      </c>
      <c r="E347" s="360">
        <v>3999</v>
      </c>
      <c r="F347" s="360">
        <v>4184</v>
      </c>
      <c r="G347" s="360">
        <v>3680</v>
      </c>
      <c r="H347" s="355">
        <f t="shared" si="93"/>
        <v>0.879541108986616</v>
      </c>
      <c r="I347" s="366">
        <f t="shared" si="90"/>
        <v>359</v>
      </c>
      <c r="J347" s="355">
        <f t="shared" si="92"/>
        <v>0.108099969888588</v>
      </c>
    </row>
    <row r="348" s="312" customFormat="1" ht="14.25" spans="1:10">
      <c r="A348" s="349" t="s">
        <v>656</v>
      </c>
      <c r="B348" s="372">
        <f t="shared" si="88"/>
        <v>7</v>
      </c>
      <c r="C348" s="351" t="s">
        <v>657</v>
      </c>
      <c r="D348" s="360">
        <v>23654</v>
      </c>
      <c r="E348" s="360">
        <v>17623</v>
      </c>
      <c r="F348" s="360">
        <v>20109</v>
      </c>
      <c r="G348" s="360">
        <v>28355</v>
      </c>
      <c r="H348" s="355">
        <f t="shared" si="93"/>
        <v>1.41006514495997</v>
      </c>
      <c r="I348" s="366">
        <f t="shared" si="90"/>
        <v>4701</v>
      </c>
      <c r="J348" s="355">
        <f t="shared" si="92"/>
        <v>0.198740170795637</v>
      </c>
    </row>
    <row r="349" s="312" customFormat="1" ht="14.25" spans="1:10">
      <c r="A349" s="349" t="s">
        <v>658</v>
      </c>
      <c r="B349" s="372">
        <f t="shared" si="88"/>
        <v>7</v>
      </c>
      <c r="C349" s="351" t="s">
        <v>659</v>
      </c>
      <c r="D349" s="360">
        <v>18721</v>
      </c>
      <c r="E349" s="360">
        <v>14492</v>
      </c>
      <c r="F349" s="360">
        <v>20525</v>
      </c>
      <c r="G349" s="360">
        <v>19439</v>
      </c>
      <c r="H349" s="355">
        <f t="shared" si="93"/>
        <v>0.947088915956151</v>
      </c>
      <c r="I349" s="366">
        <f t="shared" si="90"/>
        <v>718</v>
      </c>
      <c r="J349" s="355">
        <f t="shared" si="92"/>
        <v>0.0383526521019176</v>
      </c>
    </row>
    <row r="350" s="312" customFormat="1" ht="14.25" spans="1:10">
      <c r="A350" s="349" t="s">
        <v>660</v>
      </c>
      <c r="B350" s="372">
        <f t="shared" si="88"/>
        <v>7</v>
      </c>
      <c r="C350" s="351" t="s">
        <v>661</v>
      </c>
      <c r="D350" s="360">
        <v>0</v>
      </c>
      <c r="E350" s="360"/>
      <c r="F350" s="360">
        <v>0</v>
      </c>
      <c r="G350" s="360">
        <v>0</v>
      </c>
      <c r="H350" s="355"/>
      <c r="I350" s="366"/>
      <c r="J350" s="355"/>
    </row>
    <row r="351" s="312" customFormat="1" ht="14.25" spans="1:10">
      <c r="A351" s="349" t="s">
        <v>662</v>
      </c>
      <c r="B351" s="372">
        <f t="shared" si="88"/>
        <v>7</v>
      </c>
      <c r="C351" s="351" t="s">
        <v>663</v>
      </c>
      <c r="D351" s="360">
        <v>0</v>
      </c>
      <c r="E351" s="360"/>
      <c r="F351" s="360">
        <v>15</v>
      </c>
      <c r="G351" s="360">
        <v>15</v>
      </c>
      <c r="H351" s="355"/>
      <c r="I351" s="366">
        <f>G351-D351</f>
        <v>15</v>
      </c>
      <c r="J351" s="355" t="e">
        <f>I351/D351</f>
        <v>#DIV/0!</v>
      </c>
    </row>
    <row r="352" s="312" customFormat="1" ht="14.25" spans="1:10">
      <c r="A352" s="349" t="s">
        <v>664</v>
      </c>
      <c r="B352" s="372">
        <f t="shared" si="88"/>
        <v>7</v>
      </c>
      <c r="C352" s="351" t="s">
        <v>665</v>
      </c>
      <c r="D352" s="360">
        <v>1787</v>
      </c>
      <c r="E352" s="360">
        <v>451</v>
      </c>
      <c r="F352" s="360">
        <v>451</v>
      </c>
      <c r="G352" s="360">
        <v>643</v>
      </c>
      <c r="H352" s="355">
        <f>G352/F352</f>
        <v>1.42572062084257</v>
      </c>
      <c r="I352" s="366">
        <f>G352-D352</f>
        <v>-1144</v>
      </c>
      <c r="J352" s="355">
        <f>I352/D352</f>
        <v>-0.64017907106883</v>
      </c>
    </row>
    <row r="353" s="312" customFormat="1" ht="14.25" spans="1:10">
      <c r="A353" s="349" t="s">
        <v>666</v>
      </c>
      <c r="B353" s="372">
        <f t="shared" si="88"/>
        <v>5</v>
      </c>
      <c r="C353" s="351" t="s">
        <v>667</v>
      </c>
      <c r="D353" s="360">
        <v>0</v>
      </c>
      <c r="E353" s="360"/>
      <c r="F353" s="360">
        <v>0</v>
      </c>
      <c r="G353" s="360">
        <v>0</v>
      </c>
      <c r="H353" s="355"/>
      <c r="I353" s="366"/>
      <c r="J353" s="355"/>
    </row>
    <row r="354" s="312" customFormat="1" ht="14.25" spans="1:10">
      <c r="A354" s="349" t="s">
        <v>668</v>
      </c>
      <c r="B354" s="372">
        <f t="shared" si="88"/>
        <v>7</v>
      </c>
      <c r="C354" s="351" t="s">
        <v>669</v>
      </c>
      <c r="D354" s="360">
        <v>0</v>
      </c>
      <c r="E354" s="360"/>
      <c r="F354" s="360">
        <v>0</v>
      </c>
      <c r="G354" s="360">
        <v>0</v>
      </c>
      <c r="H354" s="355"/>
      <c r="I354" s="366"/>
      <c r="J354" s="355"/>
    </row>
    <row r="355" s="312" customFormat="1" ht="14.25" spans="1:10">
      <c r="A355" s="349" t="s">
        <v>670</v>
      </c>
      <c r="B355" s="372">
        <f t="shared" si="88"/>
        <v>7</v>
      </c>
      <c r="C355" s="351" t="s">
        <v>671</v>
      </c>
      <c r="D355" s="360">
        <v>0</v>
      </c>
      <c r="E355" s="360"/>
      <c r="F355" s="360">
        <v>0</v>
      </c>
      <c r="G355" s="360">
        <v>0</v>
      </c>
      <c r="H355" s="355"/>
      <c r="I355" s="366"/>
      <c r="J355" s="355"/>
    </row>
    <row r="356" s="312" customFormat="1" ht="14.25" spans="1:10">
      <c r="A356" s="349" t="s">
        <v>672</v>
      </c>
      <c r="B356" s="372">
        <f t="shared" si="88"/>
        <v>7</v>
      </c>
      <c r="C356" s="351" t="s">
        <v>673</v>
      </c>
      <c r="D356" s="360">
        <v>0</v>
      </c>
      <c r="E356" s="360"/>
      <c r="F356" s="360">
        <v>0</v>
      </c>
      <c r="G356" s="360">
        <v>0</v>
      </c>
      <c r="H356" s="355"/>
      <c r="I356" s="366"/>
      <c r="J356" s="355"/>
    </row>
    <row r="357" s="312" customFormat="1" ht="14.25" spans="1:10">
      <c r="A357" s="349" t="s">
        <v>674</v>
      </c>
      <c r="B357" s="372">
        <f t="shared" si="88"/>
        <v>7</v>
      </c>
      <c r="C357" s="351" t="s">
        <v>675</v>
      </c>
      <c r="D357" s="360">
        <v>0</v>
      </c>
      <c r="E357" s="360"/>
      <c r="F357" s="360">
        <v>0</v>
      </c>
      <c r="G357" s="360">
        <v>0</v>
      </c>
      <c r="H357" s="355"/>
      <c r="I357" s="366"/>
      <c r="J357" s="355"/>
    </row>
    <row r="358" s="312" customFormat="1" ht="14.25" spans="1:10">
      <c r="A358" s="349" t="s">
        <v>676</v>
      </c>
      <c r="B358" s="372">
        <f t="shared" si="88"/>
        <v>7</v>
      </c>
      <c r="C358" s="351" t="s">
        <v>677</v>
      </c>
      <c r="D358" s="360">
        <v>0</v>
      </c>
      <c r="E358" s="360"/>
      <c r="F358" s="360">
        <v>0</v>
      </c>
      <c r="G358" s="360">
        <v>0</v>
      </c>
      <c r="H358" s="355"/>
      <c r="I358" s="366"/>
      <c r="J358" s="355"/>
    </row>
    <row r="359" s="312" customFormat="1" ht="14.25" spans="1:10">
      <c r="A359" s="349" t="s">
        <v>678</v>
      </c>
      <c r="B359" s="372">
        <f t="shared" si="88"/>
        <v>5</v>
      </c>
      <c r="C359" s="351" t="s">
        <v>679</v>
      </c>
      <c r="D359" s="360">
        <v>0</v>
      </c>
      <c r="E359" s="360"/>
      <c r="F359" s="360">
        <v>0</v>
      </c>
      <c r="G359" s="360">
        <v>0</v>
      </c>
      <c r="H359" s="355"/>
      <c r="I359" s="366"/>
      <c r="J359" s="355"/>
    </row>
    <row r="360" s="312" customFormat="1" ht="14.25" spans="1:10">
      <c r="A360" s="349" t="s">
        <v>680</v>
      </c>
      <c r="B360" s="372">
        <f t="shared" si="88"/>
        <v>7</v>
      </c>
      <c r="C360" s="351" t="s">
        <v>681</v>
      </c>
      <c r="D360" s="360">
        <v>0</v>
      </c>
      <c r="E360" s="360"/>
      <c r="F360" s="360">
        <v>0</v>
      </c>
      <c r="G360" s="360">
        <v>0</v>
      </c>
      <c r="H360" s="355"/>
      <c r="I360" s="366"/>
      <c r="J360" s="355"/>
    </row>
    <row r="361" s="312" customFormat="1" ht="14.25" spans="1:10">
      <c r="A361" s="349" t="s">
        <v>682</v>
      </c>
      <c r="B361" s="372">
        <f t="shared" si="88"/>
        <v>7</v>
      </c>
      <c r="C361" s="351" t="s">
        <v>683</v>
      </c>
      <c r="D361" s="360">
        <v>0</v>
      </c>
      <c r="E361" s="360"/>
      <c r="F361" s="360">
        <v>0</v>
      </c>
      <c r="G361" s="360">
        <v>0</v>
      </c>
      <c r="H361" s="355"/>
      <c r="I361" s="366"/>
      <c r="J361" s="355"/>
    </row>
    <row r="362" s="312" customFormat="1" ht="14.25" spans="1:10">
      <c r="A362" s="349" t="s">
        <v>684</v>
      </c>
      <c r="B362" s="372">
        <f t="shared" si="88"/>
        <v>7</v>
      </c>
      <c r="C362" s="351" t="s">
        <v>685</v>
      </c>
      <c r="D362" s="360">
        <v>0</v>
      </c>
      <c r="E362" s="360"/>
      <c r="F362" s="360">
        <v>0</v>
      </c>
      <c r="G362" s="360">
        <v>0</v>
      </c>
      <c r="H362" s="355"/>
      <c r="I362" s="366"/>
      <c r="J362" s="355"/>
    </row>
    <row r="363" s="312" customFormat="1" ht="14.25" spans="1:10">
      <c r="A363" s="349" t="s">
        <v>686</v>
      </c>
      <c r="B363" s="372">
        <f t="shared" si="88"/>
        <v>7</v>
      </c>
      <c r="C363" s="351" t="s">
        <v>687</v>
      </c>
      <c r="D363" s="360">
        <v>0</v>
      </c>
      <c r="E363" s="360"/>
      <c r="F363" s="360">
        <v>0</v>
      </c>
      <c r="G363" s="360">
        <v>0</v>
      </c>
      <c r="H363" s="355"/>
      <c r="I363" s="366"/>
      <c r="J363" s="355"/>
    </row>
    <row r="364" s="312" customFormat="1" ht="14.25" spans="1:10">
      <c r="A364" s="349" t="s">
        <v>688</v>
      </c>
      <c r="B364" s="372">
        <f t="shared" si="88"/>
        <v>7</v>
      </c>
      <c r="C364" s="351" t="s">
        <v>689</v>
      </c>
      <c r="D364" s="360">
        <v>0</v>
      </c>
      <c r="E364" s="360"/>
      <c r="F364" s="360">
        <v>0</v>
      </c>
      <c r="G364" s="360">
        <v>0</v>
      </c>
      <c r="H364" s="355"/>
      <c r="I364" s="366"/>
      <c r="J364" s="355"/>
    </row>
    <row r="365" s="312" customFormat="1" ht="14.25" spans="1:10">
      <c r="A365" s="349" t="s">
        <v>690</v>
      </c>
      <c r="B365" s="372">
        <f t="shared" si="88"/>
        <v>5</v>
      </c>
      <c r="C365" s="351" t="s">
        <v>691</v>
      </c>
      <c r="D365" s="360">
        <v>0</v>
      </c>
      <c r="E365" s="360"/>
      <c r="F365" s="360">
        <v>0</v>
      </c>
      <c r="G365" s="360">
        <v>0</v>
      </c>
      <c r="H365" s="355"/>
      <c r="I365" s="366"/>
      <c r="J365" s="355"/>
    </row>
    <row r="366" s="312" customFormat="1" ht="14.25" spans="1:10">
      <c r="A366" s="349" t="s">
        <v>692</v>
      </c>
      <c r="B366" s="372">
        <f t="shared" si="88"/>
        <v>7</v>
      </c>
      <c r="C366" s="351" t="s">
        <v>693</v>
      </c>
      <c r="D366" s="360">
        <v>0</v>
      </c>
      <c r="E366" s="360"/>
      <c r="F366" s="360">
        <v>0</v>
      </c>
      <c r="G366" s="360">
        <v>0</v>
      </c>
      <c r="H366" s="355"/>
      <c r="I366" s="366"/>
      <c r="J366" s="355"/>
    </row>
    <row r="367" s="312" customFormat="1" ht="14.25" spans="1:10">
      <c r="A367" s="349" t="s">
        <v>694</v>
      </c>
      <c r="B367" s="372">
        <f t="shared" si="88"/>
        <v>7</v>
      </c>
      <c r="C367" s="351" t="s">
        <v>695</v>
      </c>
      <c r="D367" s="360">
        <v>0</v>
      </c>
      <c r="E367" s="360"/>
      <c r="F367" s="360">
        <v>0</v>
      </c>
      <c r="G367" s="360">
        <v>0</v>
      </c>
      <c r="H367" s="355"/>
      <c r="I367" s="366"/>
      <c r="J367" s="355"/>
    </row>
    <row r="368" s="312" customFormat="1" ht="14.25" spans="1:10">
      <c r="A368" s="349" t="s">
        <v>696</v>
      </c>
      <c r="B368" s="372">
        <f t="shared" si="88"/>
        <v>7</v>
      </c>
      <c r="C368" s="351" t="s">
        <v>697</v>
      </c>
      <c r="D368" s="360">
        <v>0</v>
      </c>
      <c r="E368" s="360"/>
      <c r="F368" s="360">
        <v>0</v>
      </c>
      <c r="G368" s="360">
        <v>0</v>
      </c>
      <c r="H368" s="355"/>
      <c r="I368" s="366"/>
      <c r="J368" s="355"/>
    </row>
    <row r="369" s="312" customFormat="1" ht="14.25" spans="1:10">
      <c r="A369" s="349" t="s">
        <v>698</v>
      </c>
      <c r="B369" s="372">
        <f t="shared" si="88"/>
        <v>5</v>
      </c>
      <c r="C369" s="351" t="s">
        <v>699</v>
      </c>
      <c r="D369" s="360">
        <v>0</v>
      </c>
      <c r="E369" s="360"/>
      <c r="F369" s="360">
        <v>0</v>
      </c>
      <c r="G369" s="360">
        <v>0</v>
      </c>
      <c r="H369" s="355"/>
      <c r="I369" s="366"/>
      <c r="J369" s="355"/>
    </row>
    <row r="370" s="312" customFormat="1" ht="14.25" spans="1:10">
      <c r="A370" s="349" t="s">
        <v>700</v>
      </c>
      <c r="B370" s="372">
        <f t="shared" si="88"/>
        <v>7</v>
      </c>
      <c r="C370" s="351" t="s">
        <v>701</v>
      </c>
      <c r="D370" s="360">
        <v>0</v>
      </c>
      <c r="E370" s="360"/>
      <c r="F370" s="360">
        <v>0</v>
      </c>
      <c r="G370" s="360">
        <v>0</v>
      </c>
      <c r="H370" s="355"/>
      <c r="I370" s="366"/>
      <c r="J370" s="355"/>
    </row>
    <row r="371" s="312" customFormat="1" ht="14.25" spans="1:10">
      <c r="A371" s="349" t="s">
        <v>702</v>
      </c>
      <c r="B371" s="372">
        <f t="shared" si="88"/>
        <v>7</v>
      </c>
      <c r="C371" s="351" t="s">
        <v>703</v>
      </c>
      <c r="D371" s="360">
        <v>0</v>
      </c>
      <c r="E371" s="360"/>
      <c r="F371" s="360">
        <v>0</v>
      </c>
      <c r="G371" s="360">
        <v>0</v>
      </c>
      <c r="H371" s="355"/>
      <c r="I371" s="366"/>
      <c r="J371" s="355"/>
    </row>
    <row r="372" s="312" customFormat="1" ht="14.25" spans="1:10">
      <c r="A372" s="349" t="s">
        <v>704</v>
      </c>
      <c r="B372" s="372">
        <f t="shared" si="88"/>
        <v>7</v>
      </c>
      <c r="C372" s="351" t="s">
        <v>705</v>
      </c>
      <c r="D372" s="360">
        <v>0</v>
      </c>
      <c r="E372" s="360"/>
      <c r="F372" s="360">
        <v>0</v>
      </c>
      <c r="G372" s="360">
        <v>0</v>
      </c>
      <c r="H372" s="355"/>
      <c r="I372" s="366"/>
      <c r="J372" s="355"/>
    </row>
    <row r="373" s="312" customFormat="1" ht="14.25" spans="1:10">
      <c r="A373" s="349" t="s">
        <v>706</v>
      </c>
      <c r="B373" s="372">
        <f t="shared" si="88"/>
        <v>5</v>
      </c>
      <c r="C373" s="351" t="s">
        <v>707</v>
      </c>
      <c r="D373" s="360">
        <v>34</v>
      </c>
      <c r="E373" s="360"/>
      <c r="F373" s="360">
        <v>0</v>
      </c>
      <c r="G373" s="360">
        <v>0</v>
      </c>
      <c r="H373" s="355"/>
      <c r="I373" s="366"/>
      <c r="J373" s="355"/>
    </row>
    <row r="374" s="312" customFormat="1" ht="14.25" spans="1:10">
      <c r="A374" s="349" t="s">
        <v>708</v>
      </c>
      <c r="B374" s="372">
        <f t="shared" si="88"/>
        <v>7</v>
      </c>
      <c r="C374" s="351" t="s">
        <v>709</v>
      </c>
      <c r="D374" s="360">
        <v>34</v>
      </c>
      <c r="E374" s="360"/>
      <c r="F374" s="360">
        <v>0</v>
      </c>
      <c r="G374" s="360">
        <v>0</v>
      </c>
      <c r="H374" s="355"/>
      <c r="I374" s="366"/>
      <c r="J374" s="355"/>
    </row>
    <row r="375" s="312" customFormat="1" ht="14.25" spans="1:10">
      <c r="A375" s="349" t="s">
        <v>710</v>
      </c>
      <c r="B375" s="372">
        <f t="shared" si="88"/>
        <v>7</v>
      </c>
      <c r="C375" s="351" t="s">
        <v>711</v>
      </c>
      <c r="D375" s="360">
        <v>0</v>
      </c>
      <c r="E375" s="360"/>
      <c r="F375" s="360">
        <v>0</v>
      </c>
      <c r="G375" s="360">
        <v>0</v>
      </c>
      <c r="H375" s="355"/>
      <c r="I375" s="366"/>
      <c r="J375" s="355"/>
    </row>
    <row r="376" s="312" customFormat="1" ht="14.25" spans="1:10">
      <c r="A376" s="349" t="s">
        <v>712</v>
      </c>
      <c r="B376" s="372">
        <f t="shared" si="88"/>
        <v>7</v>
      </c>
      <c r="C376" s="351" t="s">
        <v>713</v>
      </c>
      <c r="D376" s="360">
        <v>0</v>
      </c>
      <c r="E376" s="360"/>
      <c r="F376" s="360">
        <v>0</v>
      </c>
      <c r="G376" s="360">
        <v>0</v>
      </c>
      <c r="H376" s="355"/>
      <c r="I376" s="366"/>
      <c r="J376" s="355"/>
    </row>
    <row r="377" s="312" customFormat="1" ht="14.25" spans="1:10">
      <c r="A377" s="349" t="s">
        <v>714</v>
      </c>
      <c r="B377" s="372">
        <f t="shared" si="88"/>
        <v>5</v>
      </c>
      <c r="C377" s="351" t="s">
        <v>715</v>
      </c>
      <c r="D377" s="360">
        <v>82</v>
      </c>
      <c r="E377" s="360">
        <v>40</v>
      </c>
      <c r="F377" s="360">
        <v>40</v>
      </c>
      <c r="G377" s="360">
        <v>73</v>
      </c>
      <c r="H377" s="355">
        <f>G377/F377</f>
        <v>1.825</v>
      </c>
      <c r="I377" s="366">
        <f>G377-D377</f>
        <v>-9</v>
      </c>
      <c r="J377" s="355">
        <f>I377/D377</f>
        <v>-0.109756097560976</v>
      </c>
    </row>
    <row r="378" s="312" customFormat="1" ht="14.25" spans="1:10">
      <c r="A378" s="349" t="s">
        <v>716</v>
      </c>
      <c r="B378" s="372">
        <f t="shared" si="88"/>
        <v>7</v>
      </c>
      <c r="C378" s="351" t="s">
        <v>717</v>
      </c>
      <c r="D378" s="360">
        <v>0</v>
      </c>
      <c r="E378" s="360"/>
      <c r="F378" s="360">
        <v>0</v>
      </c>
      <c r="G378" s="360">
        <v>22</v>
      </c>
      <c r="H378" s="355"/>
      <c r="I378" s="366"/>
      <c r="J378" s="355"/>
    </row>
    <row r="379" s="312" customFormat="1" ht="14.25" spans="1:10">
      <c r="A379" s="349" t="s">
        <v>718</v>
      </c>
      <c r="B379" s="372">
        <f t="shared" si="88"/>
        <v>7</v>
      </c>
      <c r="C379" s="351" t="s">
        <v>719</v>
      </c>
      <c r="D379" s="360">
        <v>82</v>
      </c>
      <c r="E379" s="360">
        <v>40</v>
      </c>
      <c r="F379" s="360">
        <v>40</v>
      </c>
      <c r="G379" s="360">
        <v>51</v>
      </c>
      <c r="H379" s="355">
        <f>G379/F379</f>
        <v>1.275</v>
      </c>
      <c r="I379" s="366">
        <f>G379-D379</f>
        <v>-31</v>
      </c>
      <c r="J379" s="355">
        <f>I379/D379</f>
        <v>-0.378048780487805</v>
      </c>
    </row>
    <row r="380" s="312" customFormat="1" ht="14.25" spans="1:10">
      <c r="A380" s="349" t="s">
        <v>720</v>
      </c>
      <c r="B380" s="372">
        <f t="shared" si="88"/>
        <v>7</v>
      </c>
      <c r="C380" s="351" t="s">
        <v>721</v>
      </c>
      <c r="D380" s="360">
        <v>0</v>
      </c>
      <c r="E380" s="360"/>
      <c r="F380" s="360">
        <v>0</v>
      </c>
      <c r="G380" s="360">
        <v>0</v>
      </c>
      <c r="H380" s="355"/>
      <c r="I380" s="366"/>
      <c r="J380" s="355"/>
    </row>
    <row r="381" s="312" customFormat="1" ht="14.25" spans="1:10">
      <c r="A381" s="349" t="s">
        <v>722</v>
      </c>
      <c r="B381" s="372">
        <f t="shared" si="88"/>
        <v>7</v>
      </c>
      <c r="C381" s="351" t="s">
        <v>723</v>
      </c>
      <c r="D381" s="360">
        <v>0</v>
      </c>
      <c r="E381" s="360"/>
      <c r="F381" s="360">
        <v>0</v>
      </c>
      <c r="G381" s="360">
        <v>0</v>
      </c>
      <c r="H381" s="355"/>
      <c r="I381" s="366"/>
      <c r="J381" s="355"/>
    </row>
    <row r="382" s="312" customFormat="1" ht="14.25" spans="1:10">
      <c r="A382" s="349" t="s">
        <v>724</v>
      </c>
      <c r="B382" s="372">
        <f t="shared" si="88"/>
        <v>7</v>
      </c>
      <c r="C382" s="351" t="s">
        <v>725</v>
      </c>
      <c r="D382" s="360">
        <v>0</v>
      </c>
      <c r="E382" s="360"/>
      <c r="F382" s="360">
        <v>0</v>
      </c>
      <c r="G382" s="360">
        <v>0</v>
      </c>
      <c r="H382" s="355"/>
      <c r="I382" s="366"/>
      <c r="J382" s="355"/>
    </row>
    <row r="383" s="312" customFormat="1" ht="14.25" spans="1:10">
      <c r="A383" s="349" t="s">
        <v>726</v>
      </c>
      <c r="B383" s="372">
        <f t="shared" si="88"/>
        <v>5</v>
      </c>
      <c r="C383" s="351" t="s">
        <v>727</v>
      </c>
      <c r="D383" s="360">
        <v>2003</v>
      </c>
      <c r="E383" s="360">
        <v>2000</v>
      </c>
      <c r="F383" s="360">
        <v>2000</v>
      </c>
      <c r="G383" s="360">
        <v>559</v>
      </c>
      <c r="H383" s="355">
        <f>G383/F383</f>
        <v>0.2795</v>
      </c>
      <c r="I383" s="366">
        <f>G383-D383</f>
        <v>-1444</v>
      </c>
      <c r="J383" s="355">
        <f>I383/D383</f>
        <v>-0.7209186220669</v>
      </c>
    </row>
    <row r="384" s="312" customFormat="1" ht="14.25" spans="1:10">
      <c r="A384" s="349" t="s">
        <v>728</v>
      </c>
      <c r="B384" s="372">
        <f t="shared" si="88"/>
        <v>7</v>
      </c>
      <c r="C384" s="351" t="s">
        <v>729</v>
      </c>
      <c r="D384" s="360">
        <v>0</v>
      </c>
      <c r="E384" s="360"/>
      <c r="F384" s="360">
        <v>0</v>
      </c>
      <c r="G384" s="360">
        <v>0</v>
      </c>
      <c r="H384" s="355"/>
      <c r="I384" s="366"/>
      <c r="J384" s="355"/>
    </row>
    <row r="385" s="312" customFormat="1" ht="14.25" spans="1:10">
      <c r="A385" s="349" t="s">
        <v>730</v>
      </c>
      <c r="B385" s="372">
        <f t="shared" si="88"/>
        <v>7</v>
      </c>
      <c r="C385" s="351" t="s">
        <v>731</v>
      </c>
      <c r="D385" s="360">
        <v>0</v>
      </c>
      <c r="E385" s="360"/>
      <c r="F385" s="360">
        <v>0</v>
      </c>
      <c r="G385" s="360">
        <v>0</v>
      </c>
      <c r="H385" s="355"/>
      <c r="I385" s="366"/>
      <c r="J385" s="355"/>
    </row>
    <row r="386" s="312" customFormat="1" ht="14.25" spans="1:10">
      <c r="A386" s="349" t="s">
        <v>732</v>
      </c>
      <c r="B386" s="372">
        <f t="shared" si="88"/>
        <v>7</v>
      </c>
      <c r="C386" s="351" t="s">
        <v>733</v>
      </c>
      <c r="D386" s="360">
        <v>0</v>
      </c>
      <c r="E386" s="360"/>
      <c r="F386" s="360">
        <v>0</v>
      </c>
      <c r="G386" s="360">
        <v>0</v>
      </c>
      <c r="H386" s="355"/>
      <c r="I386" s="366"/>
      <c r="J386" s="355"/>
    </row>
    <row r="387" s="312" customFormat="1" ht="14.25" spans="1:10">
      <c r="A387" s="349" t="s">
        <v>734</v>
      </c>
      <c r="B387" s="372">
        <f t="shared" si="88"/>
        <v>7</v>
      </c>
      <c r="C387" s="351" t="s">
        <v>735</v>
      </c>
      <c r="D387" s="360">
        <v>0</v>
      </c>
      <c r="E387" s="360"/>
      <c r="F387" s="360">
        <v>0</v>
      </c>
      <c r="G387" s="360">
        <v>0</v>
      </c>
      <c r="H387" s="355"/>
      <c r="I387" s="366"/>
      <c r="J387" s="355"/>
    </row>
    <row r="388" s="312" customFormat="1" ht="14.25" spans="1:10">
      <c r="A388" s="349" t="s">
        <v>736</v>
      </c>
      <c r="B388" s="372">
        <f t="shared" si="88"/>
        <v>7</v>
      </c>
      <c r="C388" s="351" t="s">
        <v>737</v>
      </c>
      <c r="D388" s="360">
        <v>0</v>
      </c>
      <c r="E388" s="360"/>
      <c r="F388" s="360">
        <v>0</v>
      </c>
      <c r="G388" s="360">
        <v>0</v>
      </c>
      <c r="H388" s="355"/>
      <c r="I388" s="366"/>
      <c r="J388" s="355"/>
    </row>
    <row r="389" s="312" customFormat="1" ht="14.25" spans="1:10">
      <c r="A389" s="349" t="s">
        <v>738</v>
      </c>
      <c r="B389" s="372">
        <f t="shared" si="88"/>
        <v>7</v>
      </c>
      <c r="C389" s="351" t="s">
        <v>739</v>
      </c>
      <c r="D389" s="360">
        <v>2003</v>
      </c>
      <c r="E389" s="360">
        <v>2000</v>
      </c>
      <c r="F389" s="360">
        <v>2000</v>
      </c>
      <c r="G389" s="360">
        <v>559</v>
      </c>
      <c r="H389" s="355">
        <f t="shared" ref="H389:H394" si="94">G389/F389</f>
        <v>0.2795</v>
      </c>
      <c r="I389" s="366">
        <f t="shared" ref="I389:I395" si="95">G389-D389</f>
        <v>-1444</v>
      </c>
      <c r="J389" s="355">
        <f t="shared" ref="J389:J395" si="96">I389/D389</f>
        <v>-0.7209186220669</v>
      </c>
    </row>
    <row r="390" s="312" customFormat="1" ht="14.25" spans="1:10">
      <c r="A390" s="349" t="s">
        <v>740</v>
      </c>
      <c r="B390" s="372">
        <f t="shared" si="88"/>
        <v>5</v>
      </c>
      <c r="C390" s="351" t="s">
        <v>741</v>
      </c>
      <c r="D390" s="360">
        <v>0</v>
      </c>
      <c r="E390" s="360"/>
      <c r="F390" s="360">
        <v>640</v>
      </c>
      <c r="G390" s="360">
        <v>81</v>
      </c>
      <c r="H390" s="355"/>
      <c r="I390" s="366"/>
      <c r="J390" s="355"/>
    </row>
    <row r="391" s="312" customFormat="1" ht="14.25" spans="1:10">
      <c r="A391" s="349" t="s">
        <v>742</v>
      </c>
      <c r="B391" s="372"/>
      <c r="C391" s="351" t="s">
        <v>743</v>
      </c>
      <c r="D391" s="360">
        <v>0</v>
      </c>
      <c r="E391" s="360"/>
      <c r="F391" s="360">
        <v>640</v>
      </c>
      <c r="G391" s="360">
        <v>81</v>
      </c>
      <c r="H391" s="355"/>
      <c r="I391" s="366"/>
      <c r="J391" s="355"/>
    </row>
    <row r="392" s="312" customFormat="1" ht="14.25" spans="1:10">
      <c r="A392" s="344" t="s">
        <v>744</v>
      </c>
      <c r="B392" s="345">
        <f t="shared" ref="B392:B404" si="97">LEN(A392)</f>
        <v>3</v>
      </c>
      <c r="C392" s="346" t="s">
        <v>745</v>
      </c>
      <c r="D392" s="347">
        <v>564</v>
      </c>
      <c r="E392" s="347">
        <v>999</v>
      </c>
      <c r="F392" s="347">
        <v>999</v>
      </c>
      <c r="G392" s="347">
        <v>403</v>
      </c>
      <c r="H392" s="348">
        <f t="shared" si="94"/>
        <v>0.403403403403403</v>
      </c>
      <c r="I392" s="365">
        <f t="shared" si="95"/>
        <v>-161</v>
      </c>
      <c r="J392" s="348">
        <f t="shared" si="96"/>
        <v>-0.285460992907801</v>
      </c>
    </row>
    <row r="393" s="312" customFormat="1" ht="14.25" spans="1:10">
      <c r="A393" s="349" t="s">
        <v>746</v>
      </c>
      <c r="B393" s="372">
        <f t="shared" si="97"/>
        <v>5</v>
      </c>
      <c r="C393" s="351" t="s">
        <v>747</v>
      </c>
      <c r="D393" s="360">
        <v>61</v>
      </c>
      <c r="E393" s="360">
        <v>999</v>
      </c>
      <c r="F393" s="360">
        <v>999</v>
      </c>
      <c r="G393" s="360">
        <v>396</v>
      </c>
      <c r="H393" s="355">
        <f t="shared" si="94"/>
        <v>0.396396396396396</v>
      </c>
      <c r="I393" s="366">
        <f t="shared" si="95"/>
        <v>335</v>
      </c>
      <c r="J393" s="355">
        <f t="shared" si="96"/>
        <v>5.49180327868852</v>
      </c>
    </row>
    <row r="394" s="312" customFormat="1" ht="14.25" spans="1:10">
      <c r="A394" s="349" t="s">
        <v>748</v>
      </c>
      <c r="B394" s="372">
        <f t="shared" si="97"/>
        <v>7</v>
      </c>
      <c r="C394" s="351" t="s">
        <v>120</v>
      </c>
      <c r="D394" s="360">
        <v>60</v>
      </c>
      <c r="E394" s="360">
        <v>47</v>
      </c>
      <c r="F394" s="360">
        <v>47</v>
      </c>
      <c r="G394" s="360">
        <v>63</v>
      </c>
      <c r="H394" s="355">
        <f t="shared" si="94"/>
        <v>1.34042553191489</v>
      </c>
      <c r="I394" s="366">
        <f t="shared" si="95"/>
        <v>3</v>
      </c>
      <c r="J394" s="355">
        <f t="shared" si="96"/>
        <v>0.05</v>
      </c>
    </row>
    <row r="395" s="312" customFormat="1" ht="14.25" spans="1:10">
      <c r="A395" s="349" t="s">
        <v>749</v>
      </c>
      <c r="B395" s="372">
        <f t="shared" si="97"/>
        <v>7</v>
      </c>
      <c r="C395" s="351" t="s">
        <v>122</v>
      </c>
      <c r="D395" s="360">
        <v>1</v>
      </c>
      <c r="E395" s="360"/>
      <c r="F395" s="360">
        <v>0</v>
      </c>
      <c r="G395" s="360">
        <v>2</v>
      </c>
      <c r="H395" s="355"/>
      <c r="I395" s="366">
        <f t="shared" si="95"/>
        <v>1</v>
      </c>
      <c r="J395" s="355">
        <f t="shared" si="96"/>
        <v>1</v>
      </c>
    </row>
    <row r="396" s="312" customFormat="1" ht="14.25" spans="1:10">
      <c r="A396" s="349" t="s">
        <v>750</v>
      </c>
      <c r="B396" s="372">
        <f t="shared" si="97"/>
        <v>7</v>
      </c>
      <c r="C396" s="351" t="s">
        <v>124</v>
      </c>
      <c r="D396" s="360">
        <v>0</v>
      </c>
      <c r="E396" s="360"/>
      <c r="F396" s="360">
        <v>0</v>
      </c>
      <c r="G396" s="360">
        <v>0</v>
      </c>
      <c r="H396" s="355"/>
      <c r="I396" s="366"/>
      <c r="J396" s="355"/>
    </row>
    <row r="397" s="312" customFormat="1" ht="14.25" spans="1:10">
      <c r="A397" s="349" t="s">
        <v>751</v>
      </c>
      <c r="B397" s="372">
        <f t="shared" si="97"/>
        <v>7</v>
      </c>
      <c r="C397" s="351" t="s">
        <v>752</v>
      </c>
      <c r="D397" s="360">
        <v>0</v>
      </c>
      <c r="E397" s="360">
        <v>952</v>
      </c>
      <c r="F397" s="360">
        <v>952</v>
      </c>
      <c r="G397" s="360">
        <v>331</v>
      </c>
      <c r="H397" s="355"/>
      <c r="I397" s="366"/>
      <c r="J397" s="355"/>
    </row>
    <row r="398" s="312" customFormat="1" ht="14.25" spans="1:10">
      <c r="A398" s="349" t="s">
        <v>753</v>
      </c>
      <c r="B398" s="372">
        <f t="shared" si="97"/>
        <v>5</v>
      </c>
      <c r="C398" s="351" t="s">
        <v>754</v>
      </c>
      <c r="D398" s="360">
        <v>0</v>
      </c>
      <c r="E398" s="360"/>
      <c r="F398" s="360">
        <v>0</v>
      </c>
      <c r="G398" s="360">
        <v>0</v>
      </c>
      <c r="H398" s="355"/>
      <c r="I398" s="366"/>
      <c r="J398" s="355"/>
    </row>
    <row r="399" s="312" customFormat="1" ht="14.25" spans="1:10">
      <c r="A399" s="349" t="s">
        <v>755</v>
      </c>
      <c r="B399" s="372">
        <f t="shared" si="97"/>
        <v>7</v>
      </c>
      <c r="C399" s="351" t="s">
        <v>756</v>
      </c>
      <c r="D399" s="360">
        <v>0</v>
      </c>
      <c r="E399" s="360"/>
      <c r="F399" s="360">
        <v>0</v>
      </c>
      <c r="G399" s="360">
        <v>0</v>
      </c>
      <c r="H399" s="355"/>
      <c r="I399" s="366"/>
      <c r="J399" s="355"/>
    </row>
    <row r="400" s="312" customFormat="1" ht="14.25" spans="1:10">
      <c r="A400" s="349" t="s">
        <v>757</v>
      </c>
      <c r="B400" s="372">
        <f t="shared" si="97"/>
        <v>7</v>
      </c>
      <c r="C400" s="351" t="s">
        <v>758</v>
      </c>
      <c r="D400" s="360">
        <v>0</v>
      </c>
      <c r="E400" s="360"/>
      <c r="F400" s="360">
        <v>0</v>
      </c>
      <c r="G400" s="360">
        <v>0</v>
      </c>
      <c r="H400" s="355"/>
      <c r="I400" s="366"/>
      <c r="J400" s="355"/>
    </row>
    <row r="401" s="312" customFormat="1" ht="14.25" spans="1:10">
      <c r="A401" s="349" t="s">
        <v>759</v>
      </c>
      <c r="B401" s="372">
        <f t="shared" si="97"/>
        <v>7</v>
      </c>
      <c r="C401" s="351" t="s">
        <v>760</v>
      </c>
      <c r="D401" s="360">
        <v>0</v>
      </c>
      <c r="E401" s="360"/>
      <c r="F401" s="360">
        <v>0</v>
      </c>
      <c r="G401" s="360">
        <v>0</v>
      </c>
      <c r="H401" s="355"/>
      <c r="I401" s="366"/>
      <c r="J401" s="355"/>
    </row>
    <row r="402" s="312" customFormat="1" ht="14.25" spans="1:10">
      <c r="A402" s="349" t="s">
        <v>761</v>
      </c>
      <c r="B402" s="372">
        <f t="shared" si="97"/>
        <v>7</v>
      </c>
      <c r="C402" s="351" t="s">
        <v>762</v>
      </c>
      <c r="D402" s="360">
        <v>0</v>
      </c>
      <c r="E402" s="360"/>
      <c r="F402" s="360">
        <v>0</v>
      </c>
      <c r="G402" s="360">
        <v>0</v>
      </c>
      <c r="H402" s="355"/>
      <c r="I402" s="366"/>
      <c r="J402" s="355"/>
    </row>
    <row r="403" s="312" customFormat="1" ht="14.25" spans="1:10">
      <c r="A403" s="349" t="s">
        <v>763</v>
      </c>
      <c r="B403" s="372">
        <f t="shared" si="97"/>
        <v>7</v>
      </c>
      <c r="C403" s="351" t="s">
        <v>764</v>
      </c>
      <c r="D403" s="360">
        <v>0</v>
      </c>
      <c r="E403" s="360"/>
      <c r="F403" s="360">
        <v>0</v>
      </c>
      <c r="G403" s="360">
        <v>0</v>
      </c>
      <c r="H403" s="355"/>
      <c r="I403" s="366"/>
      <c r="J403" s="355"/>
    </row>
    <row r="404" s="312" customFormat="1" ht="14.25" spans="1:10">
      <c r="A404" s="349" t="s">
        <v>765</v>
      </c>
      <c r="B404" s="372">
        <f t="shared" si="97"/>
        <v>7</v>
      </c>
      <c r="C404" s="351" t="s">
        <v>766</v>
      </c>
      <c r="D404" s="360">
        <v>0</v>
      </c>
      <c r="E404" s="360"/>
      <c r="F404" s="360">
        <v>0</v>
      </c>
      <c r="G404" s="360">
        <v>0</v>
      </c>
      <c r="H404" s="355"/>
      <c r="I404" s="366"/>
      <c r="J404" s="355"/>
    </row>
    <row r="405" s="312" customFormat="1" ht="14.25" spans="1:10">
      <c r="A405" s="349">
        <v>2060208</v>
      </c>
      <c r="B405" s="372"/>
      <c r="C405" s="351" t="s">
        <v>767</v>
      </c>
      <c r="D405" s="360">
        <v>0</v>
      </c>
      <c r="E405" s="360"/>
      <c r="F405" s="360"/>
      <c r="G405" s="360">
        <v>0</v>
      </c>
      <c r="H405" s="355"/>
      <c r="I405" s="366"/>
      <c r="J405" s="355"/>
    </row>
    <row r="406" s="312" customFormat="1" ht="14.25" spans="1:10">
      <c r="A406" s="349" t="s">
        <v>768</v>
      </c>
      <c r="B406" s="372">
        <f t="shared" ref="B406:B415" si="98">LEN(A406)</f>
        <v>7</v>
      </c>
      <c r="C406" s="351" t="s">
        <v>769</v>
      </c>
      <c r="D406" s="360">
        <v>0</v>
      </c>
      <c r="E406" s="360"/>
      <c r="F406" s="360">
        <v>0</v>
      </c>
      <c r="G406" s="360">
        <v>0</v>
      </c>
      <c r="H406" s="355"/>
      <c r="I406" s="366"/>
      <c r="J406" s="355"/>
    </row>
    <row r="407" s="312" customFormat="1" ht="14.25" spans="1:10">
      <c r="A407" s="349" t="s">
        <v>770</v>
      </c>
      <c r="B407" s="372">
        <f t="shared" si="98"/>
        <v>5</v>
      </c>
      <c r="C407" s="351" t="s">
        <v>771</v>
      </c>
      <c r="D407" s="360">
        <v>0</v>
      </c>
      <c r="E407" s="360"/>
      <c r="F407" s="360">
        <v>0</v>
      </c>
      <c r="G407" s="360">
        <v>0</v>
      </c>
      <c r="H407" s="355"/>
      <c r="I407" s="366"/>
      <c r="J407" s="355"/>
    </row>
    <row r="408" s="312" customFormat="1" ht="14.25" spans="1:10">
      <c r="A408" s="349" t="s">
        <v>772</v>
      </c>
      <c r="B408" s="372">
        <f t="shared" si="98"/>
        <v>7</v>
      </c>
      <c r="C408" s="351" t="s">
        <v>756</v>
      </c>
      <c r="D408" s="360">
        <v>0</v>
      </c>
      <c r="E408" s="360"/>
      <c r="F408" s="360">
        <v>0</v>
      </c>
      <c r="G408" s="360">
        <v>0</v>
      </c>
      <c r="H408" s="355"/>
      <c r="I408" s="366"/>
      <c r="J408" s="355"/>
    </row>
    <row r="409" s="312" customFormat="1" ht="14.25" spans="1:10">
      <c r="A409" s="349" t="s">
        <v>773</v>
      </c>
      <c r="B409" s="372">
        <f t="shared" si="98"/>
        <v>7</v>
      </c>
      <c r="C409" s="351" t="s">
        <v>774</v>
      </c>
      <c r="D409" s="360">
        <v>0</v>
      </c>
      <c r="E409" s="360"/>
      <c r="F409" s="360">
        <v>0</v>
      </c>
      <c r="G409" s="360">
        <v>0</v>
      </c>
      <c r="H409" s="355"/>
      <c r="I409" s="366"/>
      <c r="J409" s="355"/>
    </row>
    <row r="410" s="312" customFormat="1" ht="14.25" spans="1:10">
      <c r="A410" s="349" t="s">
        <v>775</v>
      </c>
      <c r="B410" s="372">
        <f t="shared" si="98"/>
        <v>7</v>
      </c>
      <c r="C410" s="351" t="s">
        <v>776</v>
      </c>
      <c r="D410" s="360">
        <v>0</v>
      </c>
      <c r="E410" s="360"/>
      <c r="F410" s="360">
        <v>0</v>
      </c>
      <c r="G410" s="360">
        <v>0</v>
      </c>
      <c r="H410" s="355"/>
      <c r="I410" s="366"/>
      <c r="J410" s="355"/>
    </row>
    <row r="411" s="312" customFormat="1" ht="14.25" spans="1:10">
      <c r="A411" s="349" t="s">
        <v>777</v>
      </c>
      <c r="B411" s="372">
        <f t="shared" si="98"/>
        <v>7</v>
      </c>
      <c r="C411" s="351" t="s">
        <v>778</v>
      </c>
      <c r="D411" s="360">
        <v>0</v>
      </c>
      <c r="E411" s="360"/>
      <c r="F411" s="360">
        <v>0</v>
      </c>
      <c r="G411" s="360">
        <v>0</v>
      </c>
      <c r="H411" s="355"/>
      <c r="I411" s="366"/>
      <c r="J411" s="355"/>
    </row>
    <row r="412" s="312" customFormat="1" ht="14.25" spans="1:10">
      <c r="A412" s="349" t="s">
        <v>779</v>
      </c>
      <c r="B412" s="372">
        <f t="shared" si="98"/>
        <v>7</v>
      </c>
      <c r="C412" s="351" t="s">
        <v>780</v>
      </c>
      <c r="D412" s="360">
        <v>0</v>
      </c>
      <c r="E412" s="360"/>
      <c r="F412" s="360">
        <v>0</v>
      </c>
      <c r="G412" s="360">
        <v>0</v>
      </c>
      <c r="H412" s="355"/>
      <c r="I412" s="366"/>
      <c r="J412" s="355"/>
    </row>
    <row r="413" s="312" customFormat="1" ht="14.25" spans="1:10">
      <c r="A413" s="349" t="s">
        <v>781</v>
      </c>
      <c r="B413" s="372">
        <f t="shared" si="98"/>
        <v>5</v>
      </c>
      <c r="C413" s="351" t="s">
        <v>782</v>
      </c>
      <c r="D413" s="360">
        <v>0</v>
      </c>
      <c r="E413" s="360"/>
      <c r="F413" s="360">
        <v>0</v>
      </c>
      <c r="G413" s="360">
        <v>0</v>
      </c>
      <c r="H413" s="355"/>
      <c r="I413" s="366">
        <f t="shared" ref="I413:I417" si="99">G413-D413</f>
        <v>0</v>
      </c>
      <c r="J413" s="355" t="e">
        <f>I413/D413</f>
        <v>#DIV/0!</v>
      </c>
    </row>
    <row r="414" s="312" customFormat="1" ht="14.25" spans="1:10">
      <c r="A414" s="349" t="s">
        <v>783</v>
      </c>
      <c r="B414" s="372">
        <f t="shared" si="98"/>
        <v>7</v>
      </c>
      <c r="C414" s="351" t="s">
        <v>756</v>
      </c>
      <c r="D414" s="360">
        <v>0</v>
      </c>
      <c r="E414" s="360"/>
      <c r="F414" s="360">
        <v>0</v>
      </c>
      <c r="G414" s="360">
        <v>0</v>
      </c>
      <c r="H414" s="355"/>
      <c r="I414" s="366"/>
      <c r="J414" s="355"/>
    </row>
    <row r="415" s="312" customFormat="1" ht="14.25" spans="1:10">
      <c r="A415" s="349" t="s">
        <v>784</v>
      </c>
      <c r="B415" s="372">
        <f t="shared" si="98"/>
        <v>7</v>
      </c>
      <c r="C415" s="351" t="s">
        <v>785</v>
      </c>
      <c r="D415" s="360">
        <v>0</v>
      </c>
      <c r="E415" s="360"/>
      <c r="F415" s="360">
        <v>0</v>
      </c>
      <c r="G415" s="360">
        <v>0</v>
      </c>
      <c r="H415" s="355"/>
      <c r="I415" s="366">
        <f t="shared" si="99"/>
        <v>0</v>
      </c>
      <c r="J415" s="355"/>
    </row>
    <row r="416" s="312" customFormat="1" ht="14.25" spans="1:10">
      <c r="A416" s="349">
        <v>2060405</v>
      </c>
      <c r="B416" s="372"/>
      <c r="C416" s="351" t="s">
        <v>786</v>
      </c>
      <c r="D416" s="360">
        <v>0</v>
      </c>
      <c r="E416" s="360"/>
      <c r="F416" s="360"/>
      <c r="G416" s="360">
        <v>0</v>
      </c>
      <c r="H416" s="355"/>
      <c r="I416" s="366"/>
      <c r="J416" s="355"/>
    </row>
    <row r="417" s="312" customFormat="1" ht="14.25" spans="1:10">
      <c r="A417" s="349" t="s">
        <v>787</v>
      </c>
      <c r="B417" s="372">
        <f t="shared" ref="B417:B439" si="100">LEN(A417)</f>
        <v>7</v>
      </c>
      <c r="C417" s="351" t="s">
        <v>788</v>
      </c>
      <c r="D417" s="360">
        <v>0</v>
      </c>
      <c r="E417" s="360"/>
      <c r="F417" s="360">
        <v>0</v>
      </c>
      <c r="G417" s="360">
        <v>0</v>
      </c>
      <c r="H417" s="355"/>
      <c r="I417" s="366">
        <f t="shared" si="99"/>
        <v>0</v>
      </c>
      <c r="J417" s="355" t="e">
        <f>I417/D417</f>
        <v>#DIV/0!</v>
      </c>
    </row>
    <row r="418" s="312" customFormat="1" ht="14.25" spans="1:10">
      <c r="A418" s="349" t="s">
        <v>789</v>
      </c>
      <c r="B418" s="372">
        <f t="shared" si="100"/>
        <v>5</v>
      </c>
      <c r="C418" s="351" t="s">
        <v>790</v>
      </c>
      <c r="D418" s="360">
        <v>0</v>
      </c>
      <c r="E418" s="360"/>
      <c r="F418" s="360">
        <v>0</v>
      </c>
      <c r="G418" s="360">
        <v>0</v>
      </c>
      <c r="H418" s="355"/>
      <c r="I418" s="366"/>
      <c r="J418" s="355"/>
    </row>
    <row r="419" s="312" customFormat="1" ht="14.25" spans="1:10">
      <c r="A419" s="349" t="s">
        <v>791</v>
      </c>
      <c r="B419" s="372">
        <f t="shared" si="100"/>
        <v>7</v>
      </c>
      <c r="C419" s="351" t="s">
        <v>756</v>
      </c>
      <c r="D419" s="360">
        <v>0</v>
      </c>
      <c r="E419" s="360"/>
      <c r="F419" s="360">
        <v>0</v>
      </c>
      <c r="G419" s="360">
        <v>0</v>
      </c>
      <c r="H419" s="355"/>
      <c r="I419" s="366"/>
      <c r="J419" s="355"/>
    </row>
    <row r="420" s="312" customFormat="1" ht="14.25" spans="1:10">
      <c r="A420" s="349" t="s">
        <v>792</v>
      </c>
      <c r="B420" s="372">
        <f t="shared" si="100"/>
        <v>7</v>
      </c>
      <c r="C420" s="351" t="s">
        <v>793</v>
      </c>
      <c r="D420" s="360">
        <v>0</v>
      </c>
      <c r="E420" s="360"/>
      <c r="F420" s="360">
        <v>0</v>
      </c>
      <c r="G420" s="360">
        <v>0</v>
      </c>
      <c r="H420" s="355"/>
      <c r="I420" s="366"/>
      <c r="J420" s="355"/>
    </row>
    <row r="421" s="312" customFormat="1" ht="14.25" spans="1:10">
      <c r="A421" s="349" t="s">
        <v>794</v>
      </c>
      <c r="B421" s="372">
        <f t="shared" si="100"/>
        <v>7</v>
      </c>
      <c r="C421" s="351" t="s">
        <v>795</v>
      </c>
      <c r="D421" s="360">
        <v>0</v>
      </c>
      <c r="E421" s="360"/>
      <c r="F421" s="360">
        <v>0</v>
      </c>
      <c r="G421" s="360">
        <v>0</v>
      </c>
      <c r="H421" s="355"/>
      <c r="I421" s="366"/>
      <c r="J421" s="355"/>
    </row>
    <row r="422" s="312" customFormat="1" ht="14.25" spans="1:10">
      <c r="A422" s="349" t="s">
        <v>796</v>
      </c>
      <c r="B422" s="372">
        <f t="shared" si="100"/>
        <v>7</v>
      </c>
      <c r="C422" s="351" t="s">
        <v>797</v>
      </c>
      <c r="D422" s="360">
        <v>0</v>
      </c>
      <c r="E422" s="360"/>
      <c r="F422" s="360">
        <v>0</v>
      </c>
      <c r="G422" s="360">
        <v>0</v>
      </c>
      <c r="H422" s="355"/>
      <c r="I422" s="366"/>
      <c r="J422" s="355"/>
    </row>
    <row r="423" s="312" customFormat="1" ht="14.25" spans="1:10">
      <c r="A423" s="349" t="s">
        <v>798</v>
      </c>
      <c r="B423" s="372">
        <f t="shared" si="100"/>
        <v>5</v>
      </c>
      <c r="C423" s="351" t="s">
        <v>799</v>
      </c>
      <c r="D423" s="360">
        <v>0</v>
      </c>
      <c r="E423" s="360"/>
      <c r="F423" s="360">
        <v>0</v>
      </c>
      <c r="G423" s="360">
        <v>0</v>
      </c>
      <c r="H423" s="355"/>
      <c r="I423" s="366"/>
      <c r="J423" s="355"/>
    </row>
    <row r="424" s="312" customFormat="1" ht="14.25" spans="1:10">
      <c r="A424" s="349" t="s">
        <v>800</v>
      </c>
      <c r="B424" s="372">
        <f t="shared" si="100"/>
        <v>7</v>
      </c>
      <c r="C424" s="351" t="s">
        <v>801</v>
      </c>
      <c r="D424" s="360">
        <v>0</v>
      </c>
      <c r="E424" s="360"/>
      <c r="F424" s="360">
        <v>0</v>
      </c>
      <c r="G424" s="360">
        <v>0</v>
      </c>
      <c r="H424" s="355"/>
      <c r="I424" s="366"/>
      <c r="J424" s="355"/>
    </row>
    <row r="425" s="312" customFormat="1" ht="14.25" spans="1:10">
      <c r="A425" s="349" t="s">
        <v>802</v>
      </c>
      <c r="B425" s="372">
        <f t="shared" si="100"/>
        <v>7</v>
      </c>
      <c r="C425" s="351" t="s">
        <v>803</v>
      </c>
      <c r="D425" s="360">
        <v>0</v>
      </c>
      <c r="E425" s="360"/>
      <c r="F425" s="360">
        <v>0</v>
      </c>
      <c r="G425" s="360">
        <v>0</v>
      </c>
      <c r="H425" s="355"/>
      <c r="I425" s="366"/>
      <c r="J425" s="355"/>
    </row>
    <row r="426" s="312" customFormat="1" ht="14.25" spans="1:10">
      <c r="A426" s="349" t="s">
        <v>804</v>
      </c>
      <c r="B426" s="372">
        <f t="shared" si="100"/>
        <v>7</v>
      </c>
      <c r="C426" s="351" t="s">
        <v>805</v>
      </c>
      <c r="D426" s="360">
        <v>0</v>
      </c>
      <c r="E426" s="360"/>
      <c r="F426" s="360">
        <v>0</v>
      </c>
      <c r="G426" s="360">
        <v>0</v>
      </c>
      <c r="H426" s="355"/>
      <c r="I426" s="366"/>
      <c r="J426" s="355"/>
    </row>
    <row r="427" s="312" customFormat="1" ht="14.25" spans="1:10">
      <c r="A427" s="349" t="s">
        <v>806</v>
      </c>
      <c r="B427" s="372">
        <f t="shared" si="100"/>
        <v>7</v>
      </c>
      <c r="C427" s="351" t="s">
        <v>807</v>
      </c>
      <c r="D427" s="360">
        <v>0</v>
      </c>
      <c r="E427" s="360"/>
      <c r="F427" s="360">
        <v>0</v>
      </c>
      <c r="G427" s="360">
        <v>0</v>
      </c>
      <c r="H427" s="355"/>
      <c r="I427" s="366"/>
      <c r="J427" s="355"/>
    </row>
    <row r="428" s="312" customFormat="1" ht="14.25" spans="1:10">
      <c r="A428" s="349" t="s">
        <v>808</v>
      </c>
      <c r="B428" s="372">
        <f t="shared" si="100"/>
        <v>5</v>
      </c>
      <c r="C428" s="351" t="s">
        <v>809</v>
      </c>
      <c r="D428" s="360">
        <v>25</v>
      </c>
      <c r="E428" s="360">
        <v>0</v>
      </c>
      <c r="F428" s="360">
        <v>0</v>
      </c>
      <c r="G428" s="360">
        <v>7</v>
      </c>
      <c r="H428" s="355"/>
      <c r="I428" s="366">
        <f t="shared" ref="I428:I431" si="101">G428-D428</f>
        <v>-18</v>
      </c>
      <c r="J428" s="355">
        <f t="shared" ref="J428:J431" si="102">I428/D428</f>
        <v>-0.72</v>
      </c>
    </row>
    <row r="429" s="312" customFormat="1" ht="14.25" spans="1:10">
      <c r="A429" s="349" t="s">
        <v>810</v>
      </c>
      <c r="B429" s="372">
        <f t="shared" si="100"/>
        <v>7</v>
      </c>
      <c r="C429" s="351" t="s">
        <v>756</v>
      </c>
      <c r="D429" s="360">
        <v>1</v>
      </c>
      <c r="E429" s="360"/>
      <c r="F429" s="360">
        <v>0</v>
      </c>
      <c r="G429" s="360">
        <v>0</v>
      </c>
      <c r="H429" s="355"/>
      <c r="I429" s="366">
        <f t="shared" si="101"/>
        <v>-1</v>
      </c>
      <c r="J429" s="355">
        <f t="shared" si="102"/>
        <v>-1</v>
      </c>
    </row>
    <row r="430" s="312" customFormat="1" ht="14.25" spans="1:10">
      <c r="A430" s="349" t="s">
        <v>811</v>
      </c>
      <c r="B430" s="372">
        <f t="shared" si="100"/>
        <v>7</v>
      </c>
      <c r="C430" s="351" t="s">
        <v>812</v>
      </c>
      <c r="D430" s="360">
        <v>0</v>
      </c>
      <c r="E430" s="360"/>
      <c r="F430" s="360">
        <v>0</v>
      </c>
      <c r="G430" s="360">
        <v>7</v>
      </c>
      <c r="H430" s="355"/>
      <c r="I430" s="366">
        <f t="shared" si="101"/>
        <v>7</v>
      </c>
      <c r="J430" s="355" t="e">
        <f t="shared" si="102"/>
        <v>#DIV/0!</v>
      </c>
    </row>
    <row r="431" s="312" customFormat="1" ht="14.25" spans="1:10">
      <c r="A431" s="349" t="s">
        <v>813</v>
      </c>
      <c r="B431" s="372">
        <f t="shared" si="100"/>
        <v>7</v>
      </c>
      <c r="C431" s="351" t="s">
        <v>814</v>
      </c>
      <c r="D431" s="360">
        <v>4</v>
      </c>
      <c r="E431" s="360"/>
      <c r="F431" s="360">
        <v>0</v>
      </c>
      <c r="G431" s="360">
        <v>0</v>
      </c>
      <c r="H431" s="355"/>
      <c r="I431" s="366">
        <f t="shared" si="101"/>
        <v>-4</v>
      </c>
      <c r="J431" s="355">
        <f t="shared" si="102"/>
        <v>-1</v>
      </c>
    </row>
    <row r="432" s="312" customFormat="1" ht="14.25" spans="1:10">
      <c r="A432" s="349" t="s">
        <v>815</v>
      </c>
      <c r="B432" s="372">
        <f t="shared" si="100"/>
        <v>7</v>
      </c>
      <c r="C432" s="351" t="s">
        <v>816</v>
      </c>
      <c r="D432" s="360">
        <v>0</v>
      </c>
      <c r="E432" s="360"/>
      <c r="F432" s="360">
        <v>0</v>
      </c>
      <c r="G432" s="360">
        <v>0</v>
      </c>
      <c r="H432" s="355"/>
      <c r="I432" s="366"/>
      <c r="J432" s="355"/>
    </row>
    <row r="433" s="312" customFormat="1" ht="14.25" spans="1:10">
      <c r="A433" s="349" t="s">
        <v>817</v>
      </c>
      <c r="B433" s="372">
        <f t="shared" si="100"/>
        <v>7</v>
      </c>
      <c r="C433" s="351" t="s">
        <v>818</v>
      </c>
      <c r="D433" s="360">
        <v>0</v>
      </c>
      <c r="E433" s="360"/>
      <c r="F433" s="360">
        <v>0</v>
      </c>
      <c r="G433" s="360">
        <v>0</v>
      </c>
      <c r="H433" s="355"/>
      <c r="I433" s="366"/>
      <c r="J433" s="355"/>
    </row>
    <row r="434" s="312" customFormat="1" ht="14.25" spans="1:10">
      <c r="A434" s="349" t="s">
        <v>819</v>
      </c>
      <c r="B434" s="372">
        <f t="shared" si="100"/>
        <v>7</v>
      </c>
      <c r="C434" s="351" t="s">
        <v>820</v>
      </c>
      <c r="D434" s="360">
        <v>20</v>
      </c>
      <c r="E434" s="360">
        <v>0</v>
      </c>
      <c r="F434" s="360">
        <v>0</v>
      </c>
      <c r="G434" s="360">
        <v>0</v>
      </c>
      <c r="H434" s="355"/>
      <c r="I434" s="366">
        <f>G434-D434</f>
        <v>-20</v>
      </c>
      <c r="J434" s="355">
        <f>I434/D434</f>
        <v>-1</v>
      </c>
    </row>
    <row r="435" s="312" customFormat="1" ht="14.25" spans="1:10">
      <c r="A435" s="349" t="s">
        <v>821</v>
      </c>
      <c r="B435" s="372">
        <f t="shared" si="100"/>
        <v>5</v>
      </c>
      <c r="C435" s="351" t="s">
        <v>822</v>
      </c>
      <c r="D435" s="360">
        <v>0</v>
      </c>
      <c r="E435" s="360"/>
      <c r="F435" s="360">
        <v>0</v>
      </c>
      <c r="G435" s="360">
        <v>0</v>
      </c>
      <c r="H435" s="355"/>
      <c r="I435" s="366"/>
      <c r="J435" s="355"/>
    </row>
    <row r="436" s="312" customFormat="1" ht="14.25" spans="1:10">
      <c r="A436" s="349" t="s">
        <v>823</v>
      </c>
      <c r="B436" s="372">
        <f t="shared" si="100"/>
        <v>7</v>
      </c>
      <c r="C436" s="351" t="s">
        <v>824</v>
      </c>
      <c r="D436" s="360">
        <v>0</v>
      </c>
      <c r="E436" s="360"/>
      <c r="F436" s="360">
        <v>0</v>
      </c>
      <c r="G436" s="360">
        <v>0</v>
      </c>
      <c r="H436" s="355"/>
      <c r="I436" s="366"/>
      <c r="J436" s="355"/>
    </row>
    <row r="437" s="312" customFormat="1" ht="14.25" spans="1:10">
      <c r="A437" s="349" t="s">
        <v>825</v>
      </c>
      <c r="B437" s="372">
        <f t="shared" si="100"/>
        <v>7</v>
      </c>
      <c r="C437" s="351" t="s">
        <v>826</v>
      </c>
      <c r="D437" s="360">
        <v>0</v>
      </c>
      <c r="E437" s="360"/>
      <c r="F437" s="360">
        <v>0</v>
      </c>
      <c r="G437" s="360">
        <v>0</v>
      </c>
      <c r="H437" s="355"/>
      <c r="I437" s="366"/>
      <c r="J437" s="355"/>
    </row>
    <row r="438" s="312" customFormat="1" ht="14.25" spans="1:10">
      <c r="A438" s="349" t="s">
        <v>827</v>
      </c>
      <c r="B438" s="372">
        <f t="shared" si="100"/>
        <v>7</v>
      </c>
      <c r="C438" s="351" t="s">
        <v>828</v>
      </c>
      <c r="D438" s="360">
        <v>0</v>
      </c>
      <c r="E438" s="360"/>
      <c r="F438" s="360">
        <v>0</v>
      </c>
      <c r="G438" s="360">
        <v>0</v>
      </c>
      <c r="H438" s="355"/>
      <c r="I438" s="366"/>
      <c r="J438" s="355"/>
    </row>
    <row r="439" s="312" customFormat="1" ht="14.25" spans="1:10">
      <c r="A439" s="349" t="s">
        <v>829</v>
      </c>
      <c r="B439" s="372">
        <f t="shared" si="100"/>
        <v>5</v>
      </c>
      <c r="C439" s="351" t="s">
        <v>830</v>
      </c>
      <c r="D439" s="360">
        <v>0</v>
      </c>
      <c r="E439" s="360"/>
      <c r="F439" s="360">
        <v>0</v>
      </c>
      <c r="G439" s="360">
        <v>0</v>
      </c>
      <c r="H439" s="355"/>
      <c r="I439" s="366"/>
      <c r="J439" s="355"/>
    </row>
    <row r="440" s="312" customFormat="1" ht="14.25" spans="1:10">
      <c r="A440" s="349" t="s">
        <v>831</v>
      </c>
      <c r="B440" s="372"/>
      <c r="C440" s="351" t="s">
        <v>832</v>
      </c>
      <c r="D440" s="360">
        <v>0</v>
      </c>
      <c r="E440" s="360"/>
      <c r="F440" s="360">
        <v>0</v>
      </c>
      <c r="G440" s="360">
        <v>0</v>
      </c>
      <c r="H440" s="355"/>
      <c r="I440" s="366"/>
      <c r="J440" s="355"/>
    </row>
    <row r="441" s="312" customFormat="1" ht="14.25" spans="1:10">
      <c r="A441" s="349" t="s">
        <v>833</v>
      </c>
      <c r="B441" s="372"/>
      <c r="C441" s="351" t="s">
        <v>834</v>
      </c>
      <c r="D441" s="360">
        <v>0</v>
      </c>
      <c r="E441" s="360"/>
      <c r="F441" s="360">
        <v>0</v>
      </c>
      <c r="G441" s="360">
        <v>0</v>
      </c>
      <c r="H441" s="355"/>
      <c r="I441" s="366"/>
      <c r="J441" s="355"/>
    </row>
    <row r="442" s="312" customFormat="1" ht="14.25" spans="1:10">
      <c r="A442" s="349">
        <v>2060999</v>
      </c>
      <c r="B442" s="372"/>
      <c r="C442" s="351" t="s">
        <v>835</v>
      </c>
      <c r="D442" s="360">
        <v>0</v>
      </c>
      <c r="E442" s="360"/>
      <c r="F442" s="360"/>
      <c r="G442" s="360">
        <v>0</v>
      </c>
      <c r="H442" s="355"/>
      <c r="I442" s="366"/>
      <c r="J442" s="355"/>
    </row>
    <row r="443" s="312" customFormat="1" ht="14.25" spans="1:10">
      <c r="A443" s="349" t="s">
        <v>836</v>
      </c>
      <c r="B443" s="372">
        <f t="shared" ref="B443:B461" si="103">LEN(A443)</f>
        <v>5</v>
      </c>
      <c r="C443" s="351" t="s">
        <v>837</v>
      </c>
      <c r="D443" s="360">
        <v>478</v>
      </c>
      <c r="E443" s="360">
        <v>0</v>
      </c>
      <c r="F443" s="360">
        <v>0</v>
      </c>
      <c r="G443" s="360">
        <v>0</v>
      </c>
      <c r="H443" s="355"/>
      <c r="I443" s="366">
        <f t="shared" ref="I443:I451" si="104">G443-D443</f>
        <v>-478</v>
      </c>
      <c r="J443" s="355">
        <f t="shared" ref="J443:J451" si="105">I443/D443</f>
        <v>-1</v>
      </c>
    </row>
    <row r="444" s="312" customFormat="1" ht="14.25" spans="1:10">
      <c r="A444" s="349" t="s">
        <v>838</v>
      </c>
      <c r="B444" s="372">
        <f t="shared" si="103"/>
        <v>7</v>
      </c>
      <c r="C444" s="351" t="s">
        <v>839</v>
      </c>
      <c r="D444" s="360">
        <v>478</v>
      </c>
      <c r="E444" s="360">
        <v>0</v>
      </c>
      <c r="F444" s="360">
        <v>0</v>
      </c>
      <c r="G444" s="360">
        <v>0</v>
      </c>
      <c r="H444" s="355"/>
      <c r="I444" s="366"/>
      <c r="J444" s="355"/>
    </row>
    <row r="445" s="312" customFormat="1" ht="14.25" spans="1:10">
      <c r="A445" s="349" t="s">
        <v>840</v>
      </c>
      <c r="B445" s="372">
        <f t="shared" si="103"/>
        <v>7</v>
      </c>
      <c r="C445" s="351" t="s">
        <v>841</v>
      </c>
      <c r="D445" s="360">
        <v>0</v>
      </c>
      <c r="E445" s="360"/>
      <c r="F445" s="360">
        <v>0</v>
      </c>
      <c r="G445" s="360">
        <v>0</v>
      </c>
      <c r="H445" s="355"/>
      <c r="I445" s="366"/>
      <c r="J445" s="355"/>
    </row>
    <row r="446" s="312" customFormat="1" ht="14.25" spans="1:10">
      <c r="A446" s="349" t="s">
        <v>842</v>
      </c>
      <c r="B446" s="372">
        <f t="shared" si="103"/>
        <v>7</v>
      </c>
      <c r="C446" s="351" t="s">
        <v>843</v>
      </c>
      <c r="D446" s="360">
        <v>0</v>
      </c>
      <c r="E446" s="360"/>
      <c r="F446" s="360">
        <v>0</v>
      </c>
      <c r="G446" s="360">
        <v>0</v>
      </c>
      <c r="H446" s="355"/>
      <c r="I446" s="366"/>
      <c r="J446" s="355"/>
    </row>
    <row r="447" s="312" customFormat="1" ht="14.25" spans="1:10">
      <c r="A447" s="349" t="s">
        <v>844</v>
      </c>
      <c r="B447" s="372">
        <f t="shared" si="103"/>
        <v>7</v>
      </c>
      <c r="C447" s="351" t="s">
        <v>845</v>
      </c>
      <c r="D447" s="360">
        <v>0</v>
      </c>
      <c r="E447" s="360"/>
      <c r="F447" s="360">
        <v>0</v>
      </c>
      <c r="G447" s="360">
        <v>0</v>
      </c>
      <c r="H447" s="355"/>
      <c r="I447" s="366">
        <f t="shared" si="104"/>
        <v>0</v>
      </c>
      <c r="J447" s="355" t="e">
        <f t="shared" si="105"/>
        <v>#DIV/0!</v>
      </c>
    </row>
    <row r="448" s="312" customFormat="1" ht="14.25" spans="1:10">
      <c r="A448" s="344" t="s">
        <v>846</v>
      </c>
      <c r="B448" s="345">
        <f t="shared" si="103"/>
        <v>3</v>
      </c>
      <c r="C448" s="346" t="s">
        <v>847</v>
      </c>
      <c r="D448" s="347">
        <v>794</v>
      </c>
      <c r="E448" s="347">
        <v>229</v>
      </c>
      <c r="F448" s="347">
        <v>361</v>
      </c>
      <c r="G448" s="347">
        <v>494</v>
      </c>
      <c r="H448" s="348">
        <f t="shared" ref="H448:H450" si="106">G448/F448</f>
        <v>1.36842105263158</v>
      </c>
      <c r="I448" s="365">
        <f t="shared" si="104"/>
        <v>-300</v>
      </c>
      <c r="J448" s="348">
        <f t="shared" si="105"/>
        <v>-0.377833753148615</v>
      </c>
    </row>
    <row r="449" s="312" customFormat="1" ht="14.25" spans="1:10">
      <c r="A449" s="349" t="s">
        <v>848</v>
      </c>
      <c r="B449" s="372">
        <f t="shared" si="103"/>
        <v>5</v>
      </c>
      <c r="C449" s="351" t="s">
        <v>849</v>
      </c>
      <c r="D449" s="360">
        <v>682</v>
      </c>
      <c r="E449" s="360">
        <v>225</v>
      </c>
      <c r="F449" s="360">
        <v>347</v>
      </c>
      <c r="G449" s="360">
        <v>399</v>
      </c>
      <c r="H449" s="355">
        <f t="shared" si="106"/>
        <v>1.14985590778098</v>
      </c>
      <c r="I449" s="366">
        <f t="shared" si="104"/>
        <v>-283</v>
      </c>
      <c r="J449" s="355">
        <f t="shared" si="105"/>
        <v>-0.414956011730205</v>
      </c>
    </row>
    <row r="450" s="312" customFormat="1" ht="14.25" spans="1:10">
      <c r="A450" s="349" t="s">
        <v>850</v>
      </c>
      <c r="B450" s="372">
        <f t="shared" si="103"/>
        <v>7</v>
      </c>
      <c r="C450" s="351" t="s">
        <v>120</v>
      </c>
      <c r="D450" s="360">
        <v>87</v>
      </c>
      <c r="E450" s="360">
        <v>76</v>
      </c>
      <c r="F450" s="360">
        <v>76</v>
      </c>
      <c r="G450" s="360">
        <v>96</v>
      </c>
      <c r="H450" s="355">
        <f t="shared" si="106"/>
        <v>1.26315789473684</v>
      </c>
      <c r="I450" s="366">
        <f t="shared" si="104"/>
        <v>9</v>
      </c>
      <c r="J450" s="355">
        <f t="shared" si="105"/>
        <v>0.103448275862069</v>
      </c>
    </row>
    <row r="451" s="312" customFormat="1" ht="14.25" spans="1:10">
      <c r="A451" s="349" t="s">
        <v>851</v>
      </c>
      <c r="B451" s="372">
        <f t="shared" si="103"/>
        <v>7</v>
      </c>
      <c r="C451" s="351" t="s">
        <v>122</v>
      </c>
      <c r="D451" s="360">
        <v>4</v>
      </c>
      <c r="E451" s="360">
        <v>0</v>
      </c>
      <c r="F451" s="360">
        <v>0</v>
      </c>
      <c r="G451" s="360">
        <v>0</v>
      </c>
      <c r="H451" s="355"/>
      <c r="I451" s="366">
        <f t="shared" si="104"/>
        <v>-4</v>
      </c>
      <c r="J451" s="355">
        <f t="shared" si="105"/>
        <v>-1</v>
      </c>
    </row>
    <row r="452" s="312" customFormat="1" ht="14.25" spans="1:10">
      <c r="A452" s="349" t="s">
        <v>852</v>
      </c>
      <c r="B452" s="372">
        <f t="shared" si="103"/>
        <v>7</v>
      </c>
      <c r="C452" s="351" t="s">
        <v>124</v>
      </c>
      <c r="D452" s="360">
        <v>0</v>
      </c>
      <c r="E452" s="360"/>
      <c r="F452" s="360">
        <v>0</v>
      </c>
      <c r="G452" s="360">
        <v>0</v>
      </c>
      <c r="H452" s="355"/>
      <c r="I452" s="366"/>
      <c r="J452" s="355"/>
    </row>
    <row r="453" s="312" customFormat="1" ht="14.25" spans="1:10">
      <c r="A453" s="349" t="s">
        <v>853</v>
      </c>
      <c r="B453" s="372">
        <f t="shared" si="103"/>
        <v>7</v>
      </c>
      <c r="C453" s="351" t="s">
        <v>854</v>
      </c>
      <c r="D453" s="360">
        <v>48</v>
      </c>
      <c r="E453" s="360">
        <v>24</v>
      </c>
      <c r="F453" s="360">
        <v>24</v>
      </c>
      <c r="G453" s="360">
        <v>35</v>
      </c>
      <c r="H453" s="355">
        <f>G453/F453</f>
        <v>1.45833333333333</v>
      </c>
      <c r="I453" s="366">
        <f t="shared" ref="I453:I458" si="107">G453-D453</f>
        <v>-13</v>
      </c>
      <c r="J453" s="355">
        <f t="shared" ref="J453:J458" si="108">I453/D453</f>
        <v>-0.270833333333333</v>
      </c>
    </row>
    <row r="454" s="312" customFormat="1" ht="14.25" spans="1:10">
      <c r="A454" s="349" t="s">
        <v>855</v>
      </c>
      <c r="B454" s="372">
        <f t="shared" si="103"/>
        <v>7</v>
      </c>
      <c r="C454" s="351" t="s">
        <v>856</v>
      </c>
      <c r="D454" s="360">
        <v>0</v>
      </c>
      <c r="E454" s="360"/>
      <c r="F454" s="360">
        <v>0</v>
      </c>
      <c r="G454" s="360">
        <v>0</v>
      </c>
      <c r="H454" s="355"/>
      <c r="I454" s="366">
        <f t="shared" si="107"/>
        <v>0</v>
      </c>
      <c r="J454" s="355"/>
    </row>
    <row r="455" s="312" customFormat="1" ht="14.25" spans="1:10">
      <c r="A455" s="349" t="s">
        <v>857</v>
      </c>
      <c r="B455" s="372">
        <f t="shared" si="103"/>
        <v>7</v>
      </c>
      <c r="C455" s="351" t="s">
        <v>858</v>
      </c>
      <c r="D455" s="360">
        <v>0</v>
      </c>
      <c r="E455" s="360"/>
      <c r="F455" s="360">
        <v>0</v>
      </c>
      <c r="G455" s="360">
        <v>0</v>
      </c>
      <c r="H455" s="355"/>
      <c r="I455" s="366"/>
      <c r="J455" s="355"/>
    </row>
    <row r="456" s="312" customFormat="1" ht="14.25" spans="1:10">
      <c r="A456" s="349" t="s">
        <v>859</v>
      </c>
      <c r="B456" s="372">
        <f t="shared" si="103"/>
        <v>7</v>
      </c>
      <c r="C456" s="351" t="s">
        <v>860</v>
      </c>
      <c r="D456" s="360">
        <v>0</v>
      </c>
      <c r="E456" s="360"/>
      <c r="F456" s="360">
        <v>0</v>
      </c>
      <c r="G456" s="360">
        <v>0</v>
      </c>
      <c r="H456" s="355"/>
      <c r="I456" s="366"/>
      <c r="J456" s="355"/>
    </row>
    <row r="457" s="312" customFormat="1" ht="14.25" spans="1:10">
      <c r="A457" s="349" t="s">
        <v>861</v>
      </c>
      <c r="B457" s="372">
        <f t="shared" si="103"/>
        <v>7</v>
      </c>
      <c r="C457" s="351" t="s">
        <v>862</v>
      </c>
      <c r="D457" s="360">
        <v>16</v>
      </c>
      <c r="E457" s="360"/>
      <c r="F457" s="360">
        <v>0</v>
      </c>
      <c r="G457" s="360">
        <v>0</v>
      </c>
      <c r="H457" s="355"/>
      <c r="I457" s="366">
        <f t="shared" si="107"/>
        <v>-16</v>
      </c>
      <c r="J457" s="355">
        <f t="shared" si="108"/>
        <v>-1</v>
      </c>
    </row>
    <row r="458" s="312" customFormat="1" ht="14.25" spans="1:10">
      <c r="A458" s="349" t="s">
        <v>863</v>
      </c>
      <c r="B458" s="372">
        <f t="shared" si="103"/>
        <v>7</v>
      </c>
      <c r="C458" s="351" t="s">
        <v>864</v>
      </c>
      <c r="D458" s="360">
        <v>129</v>
      </c>
      <c r="E458" s="360">
        <v>48</v>
      </c>
      <c r="F458" s="360">
        <v>48</v>
      </c>
      <c r="G458" s="360">
        <v>61</v>
      </c>
      <c r="H458" s="355">
        <f>G458/F458</f>
        <v>1.27083333333333</v>
      </c>
      <c r="I458" s="366">
        <f t="shared" si="107"/>
        <v>-68</v>
      </c>
      <c r="J458" s="355">
        <f t="shared" si="108"/>
        <v>-0.527131782945736</v>
      </c>
    </row>
    <row r="459" s="312" customFormat="1" ht="14.25" spans="1:10">
      <c r="A459" s="349" t="s">
        <v>865</v>
      </c>
      <c r="B459" s="372">
        <f t="shared" si="103"/>
        <v>7</v>
      </c>
      <c r="C459" s="351" t="s">
        <v>866</v>
      </c>
      <c r="D459" s="360">
        <v>2</v>
      </c>
      <c r="E459" s="360"/>
      <c r="F459" s="360">
        <v>0</v>
      </c>
      <c r="G459" s="360">
        <v>0</v>
      </c>
      <c r="H459" s="355"/>
      <c r="I459" s="366"/>
      <c r="J459" s="355"/>
    </row>
    <row r="460" s="312" customFormat="1" ht="14.25" spans="1:10">
      <c r="A460" s="349" t="s">
        <v>867</v>
      </c>
      <c r="B460" s="372">
        <f t="shared" si="103"/>
        <v>7</v>
      </c>
      <c r="C460" s="351" t="s">
        <v>868</v>
      </c>
      <c r="D460" s="360">
        <v>0</v>
      </c>
      <c r="E460" s="360"/>
      <c r="F460" s="360">
        <v>0</v>
      </c>
      <c r="G460" s="360">
        <v>0</v>
      </c>
      <c r="H460" s="355"/>
      <c r="I460" s="366"/>
      <c r="J460" s="355"/>
    </row>
    <row r="461" s="312" customFormat="1" ht="14.25" spans="1:10">
      <c r="A461" s="349" t="s">
        <v>869</v>
      </c>
      <c r="B461" s="372">
        <f t="shared" si="103"/>
        <v>7</v>
      </c>
      <c r="C461" s="351" t="s">
        <v>870</v>
      </c>
      <c r="D461" s="360">
        <v>0</v>
      </c>
      <c r="E461" s="360"/>
      <c r="F461" s="360">
        <v>0</v>
      </c>
      <c r="G461" s="360">
        <v>0</v>
      </c>
      <c r="H461" s="355"/>
      <c r="I461" s="366">
        <f>G461-D461</f>
        <v>0</v>
      </c>
      <c r="J461" s="355" t="e">
        <f>I461/D461</f>
        <v>#DIV/0!</v>
      </c>
    </row>
    <row r="462" s="312" customFormat="1" ht="14.25" spans="1:10">
      <c r="A462" s="349" t="s">
        <v>871</v>
      </c>
      <c r="B462" s="372"/>
      <c r="C462" s="351" t="s">
        <v>872</v>
      </c>
      <c r="D462" s="360">
        <v>0</v>
      </c>
      <c r="E462" s="360"/>
      <c r="F462" s="360">
        <v>0</v>
      </c>
      <c r="G462" s="360">
        <v>2</v>
      </c>
      <c r="H462" s="355"/>
      <c r="I462" s="366"/>
      <c r="J462" s="355"/>
    </row>
    <row r="463" s="312" customFormat="1" ht="14.25" spans="1:10">
      <c r="A463" s="349" t="s">
        <v>873</v>
      </c>
      <c r="B463" s="372"/>
      <c r="C463" s="351" t="s">
        <v>874</v>
      </c>
      <c r="D463" s="360">
        <v>0</v>
      </c>
      <c r="E463" s="360"/>
      <c r="F463" s="360">
        <v>0</v>
      </c>
      <c r="G463" s="360">
        <v>0</v>
      </c>
      <c r="H463" s="355"/>
      <c r="I463" s="366"/>
      <c r="J463" s="355"/>
    </row>
    <row r="464" s="312" customFormat="1" ht="14.25" spans="1:10">
      <c r="A464" s="349" t="s">
        <v>875</v>
      </c>
      <c r="B464" s="372">
        <f t="shared" ref="B464:B483" si="109">LEN(A464)</f>
        <v>7</v>
      </c>
      <c r="C464" s="351" t="s">
        <v>876</v>
      </c>
      <c r="D464" s="360">
        <v>396</v>
      </c>
      <c r="E464" s="360">
        <v>77</v>
      </c>
      <c r="F464" s="360">
        <v>199</v>
      </c>
      <c r="G464" s="360">
        <v>205</v>
      </c>
      <c r="H464" s="355"/>
      <c r="I464" s="366"/>
      <c r="J464" s="355">
        <f>I464/D464</f>
        <v>0</v>
      </c>
    </row>
    <row r="465" s="312" customFormat="1" ht="14.25" spans="1:10">
      <c r="A465" s="349" t="s">
        <v>877</v>
      </c>
      <c r="B465" s="372">
        <f t="shared" si="109"/>
        <v>5</v>
      </c>
      <c r="C465" s="351" t="s">
        <v>878</v>
      </c>
      <c r="D465" s="360">
        <v>0</v>
      </c>
      <c r="E465" s="360"/>
      <c r="F465" s="360">
        <v>0</v>
      </c>
      <c r="G465" s="360">
        <v>0</v>
      </c>
      <c r="H465" s="355"/>
      <c r="I465" s="366"/>
      <c r="J465" s="355"/>
    </row>
    <row r="466" s="312" customFormat="1" ht="14.25" spans="1:10">
      <c r="A466" s="349" t="s">
        <v>879</v>
      </c>
      <c r="B466" s="372">
        <f t="shared" si="109"/>
        <v>7</v>
      </c>
      <c r="C466" s="351" t="s">
        <v>120</v>
      </c>
      <c r="D466" s="360">
        <v>0</v>
      </c>
      <c r="E466" s="360"/>
      <c r="F466" s="360">
        <v>0</v>
      </c>
      <c r="G466" s="360">
        <v>0</v>
      </c>
      <c r="H466" s="355"/>
      <c r="I466" s="366"/>
      <c r="J466" s="355"/>
    </row>
    <row r="467" s="312" customFormat="1" ht="14.25" spans="1:10">
      <c r="A467" s="349" t="s">
        <v>880</v>
      </c>
      <c r="B467" s="372">
        <f t="shared" si="109"/>
        <v>7</v>
      </c>
      <c r="C467" s="351" t="s">
        <v>122</v>
      </c>
      <c r="D467" s="360">
        <v>0</v>
      </c>
      <c r="E467" s="360"/>
      <c r="F467" s="360">
        <v>0</v>
      </c>
      <c r="G467" s="360">
        <v>0</v>
      </c>
      <c r="H467" s="355"/>
      <c r="I467" s="366"/>
      <c r="J467" s="355"/>
    </row>
    <row r="468" s="312" customFormat="1" ht="14.25" spans="1:10">
      <c r="A468" s="349" t="s">
        <v>881</v>
      </c>
      <c r="B468" s="372">
        <f t="shared" si="109"/>
        <v>7</v>
      </c>
      <c r="C468" s="351" t="s">
        <v>124</v>
      </c>
      <c r="D468" s="360">
        <v>0</v>
      </c>
      <c r="E468" s="360"/>
      <c r="F468" s="360">
        <v>0</v>
      </c>
      <c r="G468" s="360">
        <v>0</v>
      </c>
      <c r="H468" s="355"/>
      <c r="I468" s="366"/>
      <c r="J468" s="355"/>
    </row>
    <row r="469" s="312" customFormat="1" ht="14.25" spans="1:10">
      <c r="A469" s="349" t="s">
        <v>882</v>
      </c>
      <c r="B469" s="372">
        <f t="shared" si="109"/>
        <v>7</v>
      </c>
      <c r="C469" s="351" t="s">
        <v>883</v>
      </c>
      <c r="D469" s="360">
        <v>0</v>
      </c>
      <c r="E469" s="360"/>
      <c r="F469" s="360">
        <v>0</v>
      </c>
      <c r="G469" s="360">
        <v>0</v>
      </c>
      <c r="H469" s="355"/>
      <c r="I469" s="366"/>
      <c r="J469" s="355"/>
    </row>
    <row r="470" s="312" customFormat="1" ht="14.25" spans="1:10">
      <c r="A470" s="349" t="s">
        <v>884</v>
      </c>
      <c r="B470" s="372">
        <f t="shared" si="109"/>
        <v>7</v>
      </c>
      <c r="C470" s="351" t="s">
        <v>885</v>
      </c>
      <c r="D470" s="360">
        <v>0</v>
      </c>
      <c r="E470" s="360"/>
      <c r="F470" s="360">
        <v>0</v>
      </c>
      <c r="G470" s="360">
        <v>0</v>
      </c>
      <c r="H470" s="355"/>
      <c r="I470" s="366"/>
      <c r="J470" s="355"/>
    </row>
    <row r="471" s="312" customFormat="1" ht="14.25" spans="1:10">
      <c r="A471" s="349" t="s">
        <v>886</v>
      </c>
      <c r="B471" s="372">
        <f t="shared" si="109"/>
        <v>7</v>
      </c>
      <c r="C471" s="351" t="s">
        <v>887</v>
      </c>
      <c r="D471" s="360">
        <v>0</v>
      </c>
      <c r="E471" s="360"/>
      <c r="F471" s="360">
        <v>0</v>
      </c>
      <c r="G471" s="360">
        <v>0</v>
      </c>
      <c r="H471" s="355"/>
      <c r="I471" s="366"/>
      <c r="J471" s="355"/>
    </row>
    <row r="472" s="312" customFormat="1" ht="14.25" spans="1:10">
      <c r="A472" s="349" t="s">
        <v>888</v>
      </c>
      <c r="B472" s="372">
        <f t="shared" si="109"/>
        <v>7</v>
      </c>
      <c r="C472" s="351" t="s">
        <v>889</v>
      </c>
      <c r="D472" s="360">
        <v>0</v>
      </c>
      <c r="E472" s="360"/>
      <c r="F472" s="360">
        <v>0</v>
      </c>
      <c r="G472" s="360">
        <v>0</v>
      </c>
      <c r="H472" s="355"/>
      <c r="I472" s="366"/>
      <c r="J472" s="355"/>
    </row>
    <row r="473" s="312" customFormat="1" ht="14.25" spans="1:10">
      <c r="A473" s="349" t="s">
        <v>890</v>
      </c>
      <c r="B473" s="372">
        <f t="shared" si="109"/>
        <v>5</v>
      </c>
      <c r="C473" s="351" t="s">
        <v>891</v>
      </c>
      <c r="D473" s="360">
        <v>112</v>
      </c>
      <c r="E473" s="360">
        <v>0</v>
      </c>
      <c r="F473" s="360">
        <v>0</v>
      </c>
      <c r="G473" s="360">
        <v>7</v>
      </c>
      <c r="H473" s="355"/>
      <c r="I473" s="366">
        <f t="shared" ref="I473:I478" si="110">G473-D473</f>
        <v>-105</v>
      </c>
      <c r="J473" s="355">
        <f t="shared" ref="J473:J478" si="111">I473/D473</f>
        <v>-0.9375</v>
      </c>
    </row>
    <row r="474" s="312" customFormat="1" ht="14.25" spans="1:10">
      <c r="A474" s="349" t="s">
        <v>892</v>
      </c>
      <c r="B474" s="372">
        <f t="shared" si="109"/>
        <v>7</v>
      </c>
      <c r="C474" s="351" t="s">
        <v>120</v>
      </c>
      <c r="D474" s="360">
        <v>0</v>
      </c>
      <c r="E474" s="360"/>
      <c r="F474" s="360">
        <v>0</v>
      </c>
      <c r="G474" s="360">
        <v>0</v>
      </c>
      <c r="H474" s="355"/>
      <c r="I474" s="366"/>
      <c r="J474" s="355"/>
    </row>
    <row r="475" s="312" customFormat="1" ht="14.25" spans="1:10">
      <c r="A475" s="349" t="s">
        <v>893</v>
      </c>
      <c r="B475" s="372">
        <f t="shared" si="109"/>
        <v>7</v>
      </c>
      <c r="C475" s="351" t="s">
        <v>122</v>
      </c>
      <c r="D475" s="360">
        <v>0</v>
      </c>
      <c r="E475" s="360"/>
      <c r="F475" s="360">
        <v>0</v>
      </c>
      <c r="G475" s="360">
        <v>0</v>
      </c>
      <c r="H475" s="355"/>
      <c r="I475" s="366">
        <f t="shared" si="110"/>
        <v>0</v>
      </c>
      <c r="J475" s="355" t="e">
        <f t="shared" si="111"/>
        <v>#DIV/0!</v>
      </c>
    </row>
    <row r="476" s="312" customFormat="1" ht="14.25" spans="1:10">
      <c r="A476" s="349" t="s">
        <v>894</v>
      </c>
      <c r="B476" s="372">
        <f t="shared" si="109"/>
        <v>7</v>
      </c>
      <c r="C476" s="351" t="s">
        <v>124</v>
      </c>
      <c r="D476" s="360">
        <v>0</v>
      </c>
      <c r="E476" s="360"/>
      <c r="F476" s="360">
        <v>0</v>
      </c>
      <c r="G476" s="360">
        <v>0</v>
      </c>
      <c r="H476" s="355"/>
      <c r="I476" s="366"/>
      <c r="J476" s="355"/>
    </row>
    <row r="477" s="312" customFormat="1" ht="14.25" spans="1:10">
      <c r="A477" s="349" t="s">
        <v>895</v>
      </c>
      <c r="B477" s="372">
        <f t="shared" si="109"/>
        <v>7</v>
      </c>
      <c r="C477" s="351" t="s">
        <v>896</v>
      </c>
      <c r="D477" s="360">
        <v>0</v>
      </c>
      <c r="E477" s="360"/>
      <c r="F477" s="360">
        <v>0</v>
      </c>
      <c r="G477" s="360">
        <v>0</v>
      </c>
      <c r="H477" s="355"/>
      <c r="I477" s="366"/>
      <c r="J477" s="355"/>
    </row>
    <row r="478" s="312" customFormat="1" ht="14.25" spans="1:10">
      <c r="A478" s="349" t="s">
        <v>897</v>
      </c>
      <c r="B478" s="372">
        <f t="shared" si="109"/>
        <v>7</v>
      </c>
      <c r="C478" s="351" t="s">
        <v>898</v>
      </c>
      <c r="D478" s="360">
        <v>0</v>
      </c>
      <c r="E478" s="360"/>
      <c r="F478" s="360">
        <v>0</v>
      </c>
      <c r="G478" s="360">
        <v>1</v>
      </c>
      <c r="H478" s="355"/>
      <c r="I478" s="366">
        <f t="shared" si="110"/>
        <v>1</v>
      </c>
      <c r="J478" s="355" t="e">
        <f t="shared" si="111"/>
        <v>#DIV/0!</v>
      </c>
    </row>
    <row r="479" s="312" customFormat="1" ht="14.25" spans="1:10">
      <c r="A479" s="349" t="s">
        <v>899</v>
      </c>
      <c r="B479" s="372">
        <f t="shared" si="109"/>
        <v>7</v>
      </c>
      <c r="C479" s="351" t="s">
        <v>900</v>
      </c>
      <c r="D479" s="360">
        <v>0</v>
      </c>
      <c r="E479" s="360"/>
      <c r="F479" s="360">
        <v>0</v>
      </c>
      <c r="G479" s="360">
        <v>0</v>
      </c>
      <c r="H479" s="355"/>
      <c r="I479" s="366"/>
      <c r="J479" s="355"/>
    </row>
    <row r="480" s="312" customFormat="1" ht="14.25" spans="1:10">
      <c r="A480" s="349" t="s">
        <v>901</v>
      </c>
      <c r="B480" s="372">
        <f t="shared" si="109"/>
        <v>7</v>
      </c>
      <c r="C480" s="351" t="s">
        <v>902</v>
      </c>
      <c r="D480" s="360">
        <v>8</v>
      </c>
      <c r="E480" s="360">
        <v>0</v>
      </c>
      <c r="F480" s="360">
        <v>0</v>
      </c>
      <c r="G480" s="360">
        <v>0</v>
      </c>
      <c r="H480" s="355"/>
      <c r="I480" s="366">
        <f t="shared" ref="I480:I484" si="112">G480-D480</f>
        <v>-8</v>
      </c>
      <c r="J480" s="355">
        <f t="shared" ref="J480:J483" si="113">I480/D480</f>
        <v>-1</v>
      </c>
    </row>
    <row r="481" s="312" customFormat="1" ht="14.25" spans="1:10">
      <c r="A481" s="349" t="s">
        <v>903</v>
      </c>
      <c r="B481" s="372">
        <f t="shared" si="109"/>
        <v>7</v>
      </c>
      <c r="C481" s="351" t="s">
        <v>904</v>
      </c>
      <c r="D481" s="360">
        <v>104</v>
      </c>
      <c r="E481" s="360"/>
      <c r="F481" s="360">
        <v>0</v>
      </c>
      <c r="G481" s="360">
        <v>6</v>
      </c>
      <c r="H481" s="355"/>
      <c r="I481" s="366">
        <f t="shared" si="112"/>
        <v>-98</v>
      </c>
      <c r="J481" s="355">
        <f t="shared" si="113"/>
        <v>-0.942307692307692</v>
      </c>
    </row>
    <row r="482" s="312" customFormat="1" ht="14.25" spans="1:10">
      <c r="A482" s="349" t="s">
        <v>905</v>
      </c>
      <c r="B482" s="372">
        <f t="shared" si="109"/>
        <v>7</v>
      </c>
      <c r="C482" s="351" t="s">
        <v>906</v>
      </c>
      <c r="D482" s="360">
        <v>0</v>
      </c>
      <c r="E482" s="360"/>
      <c r="F482" s="360">
        <v>0</v>
      </c>
      <c r="G482" s="360">
        <v>0</v>
      </c>
      <c r="H482" s="355"/>
      <c r="I482" s="366"/>
      <c r="J482" s="355"/>
    </row>
    <row r="483" s="312" customFormat="1" ht="14.25" spans="1:10">
      <c r="A483" s="349" t="s">
        <v>907</v>
      </c>
      <c r="B483" s="372">
        <f t="shared" si="109"/>
        <v>7</v>
      </c>
      <c r="C483" s="351" t="s">
        <v>908</v>
      </c>
      <c r="D483" s="360">
        <v>0</v>
      </c>
      <c r="E483" s="360"/>
      <c r="F483" s="360">
        <v>0</v>
      </c>
      <c r="G483" s="360">
        <v>0</v>
      </c>
      <c r="H483" s="355"/>
      <c r="I483" s="366">
        <f t="shared" si="112"/>
        <v>0</v>
      </c>
      <c r="J483" s="355" t="e">
        <f t="shared" si="113"/>
        <v>#DIV/0!</v>
      </c>
    </row>
    <row r="484" s="312" customFormat="1" ht="14.25" spans="1:10">
      <c r="A484" s="349" t="s">
        <v>909</v>
      </c>
      <c r="B484" s="372">
        <v>5</v>
      </c>
      <c r="C484" s="351" t="s">
        <v>910</v>
      </c>
      <c r="D484" s="360">
        <v>0</v>
      </c>
      <c r="E484" s="360"/>
      <c r="F484" s="360">
        <v>0</v>
      </c>
      <c r="G484" s="360">
        <v>0</v>
      </c>
      <c r="H484" s="355"/>
      <c r="I484" s="366">
        <f t="shared" si="112"/>
        <v>0</v>
      </c>
      <c r="J484" s="355"/>
    </row>
    <row r="485" s="312" customFormat="1" ht="14.25" spans="1:10">
      <c r="A485" s="349" t="s">
        <v>911</v>
      </c>
      <c r="B485" s="372">
        <f t="shared" ref="B485:B492" si="114">LEN(A485)</f>
        <v>7</v>
      </c>
      <c r="C485" s="351" t="s">
        <v>912</v>
      </c>
      <c r="D485" s="360">
        <v>0</v>
      </c>
      <c r="E485" s="360"/>
      <c r="F485" s="360">
        <v>0</v>
      </c>
      <c r="G485" s="360">
        <v>0</v>
      </c>
      <c r="H485" s="355"/>
      <c r="I485" s="366"/>
      <c r="J485" s="355"/>
    </row>
    <row r="486" s="312" customFormat="1" ht="14.25" spans="1:10">
      <c r="A486" s="349" t="s">
        <v>913</v>
      </c>
      <c r="B486" s="372">
        <f t="shared" si="114"/>
        <v>7</v>
      </c>
      <c r="C486" s="351" t="s">
        <v>914</v>
      </c>
      <c r="D486" s="360">
        <v>0</v>
      </c>
      <c r="E486" s="360"/>
      <c r="F486" s="360">
        <v>0</v>
      </c>
      <c r="G486" s="360">
        <v>0</v>
      </c>
      <c r="H486" s="355"/>
      <c r="I486" s="366"/>
      <c r="J486" s="355"/>
    </row>
    <row r="487" s="312" customFormat="1" ht="14.25" spans="1:10">
      <c r="A487" s="349" t="s">
        <v>915</v>
      </c>
      <c r="B487" s="372">
        <f t="shared" si="114"/>
        <v>7</v>
      </c>
      <c r="C487" s="351" t="s">
        <v>916</v>
      </c>
      <c r="D487" s="360">
        <v>0</v>
      </c>
      <c r="E487" s="360"/>
      <c r="F487" s="360">
        <v>0</v>
      </c>
      <c r="G487" s="360">
        <v>0</v>
      </c>
      <c r="H487" s="355"/>
      <c r="I487" s="366"/>
      <c r="J487" s="355"/>
    </row>
    <row r="488" s="312" customFormat="1" ht="14.25" spans="1:10">
      <c r="A488" s="349" t="s">
        <v>917</v>
      </c>
      <c r="B488" s="372">
        <f t="shared" si="114"/>
        <v>7</v>
      </c>
      <c r="C488" s="351" t="s">
        <v>918</v>
      </c>
      <c r="D488" s="360">
        <v>0</v>
      </c>
      <c r="E488" s="360"/>
      <c r="F488" s="360">
        <v>0</v>
      </c>
      <c r="G488" s="360">
        <v>0</v>
      </c>
      <c r="H488" s="355"/>
      <c r="I488" s="366"/>
      <c r="J488" s="355"/>
    </row>
    <row r="489" s="312" customFormat="1" ht="14.25" spans="1:10">
      <c r="A489" s="349" t="s">
        <v>919</v>
      </c>
      <c r="B489" s="372">
        <f t="shared" si="114"/>
        <v>7</v>
      </c>
      <c r="C489" s="351" t="s">
        <v>920</v>
      </c>
      <c r="D489" s="360">
        <v>0</v>
      </c>
      <c r="E489" s="360"/>
      <c r="F489" s="360">
        <v>0</v>
      </c>
      <c r="G489" s="360">
        <v>0</v>
      </c>
      <c r="H489" s="355"/>
      <c r="I489" s="366"/>
      <c r="J489" s="355"/>
    </row>
    <row r="490" s="312" customFormat="1" ht="14.25" spans="1:10">
      <c r="A490" s="349" t="s">
        <v>921</v>
      </c>
      <c r="B490" s="372">
        <f t="shared" si="114"/>
        <v>7</v>
      </c>
      <c r="C490" s="351" t="s">
        <v>922</v>
      </c>
      <c r="D490" s="360">
        <v>0</v>
      </c>
      <c r="E490" s="360"/>
      <c r="F490" s="360">
        <v>0</v>
      </c>
      <c r="G490" s="360">
        <v>0</v>
      </c>
      <c r="H490" s="355"/>
      <c r="I490" s="366"/>
      <c r="J490" s="355"/>
    </row>
    <row r="491" s="312" customFormat="1" ht="14.25" spans="1:10">
      <c r="A491" s="349" t="s">
        <v>923</v>
      </c>
      <c r="B491" s="372">
        <f t="shared" si="114"/>
        <v>7</v>
      </c>
      <c r="C491" s="351" t="s">
        <v>924</v>
      </c>
      <c r="D491" s="360">
        <v>0</v>
      </c>
      <c r="E491" s="360"/>
      <c r="F491" s="360">
        <v>0</v>
      </c>
      <c r="G491" s="360">
        <v>0</v>
      </c>
      <c r="H491" s="355"/>
      <c r="I491" s="366">
        <f>G491-D491</f>
        <v>0</v>
      </c>
      <c r="J491" s="355"/>
    </row>
    <row r="492" s="312" customFormat="1" ht="14.25" spans="1:10">
      <c r="A492" s="349" t="s">
        <v>925</v>
      </c>
      <c r="B492" s="372">
        <f t="shared" si="114"/>
        <v>7</v>
      </c>
      <c r="C492" s="351" t="s">
        <v>926</v>
      </c>
      <c r="D492" s="360">
        <v>0</v>
      </c>
      <c r="E492" s="360"/>
      <c r="F492" s="360">
        <v>0</v>
      </c>
      <c r="G492" s="360">
        <v>0</v>
      </c>
      <c r="H492" s="355"/>
      <c r="I492" s="366"/>
      <c r="J492" s="355"/>
    </row>
    <row r="493" s="312" customFormat="1" ht="14.25" spans="1:10">
      <c r="A493" s="349" t="s">
        <v>927</v>
      </c>
      <c r="B493" s="372"/>
      <c r="C493" s="351" t="s">
        <v>928</v>
      </c>
      <c r="D493" s="360">
        <v>0</v>
      </c>
      <c r="E493" s="360">
        <v>4</v>
      </c>
      <c r="F493" s="360">
        <v>4</v>
      </c>
      <c r="G493" s="360">
        <v>88</v>
      </c>
      <c r="H493" s="355"/>
      <c r="I493" s="366"/>
      <c r="J493" s="355"/>
    </row>
    <row r="494" s="312" customFormat="1" ht="14.25" spans="1:10">
      <c r="A494" s="349" t="s">
        <v>929</v>
      </c>
      <c r="B494" s="372"/>
      <c r="C494" s="351" t="s">
        <v>930</v>
      </c>
      <c r="D494" s="360">
        <v>0</v>
      </c>
      <c r="E494" s="360"/>
      <c r="F494" s="360">
        <v>0</v>
      </c>
      <c r="G494" s="360">
        <v>0</v>
      </c>
      <c r="H494" s="355"/>
      <c r="I494" s="366"/>
      <c r="J494" s="355"/>
    </row>
    <row r="495" s="312" customFormat="1" ht="14.25" spans="1:10">
      <c r="A495" s="349" t="s">
        <v>931</v>
      </c>
      <c r="B495" s="372"/>
      <c r="C495" s="351" t="s">
        <v>932</v>
      </c>
      <c r="D495" s="360">
        <v>0</v>
      </c>
      <c r="E495" s="360"/>
      <c r="F495" s="360">
        <v>0</v>
      </c>
      <c r="G495" s="360">
        <v>84</v>
      </c>
      <c r="H495" s="355"/>
      <c r="I495" s="366"/>
      <c r="J495" s="355"/>
    </row>
    <row r="496" s="312" customFormat="1" ht="14.25" spans="1:10">
      <c r="A496" s="349" t="s">
        <v>933</v>
      </c>
      <c r="B496" s="372"/>
      <c r="C496" s="351" t="s">
        <v>934</v>
      </c>
      <c r="D496" s="360">
        <v>0</v>
      </c>
      <c r="E496" s="360"/>
      <c r="F496" s="360">
        <v>0</v>
      </c>
      <c r="G496" s="360">
        <v>0</v>
      </c>
      <c r="H496" s="355"/>
      <c r="I496" s="366"/>
      <c r="J496" s="355"/>
    </row>
    <row r="497" s="312" customFormat="1" ht="14.25" spans="1:10">
      <c r="A497" s="349" t="s">
        <v>935</v>
      </c>
      <c r="B497" s="372"/>
      <c r="C497" s="351" t="s">
        <v>936</v>
      </c>
      <c r="D497" s="360">
        <v>0</v>
      </c>
      <c r="E497" s="360"/>
      <c r="F497" s="360">
        <v>0</v>
      </c>
      <c r="G497" s="360">
        <v>0</v>
      </c>
      <c r="H497" s="355"/>
      <c r="I497" s="366"/>
      <c r="J497" s="355"/>
    </row>
    <row r="498" s="312" customFormat="1" ht="14.25" spans="1:10">
      <c r="A498" s="349">
        <v>2070807</v>
      </c>
      <c r="B498" s="372"/>
      <c r="C498" s="351" t="s">
        <v>937</v>
      </c>
      <c r="D498" s="360">
        <v>0</v>
      </c>
      <c r="E498" s="360"/>
      <c r="F498" s="360">
        <v>0</v>
      </c>
      <c r="G498" s="360">
        <v>0</v>
      </c>
      <c r="H498" s="355"/>
      <c r="I498" s="366"/>
      <c r="J498" s="355"/>
    </row>
    <row r="499" s="312" customFormat="1" ht="14.25" spans="1:10">
      <c r="A499" s="349">
        <v>2070808</v>
      </c>
      <c r="B499" s="372"/>
      <c r="C499" s="351" t="s">
        <v>938</v>
      </c>
      <c r="D499" s="360">
        <v>0</v>
      </c>
      <c r="E499" s="360"/>
      <c r="F499" s="360"/>
      <c r="G499" s="360">
        <v>0</v>
      </c>
      <c r="H499" s="355"/>
      <c r="I499" s="366"/>
      <c r="J499" s="355"/>
    </row>
    <row r="500" s="312" customFormat="1" ht="14.25" spans="1:10">
      <c r="A500" s="349" t="s">
        <v>939</v>
      </c>
      <c r="B500" s="372"/>
      <c r="C500" s="351" t="s">
        <v>940</v>
      </c>
      <c r="D500" s="360">
        <v>0</v>
      </c>
      <c r="E500" s="360">
        <v>4</v>
      </c>
      <c r="F500" s="360">
        <v>4</v>
      </c>
      <c r="G500" s="360">
        <v>4</v>
      </c>
      <c r="H500" s="355"/>
      <c r="I500" s="366"/>
      <c r="J500" s="355"/>
    </row>
    <row r="501" s="312" customFormat="1" ht="14.25" spans="1:10">
      <c r="A501" s="349" t="s">
        <v>941</v>
      </c>
      <c r="B501" s="372">
        <f t="shared" ref="B501:B518" si="115">LEN(A501)</f>
        <v>5</v>
      </c>
      <c r="C501" s="351" t="s">
        <v>942</v>
      </c>
      <c r="D501" s="360">
        <v>0</v>
      </c>
      <c r="E501" s="360"/>
      <c r="F501" s="360">
        <v>10</v>
      </c>
      <c r="G501" s="360">
        <v>0</v>
      </c>
      <c r="H501" s="355">
        <f t="shared" ref="H501:H506" si="116">G501/F501</f>
        <v>0</v>
      </c>
      <c r="I501" s="366">
        <f t="shared" ref="I501:I506" si="117">G501-D501</f>
        <v>0</v>
      </c>
      <c r="J501" s="355" t="e">
        <f t="shared" ref="J501:J506" si="118">I501/D501</f>
        <v>#DIV/0!</v>
      </c>
    </row>
    <row r="502" s="312" customFormat="1" ht="14.25" spans="1:10">
      <c r="A502" s="349" t="s">
        <v>943</v>
      </c>
      <c r="B502" s="372">
        <f t="shared" si="115"/>
        <v>7</v>
      </c>
      <c r="C502" s="351" t="s">
        <v>944</v>
      </c>
      <c r="D502" s="360">
        <v>0</v>
      </c>
      <c r="E502" s="360"/>
      <c r="F502" s="360">
        <v>10</v>
      </c>
      <c r="G502" s="360">
        <v>0</v>
      </c>
      <c r="H502" s="355"/>
      <c r="I502" s="366">
        <f t="shared" si="117"/>
        <v>0</v>
      </c>
      <c r="J502" s="355"/>
    </row>
    <row r="503" s="312" customFormat="1" ht="14.25" spans="1:10">
      <c r="A503" s="349" t="s">
        <v>945</v>
      </c>
      <c r="B503" s="372">
        <f t="shared" si="115"/>
        <v>7</v>
      </c>
      <c r="C503" s="351" t="s">
        <v>946</v>
      </c>
      <c r="D503" s="360">
        <v>0</v>
      </c>
      <c r="E503" s="360"/>
      <c r="F503" s="360">
        <v>0</v>
      </c>
      <c r="G503" s="360">
        <v>0</v>
      </c>
      <c r="H503" s="355"/>
      <c r="I503" s="366"/>
      <c r="J503" s="355"/>
    </row>
    <row r="504" s="312" customFormat="1" ht="14.25" spans="1:10">
      <c r="A504" s="349" t="s">
        <v>947</v>
      </c>
      <c r="B504" s="372">
        <f t="shared" si="115"/>
        <v>7</v>
      </c>
      <c r="C504" s="351" t="s">
        <v>948</v>
      </c>
      <c r="D504" s="360">
        <v>0</v>
      </c>
      <c r="E504" s="360"/>
      <c r="F504" s="360">
        <v>0</v>
      </c>
      <c r="G504" s="360">
        <v>0</v>
      </c>
      <c r="H504" s="355"/>
      <c r="I504" s="366">
        <f t="shared" si="117"/>
        <v>0</v>
      </c>
      <c r="J504" s="355" t="e">
        <f t="shared" si="118"/>
        <v>#DIV/0!</v>
      </c>
    </row>
    <row r="505" s="312" customFormat="1" ht="14.25" spans="1:10">
      <c r="A505" s="344" t="s">
        <v>949</v>
      </c>
      <c r="B505" s="345">
        <f t="shared" si="115"/>
        <v>3</v>
      </c>
      <c r="C505" s="346" t="s">
        <v>950</v>
      </c>
      <c r="D505" s="347">
        <v>32167</v>
      </c>
      <c r="E505" s="347">
        <v>29933</v>
      </c>
      <c r="F505" s="347">
        <v>33936</v>
      </c>
      <c r="G505" s="347">
        <v>33448</v>
      </c>
      <c r="H505" s="348">
        <f t="shared" si="116"/>
        <v>0.985619990570486</v>
      </c>
      <c r="I505" s="365">
        <f t="shared" si="117"/>
        <v>1281</v>
      </c>
      <c r="J505" s="348">
        <f t="shared" si="118"/>
        <v>0.039823421518948</v>
      </c>
    </row>
    <row r="506" s="312" customFormat="1" ht="14.25" spans="1:10">
      <c r="A506" s="349" t="s">
        <v>951</v>
      </c>
      <c r="B506" s="372">
        <f t="shared" si="115"/>
        <v>5</v>
      </c>
      <c r="C506" s="351" t="s">
        <v>952</v>
      </c>
      <c r="D506" s="360">
        <v>1718</v>
      </c>
      <c r="E506" s="360">
        <v>1004</v>
      </c>
      <c r="F506" s="360">
        <v>1473</v>
      </c>
      <c r="G506" s="360">
        <v>1670</v>
      </c>
      <c r="H506" s="355">
        <f t="shared" si="116"/>
        <v>1.13374066530889</v>
      </c>
      <c r="I506" s="366">
        <f t="shared" si="117"/>
        <v>-48</v>
      </c>
      <c r="J506" s="355">
        <f t="shared" si="118"/>
        <v>-0.0279394644935972</v>
      </c>
    </row>
    <row r="507" s="312" customFormat="1" ht="14.25" spans="1:10">
      <c r="A507" s="349" t="s">
        <v>953</v>
      </c>
      <c r="B507" s="372">
        <f t="shared" si="115"/>
        <v>7</v>
      </c>
      <c r="C507" s="351" t="s">
        <v>120</v>
      </c>
      <c r="D507" s="360">
        <v>308</v>
      </c>
      <c r="E507" s="360"/>
      <c r="F507" s="360">
        <v>0</v>
      </c>
      <c r="G507" s="360">
        <v>17</v>
      </c>
      <c r="H507" s="355"/>
      <c r="I507" s="366"/>
      <c r="J507" s="355"/>
    </row>
    <row r="508" s="312" customFormat="1" ht="14.25" spans="1:10">
      <c r="A508" s="349" t="s">
        <v>954</v>
      </c>
      <c r="B508" s="372">
        <f t="shared" si="115"/>
        <v>7</v>
      </c>
      <c r="C508" s="351" t="s">
        <v>122</v>
      </c>
      <c r="D508" s="360">
        <v>242</v>
      </c>
      <c r="E508" s="360"/>
      <c r="F508" s="360">
        <v>469</v>
      </c>
      <c r="G508" s="360">
        <v>470</v>
      </c>
      <c r="H508" s="355">
        <f t="shared" ref="H508:H511" si="119">G508/F508</f>
        <v>1.00213219616205</v>
      </c>
      <c r="I508" s="366">
        <f t="shared" ref="I508:I516" si="120">G508-D508</f>
        <v>228</v>
      </c>
      <c r="J508" s="355"/>
    </row>
    <row r="509" s="312" customFormat="1" ht="14.25" spans="1:10">
      <c r="A509" s="349" t="s">
        <v>955</v>
      </c>
      <c r="B509" s="372">
        <f t="shared" si="115"/>
        <v>7</v>
      </c>
      <c r="C509" s="351" t="s">
        <v>124</v>
      </c>
      <c r="D509" s="360">
        <v>0</v>
      </c>
      <c r="E509" s="360"/>
      <c r="F509" s="360">
        <v>0</v>
      </c>
      <c r="G509" s="360">
        <v>0</v>
      </c>
      <c r="H509" s="355"/>
      <c r="I509" s="366">
        <f t="shared" si="120"/>
        <v>0</v>
      </c>
      <c r="J509" s="355"/>
    </row>
    <row r="510" s="312" customFormat="1" ht="14.25" spans="1:10">
      <c r="A510" s="349" t="s">
        <v>956</v>
      </c>
      <c r="B510" s="372">
        <f t="shared" si="115"/>
        <v>7</v>
      </c>
      <c r="C510" s="351" t="s">
        <v>957</v>
      </c>
      <c r="D510" s="360">
        <v>477</v>
      </c>
      <c r="E510" s="360">
        <v>352</v>
      </c>
      <c r="F510" s="360">
        <v>352</v>
      </c>
      <c r="G510" s="360">
        <v>476</v>
      </c>
      <c r="H510" s="355">
        <f t="shared" si="119"/>
        <v>1.35227272727273</v>
      </c>
      <c r="I510" s="366">
        <f t="shared" si="120"/>
        <v>-1</v>
      </c>
      <c r="J510" s="355">
        <f t="shared" ref="J510:J513" si="121">I510/D510</f>
        <v>-0.00209643605870021</v>
      </c>
    </row>
    <row r="511" s="312" customFormat="1" ht="14.25" spans="1:10">
      <c r="A511" s="349" t="s">
        <v>958</v>
      </c>
      <c r="B511" s="372">
        <f t="shared" si="115"/>
        <v>7</v>
      </c>
      <c r="C511" s="351" t="s">
        <v>959</v>
      </c>
      <c r="D511" s="360">
        <v>338</v>
      </c>
      <c r="E511" s="360">
        <v>412</v>
      </c>
      <c r="F511" s="360">
        <v>412</v>
      </c>
      <c r="G511" s="360">
        <v>352</v>
      </c>
      <c r="H511" s="355">
        <f t="shared" si="119"/>
        <v>0.854368932038835</v>
      </c>
      <c r="I511" s="366">
        <f t="shared" si="120"/>
        <v>14</v>
      </c>
      <c r="J511" s="355">
        <f t="shared" si="121"/>
        <v>0.0414201183431953</v>
      </c>
    </row>
    <row r="512" s="312" customFormat="1" ht="14.25" spans="1:10">
      <c r="A512" s="349" t="s">
        <v>960</v>
      </c>
      <c r="B512" s="372">
        <f t="shared" si="115"/>
        <v>7</v>
      </c>
      <c r="C512" s="351" t="s">
        <v>961</v>
      </c>
      <c r="D512" s="360">
        <v>0</v>
      </c>
      <c r="E512" s="360"/>
      <c r="F512" s="360">
        <v>0</v>
      </c>
      <c r="G512" s="360">
        <v>0</v>
      </c>
      <c r="H512" s="355"/>
      <c r="I512" s="366">
        <f t="shared" si="120"/>
        <v>0</v>
      </c>
      <c r="J512" s="355"/>
    </row>
    <row r="513" s="312" customFormat="1" ht="14.25" spans="1:10">
      <c r="A513" s="349" t="s">
        <v>962</v>
      </c>
      <c r="B513" s="372">
        <f t="shared" si="115"/>
        <v>7</v>
      </c>
      <c r="C513" s="351" t="s">
        <v>963</v>
      </c>
      <c r="D513" s="360">
        <v>0</v>
      </c>
      <c r="E513" s="360"/>
      <c r="F513" s="360">
        <v>0</v>
      </c>
      <c r="G513" s="360">
        <v>0</v>
      </c>
      <c r="H513" s="355"/>
      <c r="I513" s="366">
        <f t="shared" si="120"/>
        <v>0</v>
      </c>
      <c r="J513" s="355" t="e">
        <f t="shared" si="121"/>
        <v>#DIV/0!</v>
      </c>
    </row>
    <row r="514" s="312" customFormat="1" ht="14.25" spans="1:10">
      <c r="A514" s="349" t="s">
        <v>964</v>
      </c>
      <c r="B514" s="372">
        <f t="shared" si="115"/>
        <v>7</v>
      </c>
      <c r="C514" s="351" t="s">
        <v>221</v>
      </c>
      <c r="D514" s="360">
        <v>0</v>
      </c>
      <c r="E514" s="360"/>
      <c r="F514" s="360">
        <v>0</v>
      </c>
      <c r="G514" s="360">
        <v>0</v>
      </c>
      <c r="H514" s="355"/>
      <c r="I514" s="366">
        <f t="shared" si="120"/>
        <v>0</v>
      </c>
      <c r="J514" s="355"/>
    </row>
    <row r="515" s="312" customFormat="1" ht="14.25" spans="1:10">
      <c r="A515" s="349" t="s">
        <v>965</v>
      </c>
      <c r="B515" s="372">
        <f t="shared" si="115"/>
        <v>7</v>
      </c>
      <c r="C515" s="351" t="s">
        <v>966</v>
      </c>
      <c r="D515" s="360">
        <v>2</v>
      </c>
      <c r="E515" s="360"/>
      <c r="F515" s="360">
        <v>0</v>
      </c>
      <c r="G515" s="360">
        <v>0</v>
      </c>
      <c r="H515" s="355"/>
      <c r="I515" s="366">
        <f t="shared" si="120"/>
        <v>-2</v>
      </c>
      <c r="J515" s="355"/>
    </row>
    <row r="516" s="312" customFormat="1" ht="14.25" spans="1:10">
      <c r="A516" s="349" t="s">
        <v>967</v>
      </c>
      <c r="B516" s="372">
        <f t="shared" si="115"/>
        <v>7</v>
      </c>
      <c r="C516" s="351" t="s">
        <v>968</v>
      </c>
      <c r="D516" s="360">
        <v>7</v>
      </c>
      <c r="E516" s="360"/>
      <c r="F516" s="360">
        <v>0</v>
      </c>
      <c r="G516" s="360">
        <v>6</v>
      </c>
      <c r="H516" s="355"/>
      <c r="I516" s="366">
        <f t="shared" si="120"/>
        <v>-1</v>
      </c>
      <c r="J516" s="355">
        <f>I516/D516</f>
        <v>-0.142857142857143</v>
      </c>
    </row>
    <row r="517" s="312" customFormat="1" ht="14.25" spans="1:10">
      <c r="A517" s="349" t="s">
        <v>969</v>
      </c>
      <c r="B517" s="372">
        <f t="shared" si="115"/>
        <v>7</v>
      </c>
      <c r="C517" s="351" t="s">
        <v>970</v>
      </c>
      <c r="D517" s="360">
        <v>0</v>
      </c>
      <c r="E517" s="360"/>
      <c r="F517" s="360">
        <v>0</v>
      </c>
      <c r="G517" s="360">
        <v>0</v>
      </c>
      <c r="H517" s="355"/>
      <c r="I517" s="366"/>
      <c r="J517" s="355"/>
    </row>
    <row r="518" s="312" customFormat="1" ht="14.25" spans="1:10">
      <c r="A518" s="349" t="s">
        <v>971</v>
      </c>
      <c r="B518" s="372">
        <f t="shared" si="115"/>
        <v>7</v>
      </c>
      <c r="C518" s="351" t="s">
        <v>972</v>
      </c>
      <c r="D518" s="360">
        <v>0</v>
      </c>
      <c r="E518" s="360"/>
      <c r="F518" s="360">
        <v>0</v>
      </c>
      <c r="G518" s="360">
        <v>0</v>
      </c>
      <c r="H518" s="355"/>
      <c r="I518" s="366"/>
      <c r="J518" s="355"/>
    </row>
    <row r="519" s="312" customFormat="1" ht="14.25" spans="1:10">
      <c r="A519" s="349">
        <v>2080113</v>
      </c>
      <c r="B519" s="372"/>
      <c r="C519" s="351" t="s">
        <v>973</v>
      </c>
      <c r="D519" s="360">
        <v>0</v>
      </c>
      <c r="E519" s="360"/>
      <c r="F519" s="360"/>
      <c r="G519" s="360">
        <v>0</v>
      </c>
      <c r="H519" s="355"/>
      <c r="I519" s="366"/>
      <c r="J519" s="355"/>
    </row>
    <row r="520" s="312" customFormat="1" ht="14.25" spans="1:10">
      <c r="A520" s="349">
        <v>2080114</v>
      </c>
      <c r="B520" s="372"/>
      <c r="C520" s="351" t="s">
        <v>974</v>
      </c>
      <c r="D520" s="360">
        <v>0</v>
      </c>
      <c r="E520" s="360"/>
      <c r="F520" s="360"/>
      <c r="G520" s="360">
        <v>0</v>
      </c>
      <c r="H520" s="355"/>
      <c r="I520" s="366"/>
      <c r="J520" s="355"/>
    </row>
    <row r="521" s="312" customFormat="1" ht="14.25" spans="1:10">
      <c r="A521" s="349">
        <v>2080115</v>
      </c>
      <c r="B521" s="372"/>
      <c r="C521" s="351" t="s">
        <v>975</v>
      </c>
      <c r="D521" s="360">
        <v>0</v>
      </c>
      <c r="E521" s="360"/>
      <c r="F521" s="360"/>
      <c r="G521" s="360">
        <v>0</v>
      </c>
      <c r="H521" s="355"/>
      <c r="I521" s="366"/>
      <c r="J521" s="355"/>
    </row>
    <row r="522" s="312" customFormat="1" ht="14.25" spans="1:10">
      <c r="A522" s="349">
        <v>2080116</v>
      </c>
      <c r="B522" s="372"/>
      <c r="C522" s="351" t="s">
        <v>976</v>
      </c>
      <c r="D522" s="360">
        <v>0</v>
      </c>
      <c r="E522" s="360"/>
      <c r="F522" s="360"/>
      <c r="G522" s="360">
        <v>0</v>
      </c>
      <c r="H522" s="355"/>
      <c r="I522" s="366"/>
      <c r="J522" s="355"/>
    </row>
    <row r="523" s="312" customFormat="1" ht="14.25" spans="1:10">
      <c r="A523" s="349">
        <v>2080150</v>
      </c>
      <c r="B523" s="372"/>
      <c r="C523" s="351" t="s">
        <v>138</v>
      </c>
      <c r="D523" s="360">
        <v>0</v>
      </c>
      <c r="E523" s="360"/>
      <c r="F523" s="360"/>
      <c r="G523" s="360">
        <v>0</v>
      </c>
      <c r="H523" s="355"/>
      <c r="I523" s="366"/>
      <c r="J523" s="355"/>
    </row>
    <row r="524" s="312" customFormat="1" ht="14.25" spans="1:10">
      <c r="A524" s="349" t="s">
        <v>977</v>
      </c>
      <c r="B524" s="372">
        <f t="shared" ref="B524:B533" si="122">LEN(A524)</f>
        <v>7</v>
      </c>
      <c r="C524" s="351" t="s">
        <v>978</v>
      </c>
      <c r="D524" s="360">
        <v>344</v>
      </c>
      <c r="E524" s="360">
        <v>240</v>
      </c>
      <c r="F524" s="360">
        <v>240</v>
      </c>
      <c r="G524" s="360">
        <v>349</v>
      </c>
      <c r="H524" s="355"/>
      <c r="I524" s="366">
        <f t="shared" ref="I524:I527" si="123">G524-D524</f>
        <v>5</v>
      </c>
      <c r="J524" s="355">
        <f t="shared" ref="J524:J527" si="124">I524/D524</f>
        <v>0.0145348837209302</v>
      </c>
    </row>
    <row r="525" s="312" customFormat="1" ht="14.25" spans="1:10">
      <c r="A525" s="349" t="s">
        <v>979</v>
      </c>
      <c r="B525" s="372">
        <f t="shared" si="122"/>
        <v>5</v>
      </c>
      <c r="C525" s="351" t="s">
        <v>980</v>
      </c>
      <c r="D525" s="360">
        <v>1198</v>
      </c>
      <c r="E525" s="360">
        <v>2383</v>
      </c>
      <c r="F525" s="360">
        <v>2383</v>
      </c>
      <c r="G525" s="360">
        <v>3440</v>
      </c>
      <c r="H525" s="355">
        <f t="shared" ref="H525:H527" si="125">G525/F525</f>
        <v>1.4435585396559</v>
      </c>
      <c r="I525" s="366">
        <f t="shared" si="123"/>
        <v>2242</v>
      </c>
      <c r="J525" s="355">
        <f t="shared" si="124"/>
        <v>1.87145242070117</v>
      </c>
    </row>
    <row r="526" s="312" customFormat="1" ht="14.25" spans="1:10">
      <c r="A526" s="349" t="s">
        <v>981</v>
      </c>
      <c r="B526" s="372">
        <f t="shared" si="122"/>
        <v>7</v>
      </c>
      <c r="C526" s="351" t="s">
        <v>120</v>
      </c>
      <c r="D526" s="360">
        <v>223</v>
      </c>
      <c r="E526" s="360">
        <v>126</v>
      </c>
      <c r="F526" s="360">
        <v>126</v>
      </c>
      <c r="G526" s="360">
        <v>212</v>
      </c>
      <c r="H526" s="355">
        <f t="shared" si="125"/>
        <v>1.68253968253968</v>
      </c>
      <c r="I526" s="366">
        <f t="shared" si="123"/>
        <v>-11</v>
      </c>
      <c r="J526" s="355">
        <f t="shared" si="124"/>
        <v>-0.0493273542600897</v>
      </c>
    </row>
    <row r="527" s="312" customFormat="1" ht="14.25" spans="1:10">
      <c r="A527" s="349" t="s">
        <v>982</v>
      </c>
      <c r="B527" s="372">
        <f t="shared" si="122"/>
        <v>7</v>
      </c>
      <c r="C527" s="351" t="s">
        <v>122</v>
      </c>
      <c r="D527" s="360">
        <v>98</v>
      </c>
      <c r="E527" s="360">
        <v>836</v>
      </c>
      <c r="F527" s="360">
        <v>836</v>
      </c>
      <c r="G527" s="360">
        <v>835</v>
      </c>
      <c r="H527" s="355">
        <f t="shared" si="125"/>
        <v>0.998803827751196</v>
      </c>
      <c r="I527" s="366">
        <f t="shared" si="123"/>
        <v>737</v>
      </c>
      <c r="J527" s="355">
        <f t="shared" si="124"/>
        <v>7.52040816326531</v>
      </c>
    </row>
    <row r="528" s="312" customFormat="1" ht="14.25" spans="1:10">
      <c r="A528" s="349" t="s">
        <v>983</v>
      </c>
      <c r="B528" s="372">
        <f t="shared" si="122"/>
        <v>7</v>
      </c>
      <c r="C528" s="351" t="s">
        <v>124</v>
      </c>
      <c r="D528" s="360">
        <v>0</v>
      </c>
      <c r="E528" s="360"/>
      <c r="F528" s="360">
        <v>0</v>
      </c>
      <c r="G528" s="360">
        <v>0</v>
      </c>
      <c r="H528" s="355"/>
      <c r="I528" s="366"/>
      <c r="J528" s="355"/>
    </row>
    <row r="529" s="312" customFormat="1" ht="14.25" spans="1:10">
      <c r="A529" s="349" t="s">
        <v>984</v>
      </c>
      <c r="B529" s="372">
        <f t="shared" si="122"/>
        <v>7</v>
      </c>
      <c r="C529" s="351" t="s">
        <v>985</v>
      </c>
      <c r="D529" s="360">
        <v>18</v>
      </c>
      <c r="E529" s="360"/>
      <c r="F529" s="360">
        <v>0</v>
      </c>
      <c r="G529" s="360">
        <v>4</v>
      </c>
      <c r="H529" s="355">
        <f>G531/F531</f>
        <v>1.66013071895425</v>
      </c>
      <c r="I529" s="366">
        <f>G531-D529</f>
        <v>2268</v>
      </c>
      <c r="J529" s="355">
        <f t="shared" ref="J529:J532" si="126">I529/D529</f>
        <v>126</v>
      </c>
    </row>
    <row r="530" s="312" customFormat="1" ht="14.25" spans="1:10">
      <c r="A530" s="349" t="s">
        <v>986</v>
      </c>
      <c r="B530" s="372">
        <f t="shared" si="122"/>
        <v>7</v>
      </c>
      <c r="C530" s="351" t="s">
        <v>987</v>
      </c>
      <c r="D530" s="360">
        <v>2</v>
      </c>
      <c r="E530" s="360"/>
      <c r="F530" s="360">
        <v>0</v>
      </c>
      <c r="G530" s="360">
        <v>3</v>
      </c>
      <c r="H530" s="355">
        <f>G532/F532</f>
        <v>2.27272727272727</v>
      </c>
      <c r="I530" s="366">
        <f>G532-D530</f>
        <v>98</v>
      </c>
      <c r="J530" s="355">
        <f t="shared" si="126"/>
        <v>49</v>
      </c>
    </row>
    <row r="531" s="312" customFormat="1" ht="14.25" spans="1:10">
      <c r="A531" s="349" t="s">
        <v>988</v>
      </c>
      <c r="B531" s="372">
        <f t="shared" si="122"/>
        <v>7</v>
      </c>
      <c r="C531" s="351" t="s">
        <v>989</v>
      </c>
      <c r="D531" s="360">
        <v>766</v>
      </c>
      <c r="E531" s="360">
        <v>1377</v>
      </c>
      <c r="F531" s="360">
        <v>1377</v>
      </c>
      <c r="G531" s="360">
        <v>2286</v>
      </c>
      <c r="H531" s="355">
        <f t="shared" ref="H531:H538" si="127">G531/F531</f>
        <v>1.66013071895425</v>
      </c>
      <c r="I531" s="366"/>
      <c r="J531" s="355">
        <f t="shared" si="126"/>
        <v>0</v>
      </c>
    </row>
    <row r="532" s="312" customFormat="1" ht="14.25" spans="1:10">
      <c r="A532" s="349" t="s">
        <v>990</v>
      </c>
      <c r="B532" s="372">
        <f t="shared" si="122"/>
        <v>7</v>
      </c>
      <c r="C532" s="351" t="s">
        <v>991</v>
      </c>
      <c r="D532" s="360">
        <v>91</v>
      </c>
      <c r="E532" s="360">
        <v>44</v>
      </c>
      <c r="F532" s="360">
        <v>44</v>
      </c>
      <c r="G532" s="360">
        <v>100</v>
      </c>
      <c r="H532" s="355">
        <f t="shared" si="127"/>
        <v>2.27272727272727</v>
      </c>
      <c r="I532" s="366"/>
      <c r="J532" s="355">
        <f t="shared" si="126"/>
        <v>0</v>
      </c>
    </row>
    <row r="533" s="312" customFormat="1" ht="14.25" spans="1:10">
      <c r="A533" s="349" t="s">
        <v>992</v>
      </c>
      <c r="B533" s="372">
        <f t="shared" si="122"/>
        <v>5</v>
      </c>
      <c r="C533" s="351" t="s">
        <v>993</v>
      </c>
      <c r="D533" s="360">
        <v>0</v>
      </c>
      <c r="E533" s="360"/>
      <c r="F533" s="360">
        <v>0</v>
      </c>
      <c r="G533" s="360">
        <v>0</v>
      </c>
      <c r="H533" s="355"/>
      <c r="I533" s="366"/>
      <c r="J533" s="355"/>
    </row>
    <row r="534" s="312" customFormat="1" ht="14.25" spans="1:10">
      <c r="A534" s="349" t="s">
        <v>994</v>
      </c>
      <c r="B534" s="372"/>
      <c r="C534" s="351" t="s">
        <v>995</v>
      </c>
      <c r="D534" s="360">
        <v>0</v>
      </c>
      <c r="E534" s="360"/>
      <c r="F534" s="360">
        <v>0</v>
      </c>
      <c r="G534" s="360">
        <v>0</v>
      </c>
      <c r="H534" s="355"/>
      <c r="I534" s="366"/>
      <c r="J534" s="355"/>
    </row>
    <row r="535" s="312" customFormat="1" ht="14.25" spans="1:10">
      <c r="A535" s="349" t="s">
        <v>996</v>
      </c>
      <c r="B535" s="372">
        <f t="shared" ref="B535:B541" si="128">LEN(A535)</f>
        <v>5</v>
      </c>
      <c r="C535" s="351" t="s">
        <v>997</v>
      </c>
      <c r="D535" s="360">
        <v>12563</v>
      </c>
      <c r="E535" s="360">
        <v>18865</v>
      </c>
      <c r="F535" s="360">
        <v>20666</v>
      </c>
      <c r="G535" s="360">
        <v>17200</v>
      </c>
      <c r="H535" s="355">
        <f t="shared" si="127"/>
        <v>0.83228491241653</v>
      </c>
      <c r="I535" s="366">
        <f t="shared" ref="I535:I538" si="129">G535-D535</f>
        <v>4637</v>
      </c>
      <c r="J535" s="355">
        <f t="shared" ref="J535:J541" si="130">I535/D535</f>
        <v>0.369099737323888</v>
      </c>
    </row>
    <row r="536" s="312" customFormat="1" ht="14.25" spans="1:10">
      <c r="A536" s="349" t="s">
        <v>998</v>
      </c>
      <c r="B536" s="372">
        <f t="shared" si="128"/>
        <v>7</v>
      </c>
      <c r="C536" s="351" t="s">
        <v>999</v>
      </c>
      <c r="D536" s="360">
        <v>428</v>
      </c>
      <c r="E536" s="360">
        <v>175</v>
      </c>
      <c r="F536" s="360">
        <v>175</v>
      </c>
      <c r="G536" s="360">
        <v>411</v>
      </c>
      <c r="H536" s="355">
        <f t="shared" si="127"/>
        <v>2.34857142857143</v>
      </c>
      <c r="I536" s="366">
        <f t="shared" si="129"/>
        <v>-17</v>
      </c>
      <c r="J536" s="355">
        <f t="shared" si="130"/>
        <v>-0.0397196261682243</v>
      </c>
    </row>
    <row r="537" s="312" customFormat="1" ht="14.25" spans="1:10">
      <c r="A537" s="349" t="s">
        <v>1000</v>
      </c>
      <c r="B537" s="372">
        <f t="shared" si="128"/>
        <v>7</v>
      </c>
      <c r="C537" s="351" t="s">
        <v>1001</v>
      </c>
      <c r="D537" s="360">
        <v>2551</v>
      </c>
      <c r="E537" s="360">
        <v>778</v>
      </c>
      <c r="F537" s="360">
        <v>778</v>
      </c>
      <c r="G537" s="360">
        <v>2432</v>
      </c>
      <c r="H537" s="355">
        <f t="shared" si="127"/>
        <v>3.12596401028278</v>
      </c>
      <c r="I537" s="366">
        <f t="shared" si="129"/>
        <v>-119</v>
      </c>
      <c r="J537" s="355">
        <f t="shared" si="130"/>
        <v>-0.0466483731869855</v>
      </c>
    </row>
    <row r="538" s="312" customFormat="1" ht="14.25" spans="1:10">
      <c r="A538" s="349" t="s">
        <v>1002</v>
      </c>
      <c r="B538" s="372">
        <f t="shared" si="128"/>
        <v>7</v>
      </c>
      <c r="C538" s="351" t="s">
        <v>1003</v>
      </c>
      <c r="D538" s="360">
        <v>81</v>
      </c>
      <c r="E538" s="360">
        <v>53</v>
      </c>
      <c r="F538" s="360">
        <v>53</v>
      </c>
      <c r="G538" s="360">
        <v>59</v>
      </c>
      <c r="H538" s="355">
        <f t="shared" si="127"/>
        <v>1.11320754716981</v>
      </c>
      <c r="I538" s="366">
        <f t="shared" si="129"/>
        <v>-22</v>
      </c>
      <c r="J538" s="355">
        <f t="shared" si="130"/>
        <v>-0.271604938271605</v>
      </c>
    </row>
    <row r="539" s="312" customFormat="1" ht="14.25" spans="1:10">
      <c r="A539" s="349" t="s">
        <v>1004</v>
      </c>
      <c r="B539" s="372">
        <f t="shared" si="128"/>
        <v>7</v>
      </c>
      <c r="C539" s="351" t="s">
        <v>1005</v>
      </c>
      <c r="D539" s="360">
        <v>4590</v>
      </c>
      <c r="E539" s="360">
        <v>7897</v>
      </c>
      <c r="F539" s="360">
        <v>7897</v>
      </c>
      <c r="G539" s="360">
        <v>7236</v>
      </c>
      <c r="H539" s="355">
        <f>G540/F539</f>
        <v>0.350006331518298</v>
      </c>
      <c r="I539" s="366">
        <f>G540-D539</f>
        <v>-1826</v>
      </c>
      <c r="J539" s="355">
        <f t="shared" si="130"/>
        <v>-0.397821350762527</v>
      </c>
    </row>
    <row r="540" s="312" customFormat="1" ht="14.25" spans="1:10">
      <c r="A540" s="349" t="s">
        <v>1006</v>
      </c>
      <c r="B540" s="372">
        <f t="shared" si="128"/>
        <v>7</v>
      </c>
      <c r="C540" s="351" t="s">
        <v>1007</v>
      </c>
      <c r="D540" s="360">
        <v>2381</v>
      </c>
      <c r="E540" s="360">
        <v>83</v>
      </c>
      <c r="F540" s="360">
        <v>83</v>
      </c>
      <c r="G540" s="360">
        <v>2764</v>
      </c>
      <c r="H540" s="355">
        <f>G541/F540</f>
        <v>49.5903614457831</v>
      </c>
      <c r="I540" s="366">
        <f>G541-D540</f>
        <v>1735</v>
      </c>
      <c r="J540" s="355">
        <f t="shared" si="130"/>
        <v>0.728685426291474</v>
      </c>
    </row>
    <row r="541" s="312" customFormat="1" ht="14.25" spans="1:10">
      <c r="A541" s="349" t="s">
        <v>1008</v>
      </c>
      <c r="B541" s="372">
        <f t="shared" si="128"/>
        <v>7</v>
      </c>
      <c r="C541" s="351" t="s">
        <v>1009</v>
      </c>
      <c r="D541" s="360">
        <v>2478</v>
      </c>
      <c r="E541" s="360">
        <v>9641</v>
      </c>
      <c r="F541" s="360">
        <v>11442</v>
      </c>
      <c r="G541" s="360">
        <v>4116</v>
      </c>
      <c r="H541" s="355">
        <f>G543/F541</f>
        <v>0.0159063100856494</v>
      </c>
      <c r="I541" s="366">
        <f>G543-D541</f>
        <v>-2296</v>
      </c>
      <c r="J541" s="355">
        <f t="shared" si="130"/>
        <v>-0.926553672316384</v>
      </c>
    </row>
    <row r="542" s="312" customFormat="1" ht="14.25" spans="1:10">
      <c r="A542" s="349">
        <v>2080508</v>
      </c>
      <c r="B542" s="372"/>
      <c r="C542" s="351" t="s">
        <v>1010</v>
      </c>
      <c r="D542" s="360">
        <v>0</v>
      </c>
      <c r="E542" s="360"/>
      <c r="F542" s="360"/>
      <c r="G542" s="360">
        <v>0</v>
      </c>
      <c r="H542" s="355"/>
      <c r="I542" s="366"/>
      <c r="J542" s="355"/>
    </row>
    <row r="543" s="312" customFormat="1" ht="14.25" spans="1:10">
      <c r="A543" s="349" t="s">
        <v>1011</v>
      </c>
      <c r="B543" s="372">
        <f t="shared" ref="B543:B570" si="131">LEN(A543)</f>
        <v>7</v>
      </c>
      <c r="C543" s="351" t="s">
        <v>1012</v>
      </c>
      <c r="D543" s="360">
        <v>54</v>
      </c>
      <c r="E543" s="360">
        <v>238</v>
      </c>
      <c r="F543" s="360">
        <v>238</v>
      </c>
      <c r="G543" s="360">
        <v>182</v>
      </c>
      <c r="H543" s="355"/>
      <c r="I543" s="366"/>
      <c r="J543" s="355">
        <f>I543/D543</f>
        <v>0</v>
      </c>
    </row>
    <row r="544" s="312" customFormat="1" ht="14.25" spans="1:10">
      <c r="A544" s="349" t="s">
        <v>1013</v>
      </c>
      <c r="B544" s="372">
        <f t="shared" si="131"/>
        <v>5</v>
      </c>
      <c r="C544" s="351" t="s">
        <v>1014</v>
      </c>
      <c r="D544" s="360">
        <v>660</v>
      </c>
      <c r="E544" s="360"/>
      <c r="F544" s="360">
        <v>0</v>
      </c>
      <c r="G544" s="360">
        <v>176</v>
      </c>
      <c r="H544" s="355"/>
      <c r="I544" s="366">
        <f t="shared" ref="I544:I549" si="132">G544-D544</f>
        <v>-484</v>
      </c>
      <c r="J544" s="355"/>
    </row>
    <row r="545" s="312" customFormat="1" ht="14.25" spans="1:10">
      <c r="A545" s="349" t="s">
        <v>1015</v>
      </c>
      <c r="B545" s="372">
        <f t="shared" si="131"/>
        <v>7</v>
      </c>
      <c r="C545" s="351" t="s">
        <v>1016</v>
      </c>
      <c r="D545" s="360">
        <v>0</v>
      </c>
      <c r="E545" s="360"/>
      <c r="F545" s="360">
        <v>0</v>
      </c>
      <c r="G545" s="360">
        <v>0</v>
      </c>
      <c r="H545" s="355"/>
      <c r="I545" s="366"/>
      <c r="J545" s="355"/>
    </row>
    <row r="546" s="312" customFormat="1" ht="14.25" spans="1:10">
      <c r="A546" s="349" t="s">
        <v>1017</v>
      </c>
      <c r="B546" s="372">
        <f t="shared" si="131"/>
        <v>7</v>
      </c>
      <c r="C546" s="351" t="s">
        <v>1018</v>
      </c>
      <c r="D546" s="360">
        <v>0</v>
      </c>
      <c r="E546" s="360"/>
      <c r="F546" s="360">
        <v>0</v>
      </c>
      <c r="G546" s="360">
        <v>0</v>
      </c>
      <c r="H546" s="355"/>
      <c r="I546" s="366"/>
      <c r="J546" s="355"/>
    </row>
    <row r="547" s="312" customFormat="1" ht="14.25" spans="1:10">
      <c r="A547" s="349" t="s">
        <v>1019</v>
      </c>
      <c r="B547" s="372">
        <f t="shared" si="131"/>
        <v>7</v>
      </c>
      <c r="C547" s="351" t="s">
        <v>1020</v>
      </c>
      <c r="D547" s="360">
        <v>660</v>
      </c>
      <c r="E547" s="360"/>
      <c r="F547" s="360">
        <v>0</v>
      </c>
      <c r="G547" s="360">
        <v>176</v>
      </c>
      <c r="H547" s="355"/>
      <c r="I547" s="366">
        <f t="shared" si="132"/>
        <v>-484</v>
      </c>
      <c r="J547" s="355"/>
    </row>
    <row r="548" s="312" customFormat="1" ht="14.25" spans="1:10">
      <c r="A548" s="349" t="s">
        <v>1021</v>
      </c>
      <c r="B548" s="372">
        <f t="shared" si="131"/>
        <v>5</v>
      </c>
      <c r="C548" s="351" t="s">
        <v>1022</v>
      </c>
      <c r="D548" s="360">
        <v>175</v>
      </c>
      <c r="E548" s="360">
        <v>55</v>
      </c>
      <c r="F548" s="360">
        <v>55</v>
      </c>
      <c r="G548" s="360">
        <v>222</v>
      </c>
      <c r="H548" s="355"/>
      <c r="I548" s="366">
        <f t="shared" si="132"/>
        <v>47</v>
      </c>
      <c r="J548" s="355">
        <f t="shared" ref="J548:J552" si="133">I548/D548</f>
        <v>0.268571428571429</v>
      </c>
    </row>
    <row r="549" s="312" customFormat="1" ht="14.25" spans="1:10">
      <c r="A549" s="349" t="s">
        <v>1023</v>
      </c>
      <c r="B549" s="372">
        <f t="shared" si="131"/>
        <v>7</v>
      </c>
      <c r="C549" s="351" t="s">
        <v>1024</v>
      </c>
      <c r="D549" s="360">
        <v>0</v>
      </c>
      <c r="E549" s="360"/>
      <c r="F549" s="360">
        <v>0</v>
      </c>
      <c r="G549" s="360">
        <v>0</v>
      </c>
      <c r="H549" s="355"/>
      <c r="I549" s="366">
        <f t="shared" si="132"/>
        <v>0</v>
      </c>
      <c r="J549" s="355" t="e">
        <f t="shared" si="133"/>
        <v>#DIV/0!</v>
      </c>
    </row>
    <row r="550" s="312" customFormat="1" ht="14.25" spans="1:10">
      <c r="A550" s="349" t="s">
        <v>1025</v>
      </c>
      <c r="B550" s="372">
        <f t="shared" si="131"/>
        <v>7</v>
      </c>
      <c r="C550" s="351" t="s">
        <v>1026</v>
      </c>
      <c r="D550" s="360">
        <v>0</v>
      </c>
      <c r="E550" s="360"/>
      <c r="F550" s="360">
        <v>0</v>
      </c>
      <c r="G550" s="360">
        <v>0</v>
      </c>
      <c r="H550" s="355"/>
      <c r="I550" s="366"/>
      <c r="J550" s="355"/>
    </row>
    <row r="551" s="312" customFormat="1" ht="14.25" spans="1:10">
      <c r="A551" s="349" t="s">
        <v>1027</v>
      </c>
      <c r="B551" s="372">
        <f t="shared" si="131"/>
        <v>7</v>
      </c>
      <c r="C551" s="351" t="s">
        <v>1028</v>
      </c>
      <c r="D551" s="360">
        <v>0</v>
      </c>
      <c r="E551" s="360"/>
      <c r="F551" s="360">
        <v>0</v>
      </c>
      <c r="G551" s="360">
        <v>0</v>
      </c>
      <c r="H551" s="355"/>
      <c r="I551" s="366">
        <f>G551-D551</f>
        <v>0</v>
      </c>
      <c r="J551" s="355" t="e">
        <f t="shared" si="133"/>
        <v>#DIV/0!</v>
      </c>
    </row>
    <row r="552" s="312" customFormat="1" ht="14.25" spans="1:10">
      <c r="A552" s="349" t="s">
        <v>1029</v>
      </c>
      <c r="B552" s="372">
        <f t="shared" si="131"/>
        <v>7</v>
      </c>
      <c r="C552" s="351" t="s">
        <v>1030</v>
      </c>
      <c r="D552" s="360">
        <v>137</v>
      </c>
      <c r="E552" s="360">
        <v>55</v>
      </c>
      <c r="F552" s="360">
        <v>55</v>
      </c>
      <c r="G552" s="360">
        <v>220</v>
      </c>
      <c r="H552" s="355"/>
      <c r="I552" s="366">
        <f>G552-D552</f>
        <v>83</v>
      </c>
      <c r="J552" s="355">
        <f t="shared" si="133"/>
        <v>0.605839416058394</v>
      </c>
    </row>
    <row r="553" s="312" customFormat="1" ht="14.25" spans="1:10">
      <c r="A553" s="349" t="s">
        <v>1031</v>
      </c>
      <c r="B553" s="372">
        <f t="shared" si="131"/>
        <v>7</v>
      </c>
      <c r="C553" s="351" t="s">
        <v>1032</v>
      </c>
      <c r="D553" s="360">
        <v>0</v>
      </c>
      <c r="E553" s="360"/>
      <c r="F553" s="360">
        <v>0</v>
      </c>
      <c r="G553" s="360">
        <v>0</v>
      </c>
      <c r="H553" s="355"/>
      <c r="I553" s="366"/>
      <c r="J553" s="355"/>
    </row>
    <row r="554" s="312" customFormat="1" ht="14.25" spans="1:10">
      <c r="A554" s="349" t="s">
        <v>1033</v>
      </c>
      <c r="B554" s="372">
        <f t="shared" si="131"/>
        <v>7</v>
      </c>
      <c r="C554" s="351" t="s">
        <v>1034</v>
      </c>
      <c r="D554" s="360">
        <v>0</v>
      </c>
      <c r="E554" s="360"/>
      <c r="F554" s="360">
        <v>0</v>
      </c>
      <c r="G554" s="360">
        <v>0</v>
      </c>
      <c r="H554" s="355"/>
      <c r="I554" s="366"/>
      <c r="J554" s="355"/>
    </row>
    <row r="555" s="312" customFormat="1" ht="14.25" spans="1:10">
      <c r="A555" s="349" t="s">
        <v>1035</v>
      </c>
      <c r="B555" s="372">
        <f t="shared" si="131"/>
        <v>7</v>
      </c>
      <c r="C555" s="351" t="s">
        <v>1036</v>
      </c>
      <c r="D555" s="360">
        <v>0</v>
      </c>
      <c r="E555" s="360"/>
      <c r="F555" s="360">
        <v>0</v>
      </c>
      <c r="G555" s="360">
        <v>0</v>
      </c>
      <c r="H555" s="355"/>
      <c r="I555" s="366"/>
      <c r="J555" s="355"/>
    </row>
    <row r="556" s="312" customFormat="1" ht="14.25" spans="1:10">
      <c r="A556" s="349" t="s">
        <v>1037</v>
      </c>
      <c r="B556" s="372">
        <f t="shared" si="131"/>
        <v>7</v>
      </c>
      <c r="C556" s="351" t="s">
        <v>1038</v>
      </c>
      <c r="D556" s="360">
        <v>0</v>
      </c>
      <c r="E556" s="360"/>
      <c r="F556" s="360">
        <v>0</v>
      </c>
      <c r="G556" s="360">
        <v>0</v>
      </c>
      <c r="H556" s="355"/>
      <c r="I556" s="366"/>
      <c r="J556" s="355"/>
    </row>
    <row r="557" s="312" customFormat="1" ht="14.25" spans="1:10">
      <c r="A557" s="349" t="s">
        <v>1039</v>
      </c>
      <c r="B557" s="372">
        <f t="shared" si="131"/>
        <v>7</v>
      </c>
      <c r="C557" s="351" t="s">
        <v>1040</v>
      </c>
      <c r="D557" s="360">
        <v>38</v>
      </c>
      <c r="E557" s="360"/>
      <c r="F557" s="360">
        <v>0</v>
      </c>
      <c r="G557" s="360">
        <v>2</v>
      </c>
      <c r="H557" s="355"/>
      <c r="I557" s="366">
        <f t="shared" ref="I557:I561" si="134">G557-D557</f>
        <v>-36</v>
      </c>
      <c r="J557" s="355">
        <f t="shared" ref="J557:J560" si="135">I557/D557</f>
        <v>-0.947368421052632</v>
      </c>
    </row>
    <row r="558" s="312" customFormat="1" ht="14.25" spans="1:10">
      <c r="A558" s="349" t="s">
        <v>1041</v>
      </c>
      <c r="B558" s="372">
        <f t="shared" si="131"/>
        <v>5</v>
      </c>
      <c r="C558" s="351" t="s">
        <v>1042</v>
      </c>
      <c r="D558" s="360">
        <v>2261</v>
      </c>
      <c r="E558" s="360">
        <v>1803</v>
      </c>
      <c r="F558" s="360">
        <v>2070</v>
      </c>
      <c r="G558" s="360">
        <v>1917</v>
      </c>
      <c r="H558" s="355">
        <f t="shared" ref="H558:H560" si="136">G558/F558</f>
        <v>0.926086956521739</v>
      </c>
      <c r="I558" s="366">
        <f t="shared" si="134"/>
        <v>-344</v>
      </c>
      <c r="J558" s="355">
        <f t="shared" si="135"/>
        <v>-0.152145068553737</v>
      </c>
    </row>
    <row r="559" s="312" customFormat="1" ht="14.25" spans="1:10">
      <c r="A559" s="349" t="s">
        <v>1043</v>
      </c>
      <c r="B559" s="372">
        <f t="shared" si="131"/>
        <v>7</v>
      </c>
      <c r="C559" s="351" t="s">
        <v>1044</v>
      </c>
      <c r="D559" s="360">
        <v>644</v>
      </c>
      <c r="E559" s="360">
        <v>569</v>
      </c>
      <c r="F559" s="360">
        <v>569</v>
      </c>
      <c r="G559" s="360">
        <v>642</v>
      </c>
      <c r="H559" s="355">
        <f t="shared" si="136"/>
        <v>1.12829525483304</v>
      </c>
      <c r="I559" s="366">
        <f t="shared" si="134"/>
        <v>-2</v>
      </c>
      <c r="J559" s="355">
        <f t="shared" si="135"/>
        <v>-0.0031055900621118</v>
      </c>
    </row>
    <row r="560" s="312" customFormat="1" ht="14.25" spans="1:10">
      <c r="A560" s="349" t="s">
        <v>1045</v>
      </c>
      <c r="B560" s="372">
        <f t="shared" si="131"/>
        <v>7</v>
      </c>
      <c r="C560" s="351" t="s">
        <v>1046</v>
      </c>
      <c r="D560" s="360">
        <v>10</v>
      </c>
      <c r="E560" s="360">
        <v>15</v>
      </c>
      <c r="F560" s="360">
        <v>281</v>
      </c>
      <c r="G560" s="360">
        <v>9</v>
      </c>
      <c r="H560" s="355">
        <f t="shared" si="136"/>
        <v>0.0320284697508897</v>
      </c>
      <c r="I560" s="366">
        <f t="shared" si="134"/>
        <v>-1</v>
      </c>
      <c r="J560" s="355">
        <f t="shared" si="135"/>
        <v>-0.1</v>
      </c>
    </row>
    <row r="561" s="312" customFormat="1" ht="14.25" spans="1:10">
      <c r="A561" s="349" t="s">
        <v>1047</v>
      </c>
      <c r="B561" s="372">
        <f t="shared" si="131"/>
        <v>7</v>
      </c>
      <c r="C561" s="351" t="s">
        <v>1048</v>
      </c>
      <c r="D561" s="360">
        <v>598</v>
      </c>
      <c r="E561" s="360">
        <v>559</v>
      </c>
      <c r="F561" s="360">
        <v>559</v>
      </c>
      <c r="G561" s="360">
        <v>559</v>
      </c>
      <c r="H561" s="355"/>
      <c r="I561" s="366">
        <f t="shared" si="134"/>
        <v>-39</v>
      </c>
      <c r="J561" s="355"/>
    </row>
    <row r="562" s="312" customFormat="1" ht="14.25" spans="1:10">
      <c r="A562" s="349" t="s">
        <v>1049</v>
      </c>
      <c r="B562" s="372">
        <f t="shared" si="131"/>
        <v>7</v>
      </c>
      <c r="C562" s="351" t="s">
        <v>1050</v>
      </c>
      <c r="D562" s="360">
        <v>0</v>
      </c>
      <c r="E562" s="360"/>
      <c r="F562" s="360">
        <v>0</v>
      </c>
      <c r="G562" s="360">
        <v>0</v>
      </c>
      <c r="H562" s="355"/>
      <c r="I562" s="366"/>
      <c r="J562" s="355"/>
    </row>
    <row r="563" s="312" customFormat="1" ht="14.25" spans="1:10">
      <c r="A563" s="349" t="s">
        <v>1051</v>
      </c>
      <c r="B563" s="372">
        <f t="shared" si="131"/>
        <v>7</v>
      </c>
      <c r="C563" s="351" t="s">
        <v>1052</v>
      </c>
      <c r="D563" s="360">
        <v>481</v>
      </c>
      <c r="E563" s="360">
        <v>460</v>
      </c>
      <c r="F563" s="360">
        <v>460</v>
      </c>
      <c r="G563" s="360">
        <v>401</v>
      </c>
      <c r="H563" s="355">
        <f>G563/F563</f>
        <v>0.871739130434783</v>
      </c>
      <c r="I563" s="366">
        <f t="shared" ref="I563:I567" si="137">G563-D563</f>
        <v>-80</v>
      </c>
      <c r="J563" s="355">
        <f t="shared" ref="J563:J567" si="138">I563/D563</f>
        <v>-0.166320166320166</v>
      </c>
    </row>
    <row r="564" s="312" customFormat="1" ht="14.25" spans="1:10">
      <c r="A564" s="349" t="s">
        <v>1053</v>
      </c>
      <c r="B564" s="372">
        <f t="shared" si="131"/>
        <v>7</v>
      </c>
      <c r="C564" s="351" t="s">
        <v>1054</v>
      </c>
      <c r="D564" s="360">
        <v>0</v>
      </c>
      <c r="E564" s="360"/>
      <c r="F564" s="360">
        <v>0</v>
      </c>
      <c r="G564" s="360">
        <v>0</v>
      </c>
      <c r="H564" s="355"/>
      <c r="I564" s="366"/>
      <c r="J564" s="355"/>
    </row>
    <row r="565" s="312" customFormat="1" ht="14.25" spans="1:10">
      <c r="A565" s="349" t="s">
        <v>1055</v>
      </c>
      <c r="B565" s="372">
        <f t="shared" si="131"/>
        <v>7</v>
      </c>
      <c r="C565" s="351" t="s">
        <v>1056</v>
      </c>
      <c r="D565" s="360">
        <v>528</v>
      </c>
      <c r="E565" s="360">
        <v>200</v>
      </c>
      <c r="F565" s="360">
        <v>201</v>
      </c>
      <c r="G565" s="360">
        <v>306</v>
      </c>
      <c r="H565" s="355">
        <f>G565/F565</f>
        <v>1.52238805970149</v>
      </c>
      <c r="I565" s="366">
        <f t="shared" si="137"/>
        <v>-222</v>
      </c>
      <c r="J565" s="355">
        <f t="shared" si="138"/>
        <v>-0.420454545454545</v>
      </c>
    </row>
    <row r="566" s="312" customFormat="1" ht="14.25" spans="1:10">
      <c r="A566" s="349" t="s">
        <v>1057</v>
      </c>
      <c r="B566" s="372">
        <f t="shared" si="131"/>
        <v>5</v>
      </c>
      <c r="C566" s="351" t="s">
        <v>1058</v>
      </c>
      <c r="D566" s="360">
        <v>25</v>
      </c>
      <c r="E566" s="360"/>
      <c r="F566" s="360">
        <v>0</v>
      </c>
      <c r="G566" s="360">
        <v>123</v>
      </c>
      <c r="H566" s="355"/>
      <c r="I566" s="366">
        <f t="shared" si="137"/>
        <v>98</v>
      </c>
      <c r="J566" s="355">
        <f t="shared" si="138"/>
        <v>3.92</v>
      </c>
    </row>
    <row r="567" s="312" customFormat="1" ht="14.25" spans="1:10">
      <c r="A567" s="349" t="s">
        <v>1059</v>
      </c>
      <c r="B567" s="372">
        <f t="shared" si="131"/>
        <v>7</v>
      </c>
      <c r="C567" s="351" t="s">
        <v>1060</v>
      </c>
      <c r="D567" s="360">
        <v>0</v>
      </c>
      <c r="E567" s="360"/>
      <c r="F567" s="360">
        <v>0</v>
      </c>
      <c r="G567" s="360">
        <v>2</v>
      </c>
      <c r="H567" s="355"/>
      <c r="I567" s="366">
        <f t="shared" si="137"/>
        <v>2</v>
      </c>
      <c r="J567" s="355" t="e">
        <f t="shared" si="138"/>
        <v>#DIV/0!</v>
      </c>
    </row>
    <row r="568" s="312" customFormat="1" ht="14.25" spans="1:10">
      <c r="A568" s="349" t="s">
        <v>1061</v>
      </c>
      <c r="B568" s="372">
        <f t="shared" si="131"/>
        <v>7</v>
      </c>
      <c r="C568" s="351" t="s">
        <v>1062</v>
      </c>
      <c r="D568" s="360">
        <v>0</v>
      </c>
      <c r="E568" s="360"/>
      <c r="F568" s="360">
        <v>0</v>
      </c>
      <c r="G568" s="360">
        <v>0</v>
      </c>
      <c r="H568" s="355"/>
      <c r="I568" s="366"/>
      <c r="J568" s="355"/>
    </row>
    <row r="569" s="312" customFormat="1" ht="14.25" spans="1:10">
      <c r="A569" s="349" t="s">
        <v>1063</v>
      </c>
      <c r="B569" s="372">
        <f t="shared" si="131"/>
        <v>7</v>
      </c>
      <c r="C569" s="351" t="s">
        <v>1064</v>
      </c>
      <c r="D569" s="360">
        <v>0</v>
      </c>
      <c r="E569" s="360"/>
      <c r="F569" s="360">
        <v>0</v>
      </c>
      <c r="G569" s="360">
        <v>0</v>
      </c>
      <c r="H569" s="355"/>
      <c r="I569" s="366"/>
      <c r="J569" s="355"/>
    </row>
    <row r="570" s="312" customFormat="1" ht="14.25" spans="1:10">
      <c r="A570" s="349" t="s">
        <v>1065</v>
      </c>
      <c r="B570" s="372">
        <f t="shared" si="131"/>
        <v>7</v>
      </c>
      <c r="C570" s="351" t="s">
        <v>1066</v>
      </c>
      <c r="D570" s="360">
        <v>8</v>
      </c>
      <c r="E570" s="360"/>
      <c r="F570" s="360">
        <v>0</v>
      </c>
      <c r="G570" s="360">
        <v>0</v>
      </c>
      <c r="H570" s="355"/>
      <c r="I570" s="366">
        <f t="shared" ref="I570:I575" si="139">G570-D570</f>
        <v>-8</v>
      </c>
      <c r="J570" s="355">
        <f t="shared" ref="J570:J574" si="140">I570/D570</f>
        <v>-1</v>
      </c>
    </row>
    <row r="571" s="312" customFormat="1" ht="14.25" spans="1:10">
      <c r="A571" s="349" t="s">
        <v>1067</v>
      </c>
      <c r="B571" s="372"/>
      <c r="C571" s="351" t="s">
        <v>1068</v>
      </c>
      <c r="D571" s="360">
        <v>0</v>
      </c>
      <c r="E571" s="360"/>
      <c r="F571" s="360">
        <v>0</v>
      </c>
      <c r="G571" s="360">
        <v>0</v>
      </c>
      <c r="H571" s="355"/>
      <c r="I571" s="366"/>
      <c r="J571" s="355"/>
    </row>
    <row r="572" s="312" customFormat="1" ht="14.25" spans="1:10">
      <c r="A572" s="349" t="s">
        <v>1069</v>
      </c>
      <c r="B572" s="372">
        <f t="shared" ref="B572:B578" si="141">LEN(A572)</f>
        <v>7</v>
      </c>
      <c r="C572" s="351" t="s">
        <v>1070</v>
      </c>
      <c r="D572" s="360">
        <v>17</v>
      </c>
      <c r="E572" s="360"/>
      <c r="F572" s="360">
        <v>0</v>
      </c>
      <c r="G572" s="360">
        <v>121</v>
      </c>
      <c r="H572" s="355"/>
      <c r="I572" s="366"/>
      <c r="J572" s="355"/>
    </row>
    <row r="573" s="312" customFormat="1" ht="14.25" spans="1:10">
      <c r="A573" s="349" t="s">
        <v>1071</v>
      </c>
      <c r="B573" s="372">
        <f t="shared" si="141"/>
        <v>5</v>
      </c>
      <c r="C573" s="351" t="s">
        <v>1072</v>
      </c>
      <c r="D573" s="360">
        <v>747</v>
      </c>
      <c r="E573" s="360">
        <v>323</v>
      </c>
      <c r="F573" s="360">
        <v>323</v>
      </c>
      <c r="G573" s="360">
        <v>472</v>
      </c>
      <c r="H573" s="355">
        <f>G573/F573</f>
        <v>1.46130030959752</v>
      </c>
      <c r="I573" s="366">
        <f t="shared" si="139"/>
        <v>-275</v>
      </c>
      <c r="J573" s="355">
        <f t="shared" si="140"/>
        <v>-0.36813922356091</v>
      </c>
    </row>
    <row r="574" s="312" customFormat="1" ht="14.25" spans="1:10">
      <c r="A574" s="349" t="s">
        <v>1073</v>
      </c>
      <c r="B574" s="372">
        <f t="shared" si="141"/>
        <v>7</v>
      </c>
      <c r="C574" s="351" t="s">
        <v>1074</v>
      </c>
      <c r="D574" s="360">
        <v>0</v>
      </c>
      <c r="E574" s="360"/>
      <c r="F574" s="360">
        <v>0</v>
      </c>
      <c r="G574" s="360">
        <v>15</v>
      </c>
      <c r="H574" s="355"/>
      <c r="I574" s="366">
        <f t="shared" si="139"/>
        <v>15</v>
      </c>
      <c r="J574" s="355" t="e">
        <f t="shared" si="140"/>
        <v>#DIV/0!</v>
      </c>
    </row>
    <row r="575" s="312" customFormat="1" ht="14.25" spans="1:10">
      <c r="A575" s="349" t="s">
        <v>1075</v>
      </c>
      <c r="B575" s="372">
        <f t="shared" si="141"/>
        <v>7</v>
      </c>
      <c r="C575" s="351" t="s">
        <v>1076</v>
      </c>
      <c r="D575" s="360">
        <v>308</v>
      </c>
      <c r="E575" s="360">
        <v>209</v>
      </c>
      <c r="F575" s="360">
        <v>209</v>
      </c>
      <c r="G575" s="360">
        <v>332</v>
      </c>
      <c r="H575" s="355">
        <f>G575/F575</f>
        <v>1.58851674641148</v>
      </c>
      <c r="I575" s="366">
        <f t="shared" si="139"/>
        <v>24</v>
      </c>
      <c r="J575" s="355"/>
    </row>
    <row r="576" s="312" customFormat="1" ht="14.25" spans="1:10">
      <c r="A576" s="349" t="s">
        <v>1077</v>
      </c>
      <c r="B576" s="372">
        <f t="shared" si="141"/>
        <v>7</v>
      </c>
      <c r="C576" s="351" t="s">
        <v>1078</v>
      </c>
      <c r="D576" s="360">
        <v>0</v>
      </c>
      <c r="E576" s="360"/>
      <c r="F576" s="360">
        <v>0</v>
      </c>
      <c r="G576" s="360">
        <v>0</v>
      </c>
      <c r="H576" s="355"/>
      <c r="I576" s="366"/>
      <c r="J576" s="355"/>
    </row>
    <row r="577" s="312" customFormat="1" ht="14.25" spans="1:10">
      <c r="A577" s="349" t="s">
        <v>1079</v>
      </c>
      <c r="B577" s="372">
        <f t="shared" si="141"/>
        <v>7</v>
      </c>
      <c r="C577" s="351" t="s">
        <v>1080</v>
      </c>
      <c r="D577" s="360">
        <v>0</v>
      </c>
      <c r="E577" s="360"/>
      <c r="F577" s="360">
        <v>0</v>
      </c>
      <c r="G577" s="360">
        <v>0</v>
      </c>
      <c r="H577" s="355"/>
      <c r="I577" s="366"/>
      <c r="J577" s="355"/>
    </row>
    <row r="578" s="312" customFormat="1" ht="14.25" spans="1:10">
      <c r="A578" s="349" t="s">
        <v>1081</v>
      </c>
      <c r="B578" s="372">
        <f t="shared" si="141"/>
        <v>7</v>
      </c>
      <c r="C578" s="351" t="s">
        <v>1082</v>
      </c>
      <c r="D578" s="360">
        <v>358</v>
      </c>
      <c r="E578" s="360"/>
      <c r="F578" s="360">
        <v>0</v>
      </c>
      <c r="G578" s="360">
        <v>0</v>
      </c>
      <c r="H578" s="355"/>
      <c r="I578" s="366"/>
      <c r="J578" s="355"/>
    </row>
    <row r="579" s="312" customFormat="1" ht="14.25" spans="1:10">
      <c r="A579" s="349" t="s">
        <v>1083</v>
      </c>
      <c r="B579" s="372"/>
      <c r="C579" s="351" t="s">
        <v>1084</v>
      </c>
      <c r="D579" s="360">
        <v>0</v>
      </c>
      <c r="E579" s="360"/>
      <c r="F579" s="360">
        <v>0</v>
      </c>
      <c r="G579" s="360">
        <v>12</v>
      </c>
      <c r="H579" s="355"/>
      <c r="I579" s="366"/>
      <c r="J579" s="355"/>
    </row>
    <row r="580" s="312" customFormat="1" ht="14.25" spans="1:10">
      <c r="A580" s="349" t="s">
        <v>1085</v>
      </c>
      <c r="B580" s="372">
        <f t="shared" ref="B580:B613" si="142">LEN(A580)</f>
        <v>7</v>
      </c>
      <c r="C580" s="351" t="s">
        <v>1086</v>
      </c>
      <c r="D580" s="360">
        <v>81</v>
      </c>
      <c r="E580" s="360">
        <v>114</v>
      </c>
      <c r="F580" s="360">
        <v>114</v>
      </c>
      <c r="G580" s="360">
        <v>113</v>
      </c>
      <c r="H580" s="355"/>
      <c r="I580" s="366">
        <f>G578-D580</f>
        <v>-81</v>
      </c>
      <c r="J580" s="355">
        <f t="shared" ref="J580:J583" si="143">I580/D580</f>
        <v>-1</v>
      </c>
    </row>
    <row r="581" s="312" customFormat="1" ht="14.25" spans="1:10">
      <c r="A581" s="349" t="s">
        <v>1087</v>
      </c>
      <c r="B581" s="372">
        <f t="shared" si="142"/>
        <v>5</v>
      </c>
      <c r="C581" s="351" t="s">
        <v>1088</v>
      </c>
      <c r="D581" s="360">
        <v>1693</v>
      </c>
      <c r="E581" s="360">
        <v>382</v>
      </c>
      <c r="F581" s="360">
        <v>413</v>
      </c>
      <c r="G581" s="360">
        <v>953</v>
      </c>
      <c r="H581" s="355">
        <f>G580/F580</f>
        <v>0.991228070175439</v>
      </c>
      <c r="I581" s="366">
        <f>G580-D581</f>
        <v>-1580</v>
      </c>
      <c r="J581" s="355">
        <f t="shared" si="143"/>
        <v>-0.93325457767277</v>
      </c>
    </row>
    <row r="582" s="312" customFormat="1" ht="14.25" spans="1:10">
      <c r="A582" s="349" t="s">
        <v>1089</v>
      </c>
      <c r="B582" s="372">
        <f t="shared" si="142"/>
        <v>7</v>
      </c>
      <c r="C582" s="351" t="s">
        <v>120</v>
      </c>
      <c r="D582" s="360">
        <v>79</v>
      </c>
      <c r="E582" s="360">
        <v>76</v>
      </c>
      <c r="F582" s="360">
        <v>76</v>
      </c>
      <c r="G582" s="360">
        <v>72</v>
      </c>
      <c r="H582" s="355">
        <f t="shared" ref="H582:H585" si="144">G582/F582</f>
        <v>0.947368421052632</v>
      </c>
      <c r="I582" s="366">
        <f t="shared" ref="I582:I590" si="145">G582-D582</f>
        <v>-7</v>
      </c>
      <c r="J582" s="355">
        <f t="shared" si="143"/>
        <v>-0.0886075949367089</v>
      </c>
    </row>
    <row r="583" s="312" customFormat="1" ht="14.25" spans="1:10">
      <c r="A583" s="349" t="s">
        <v>1090</v>
      </c>
      <c r="B583" s="372">
        <f t="shared" si="142"/>
        <v>7</v>
      </c>
      <c r="C583" s="351" t="s">
        <v>122</v>
      </c>
      <c r="D583" s="360">
        <v>33</v>
      </c>
      <c r="E583" s="360">
        <v>10</v>
      </c>
      <c r="F583" s="360">
        <v>22</v>
      </c>
      <c r="G583" s="360">
        <v>24</v>
      </c>
      <c r="H583" s="355">
        <f t="shared" si="144"/>
        <v>1.09090909090909</v>
      </c>
      <c r="I583" s="366">
        <f t="shared" si="145"/>
        <v>-9</v>
      </c>
      <c r="J583" s="355">
        <f t="shared" si="143"/>
        <v>-0.272727272727273</v>
      </c>
    </row>
    <row r="584" s="312" customFormat="1" ht="14.25" spans="1:10">
      <c r="A584" s="349" t="s">
        <v>1091</v>
      </c>
      <c r="B584" s="372">
        <f t="shared" si="142"/>
        <v>7</v>
      </c>
      <c r="C584" s="351" t="s">
        <v>124</v>
      </c>
      <c r="D584" s="360">
        <v>0</v>
      </c>
      <c r="E584" s="360"/>
      <c r="F584" s="360">
        <v>0</v>
      </c>
      <c r="G584" s="360">
        <v>0</v>
      </c>
      <c r="H584" s="355"/>
      <c r="I584" s="366"/>
      <c r="J584" s="355"/>
    </row>
    <row r="585" s="312" customFormat="1" ht="14.25" spans="1:10">
      <c r="A585" s="349" t="s">
        <v>1092</v>
      </c>
      <c r="B585" s="372">
        <f t="shared" si="142"/>
        <v>7</v>
      </c>
      <c r="C585" s="351" t="s">
        <v>1093</v>
      </c>
      <c r="D585" s="360">
        <v>65</v>
      </c>
      <c r="E585" s="360">
        <v>43</v>
      </c>
      <c r="F585" s="360">
        <v>43</v>
      </c>
      <c r="G585" s="360">
        <v>62</v>
      </c>
      <c r="H585" s="355">
        <f t="shared" si="144"/>
        <v>1.44186046511628</v>
      </c>
      <c r="I585" s="366">
        <f t="shared" si="145"/>
        <v>-3</v>
      </c>
      <c r="J585" s="355">
        <f t="shared" ref="J585:J590" si="146">I585/D585</f>
        <v>-0.0461538461538462</v>
      </c>
    </row>
    <row r="586" s="312" customFormat="1" ht="14.25" spans="1:10">
      <c r="A586" s="349" t="s">
        <v>1094</v>
      </c>
      <c r="B586" s="372">
        <f t="shared" si="142"/>
        <v>7</v>
      </c>
      <c r="C586" s="351" t="s">
        <v>1095</v>
      </c>
      <c r="D586" s="360">
        <v>101</v>
      </c>
      <c r="E586" s="360">
        <v>0</v>
      </c>
      <c r="F586" s="360">
        <v>0</v>
      </c>
      <c r="G586" s="360">
        <v>46</v>
      </c>
      <c r="H586" s="355"/>
      <c r="I586" s="366">
        <f t="shared" si="145"/>
        <v>-55</v>
      </c>
      <c r="J586" s="355">
        <f t="shared" si="146"/>
        <v>-0.544554455445545</v>
      </c>
    </row>
    <row r="587" s="312" customFormat="1" ht="14.25" spans="1:10">
      <c r="A587" s="349" t="s">
        <v>1096</v>
      </c>
      <c r="B587" s="372">
        <f t="shared" si="142"/>
        <v>7</v>
      </c>
      <c r="C587" s="351" t="s">
        <v>1097</v>
      </c>
      <c r="D587" s="360">
        <v>0</v>
      </c>
      <c r="E587" s="360"/>
      <c r="F587" s="360">
        <v>0</v>
      </c>
      <c r="G587" s="360">
        <v>0</v>
      </c>
      <c r="H587" s="355"/>
      <c r="I587" s="366">
        <f t="shared" si="145"/>
        <v>0</v>
      </c>
      <c r="J587" s="355" t="e">
        <f t="shared" si="146"/>
        <v>#DIV/0!</v>
      </c>
    </row>
    <row r="588" s="312" customFormat="1" ht="14.25" spans="1:10">
      <c r="A588" s="349" t="s">
        <v>1098</v>
      </c>
      <c r="B588" s="372">
        <f t="shared" si="142"/>
        <v>7</v>
      </c>
      <c r="C588" s="351" t="s">
        <v>1099</v>
      </c>
      <c r="D588" s="360">
        <v>573</v>
      </c>
      <c r="E588" s="360">
        <v>75</v>
      </c>
      <c r="F588" s="360">
        <v>75</v>
      </c>
      <c r="G588" s="360">
        <v>17</v>
      </c>
      <c r="H588" s="355">
        <f>G588/F588</f>
        <v>0.226666666666667</v>
      </c>
      <c r="I588" s="366">
        <f t="shared" si="145"/>
        <v>-556</v>
      </c>
      <c r="J588" s="355">
        <f t="shared" si="146"/>
        <v>-0.970331588132635</v>
      </c>
    </row>
    <row r="589" s="312" customFormat="1" ht="14.25" spans="1:10">
      <c r="A589" s="349" t="s">
        <v>1100</v>
      </c>
      <c r="B589" s="372">
        <f t="shared" si="142"/>
        <v>7</v>
      </c>
      <c r="C589" s="351" t="s">
        <v>1101</v>
      </c>
      <c r="D589" s="360">
        <v>842</v>
      </c>
      <c r="E589" s="360">
        <v>178</v>
      </c>
      <c r="F589" s="360">
        <v>197</v>
      </c>
      <c r="G589" s="360">
        <v>732</v>
      </c>
      <c r="H589" s="355"/>
      <c r="I589" s="366">
        <f t="shared" si="145"/>
        <v>-110</v>
      </c>
      <c r="J589" s="355">
        <f t="shared" si="146"/>
        <v>-0.130641330166271</v>
      </c>
    </row>
    <row r="590" s="312" customFormat="1" ht="14.25" spans="1:10">
      <c r="A590" s="349" t="s">
        <v>1102</v>
      </c>
      <c r="B590" s="372">
        <f t="shared" si="142"/>
        <v>5</v>
      </c>
      <c r="C590" s="351" t="s">
        <v>1103</v>
      </c>
      <c r="D590" s="360">
        <v>1</v>
      </c>
      <c r="E590" s="360"/>
      <c r="F590" s="360">
        <v>0</v>
      </c>
      <c r="G590" s="360">
        <v>0</v>
      </c>
      <c r="H590" s="355"/>
      <c r="I590" s="366">
        <f t="shared" si="145"/>
        <v>-1</v>
      </c>
      <c r="J590" s="355">
        <f t="shared" si="146"/>
        <v>-1</v>
      </c>
    </row>
    <row r="591" s="312" customFormat="1" ht="14.25" spans="1:10">
      <c r="A591" s="349" t="s">
        <v>1104</v>
      </c>
      <c r="B591" s="372">
        <f t="shared" si="142"/>
        <v>7</v>
      </c>
      <c r="C591" s="351" t="s">
        <v>120</v>
      </c>
      <c r="D591" s="360">
        <v>0</v>
      </c>
      <c r="E591" s="360"/>
      <c r="F591" s="360">
        <v>0</v>
      </c>
      <c r="G591" s="360">
        <v>0</v>
      </c>
      <c r="H591" s="355"/>
      <c r="I591" s="366"/>
      <c r="J591" s="355"/>
    </row>
    <row r="592" s="312" customFormat="1" ht="14.25" spans="1:10">
      <c r="A592" s="349" t="s">
        <v>1105</v>
      </c>
      <c r="B592" s="372">
        <f t="shared" si="142"/>
        <v>7</v>
      </c>
      <c r="C592" s="351" t="s">
        <v>122</v>
      </c>
      <c r="D592" s="360">
        <v>1</v>
      </c>
      <c r="E592" s="360"/>
      <c r="F592" s="360">
        <v>0</v>
      </c>
      <c r="G592" s="360">
        <v>0</v>
      </c>
      <c r="H592" s="355"/>
      <c r="I592" s="366">
        <f t="shared" ref="I592:I596" si="147">G592-D592</f>
        <v>-1</v>
      </c>
      <c r="J592" s="355"/>
    </row>
    <row r="593" s="312" customFormat="1" ht="14.25" spans="1:10">
      <c r="A593" s="349" t="s">
        <v>1106</v>
      </c>
      <c r="B593" s="372">
        <f t="shared" si="142"/>
        <v>7</v>
      </c>
      <c r="C593" s="351" t="s">
        <v>124</v>
      </c>
      <c r="D593" s="360">
        <v>0</v>
      </c>
      <c r="E593" s="360"/>
      <c r="F593" s="360">
        <v>0</v>
      </c>
      <c r="G593" s="360">
        <v>0</v>
      </c>
      <c r="H593" s="355"/>
      <c r="I593" s="366">
        <f t="shared" si="147"/>
        <v>0</v>
      </c>
      <c r="J593" s="355" t="e">
        <f t="shared" ref="J593:J596" si="148">I593/D593</f>
        <v>#DIV/0!</v>
      </c>
    </row>
    <row r="594" s="312" customFormat="1" ht="14.25" spans="1:10">
      <c r="A594" s="349" t="s">
        <v>1107</v>
      </c>
      <c r="B594" s="372">
        <f t="shared" si="142"/>
        <v>7</v>
      </c>
      <c r="C594" s="351" t="s">
        <v>1108</v>
      </c>
      <c r="D594" s="360">
        <v>0</v>
      </c>
      <c r="E594" s="360"/>
      <c r="F594" s="360">
        <v>0</v>
      </c>
      <c r="G594" s="360">
        <v>0</v>
      </c>
      <c r="H594" s="355"/>
      <c r="I594" s="366"/>
      <c r="J594" s="355"/>
    </row>
    <row r="595" s="312" customFormat="1" ht="14.25" spans="1:10">
      <c r="A595" s="349" t="s">
        <v>1109</v>
      </c>
      <c r="B595" s="372">
        <f t="shared" si="142"/>
        <v>5</v>
      </c>
      <c r="C595" s="351" t="s">
        <v>1110</v>
      </c>
      <c r="D595" s="360">
        <v>3908</v>
      </c>
      <c r="E595" s="360">
        <v>2520</v>
      </c>
      <c r="F595" s="360">
        <v>3134</v>
      </c>
      <c r="G595" s="360">
        <v>4220</v>
      </c>
      <c r="H595" s="355">
        <f t="shared" ref="H595:H599" si="149">G595/F595</f>
        <v>1.34652201659221</v>
      </c>
      <c r="I595" s="366">
        <f t="shared" si="147"/>
        <v>312</v>
      </c>
      <c r="J595" s="355">
        <f t="shared" si="148"/>
        <v>0.0798362333674514</v>
      </c>
    </row>
    <row r="596" s="312" customFormat="1" ht="14.25" spans="1:10">
      <c r="A596" s="349" t="s">
        <v>1111</v>
      </c>
      <c r="B596" s="372">
        <f t="shared" si="142"/>
        <v>7</v>
      </c>
      <c r="C596" s="351" t="s">
        <v>1112</v>
      </c>
      <c r="D596" s="360">
        <v>3908</v>
      </c>
      <c r="E596" s="360">
        <v>2520</v>
      </c>
      <c r="F596" s="360">
        <v>3134</v>
      </c>
      <c r="G596" s="360">
        <v>4220</v>
      </c>
      <c r="H596" s="355">
        <f t="shared" si="149"/>
        <v>1.34652201659221</v>
      </c>
      <c r="I596" s="366">
        <f t="shared" si="147"/>
        <v>312</v>
      </c>
      <c r="J596" s="355">
        <f t="shared" si="148"/>
        <v>0.0798362333674514</v>
      </c>
    </row>
    <row r="597" s="312" customFormat="1" ht="14.25" spans="1:10">
      <c r="A597" s="349" t="s">
        <v>1113</v>
      </c>
      <c r="B597" s="372">
        <f t="shared" si="142"/>
        <v>7</v>
      </c>
      <c r="C597" s="351" t="s">
        <v>1114</v>
      </c>
      <c r="D597" s="360">
        <v>0</v>
      </c>
      <c r="E597" s="360"/>
      <c r="F597" s="360">
        <v>0</v>
      </c>
      <c r="G597" s="360">
        <v>0</v>
      </c>
      <c r="H597" s="355"/>
      <c r="I597" s="366"/>
      <c r="J597" s="355"/>
    </row>
    <row r="598" s="312" customFormat="1" ht="14.25" spans="1:10">
      <c r="A598" s="349" t="s">
        <v>1115</v>
      </c>
      <c r="B598" s="372">
        <f t="shared" si="142"/>
        <v>5</v>
      </c>
      <c r="C598" s="351" t="s">
        <v>1116</v>
      </c>
      <c r="D598" s="360">
        <v>0</v>
      </c>
      <c r="E598" s="360">
        <v>20</v>
      </c>
      <c r="F598" s="360">
        <v>20</v>
      </c>
      <c r="G598" s="360">
        <v>20</v>
      </c>
      <c r="H598" s="355">
        <f t="shared" si="149"/>
        <v>1</v>
      </c>
      <c r="I598" s="366">
        <f t="shared" ref="I598:I602" si="150">G598-D598</f>
        <v>20</v>
      </c>
      <c r="J598" s="355" t="e">
        <f t="shared" ref="J598:J602" si="151">I598/D598</f>
        <v>#DIV/0!</v>
      </c>
    </row>
    <row r="599" s="312" customFormat="1" ht="14.25" spans="1:10">
      <c r="A599" s="349" t="s">
        <v>1117</v>
      </c>
      <c r="B599" s="372">
        <f t="shared" si="142"/>
        <v>7</v>
      </c>
      <c r="C599" s="351" t="s">
        <v>1118</v>
      </c>
      <c r="D599" s="360">
        <v>0</v>
      </c>
      <c r="E599" s="360">
        <v>20</v>
      </c>
      <c r="F599" s="360">
        <v>20</v>
      </c>
      <c r="G599" s="360">
        <v>20</v>
      </c>
      <c r="H599" s="355">
        <f t="shared" si="149"/>
        <v>1</v>
      </c>
      <c r="I599" s="366">
        <f t="shared" si="150"/>
        <v>20</v>
      </c>
      <c r="J599" s="355" t="e">
        <f t="shared" si="151"/>
        <v>#DIV/0!</v>
      </c>
    </row>
    <row r="600" s="312" customFormat="1" ht="14.25" spans="1:10">
      <c r="A600" s="349" t="s">
        <v>1119</v>
      </c>
      <c r="B600" s="372">
        <f t="shared" si="142"/>
        <v>7</v>
      </c>
      <c r="C600" s="351" t="s">
        <v>1120</v>
      </c>
      <c r="D600" s="360">
        <v>0</v>
      </c>
      <c r="E600" s="360"/>
      <c r="F600" s="360">
        <v>0</v>
      </c>
      <c r="G600" s="360">
        <v>0</v>
      </c>
      <c r="H600" s="355"/>
      <c r="I600" s="366"/>
      <c r="J600" s="355"/>
    </row>
    <row r="601" s="312" customFormat="1" ht="14.25" spans="1:10">
      <c r="A601" s="349" t="s">
        <v>1121</v>
      </c>
      <c r="B601" s="372">
        <f t="shared" si="142"/>
        <v>5</v>
      </c>
      <c r="C601" s="351" t="s">
        <v>1122</v>
      </c>
      <c r="D601" s="360">
        <v>141</v>
      </c>
      <c r="E601" s="360">
        <v>60</v>
      </c>
      <c r="F601" s="360">
        <v>60</v>
      </c>
      <c r="G601" s="360">
        <v>684</v>
      </c>
      <c r="H601" s="355">
        <f>G601/F601</f>
        <v>11.4</v>
      </c>
      <c r="I601" s="366">
        <f t="shared" si="150"/>
        <v>543</v>
      </c>
      <c r="J601" s="355">
        <f t="shared" si="151"/>
        <v>3.85106382978723</v>
      </c>
    </row>
    <row r="602" s="312" customFormat="1" ht="14.25" spans="1:10">
      <c r="A602" s="349" t="s">
        <v>1123</v>
      </c>
      <c r="B602" s="372">
        <f t="shared" si="142"/>
        <v>7</v>
      </c>
      <c r="C602" s="351" t="s">
        <v>1124</v>
      </c>
      <c r="D602" s="360">
        <v>141</v>
      </c>
      <c r="E602" s="360">
        <v>60</v>
      </c>
      <c r="F602" s="360">
        <v>60</v>
      </c>
      <c r="G602" s="360">
        <v>684</v>
      </c>
      <c r="H602" s="355">
        <f>G602/F602</f>
        <v>11.4</v>
      </c>
      <c r="I602" s="366">
        <f t="shared" si="150"/>
        <v>543</v>
      </c>
      <c r="J602" s="355">
        <f t="shared" si="151"/>
        <v>3.85106382978723</v>
      </c>
    </row>
    <row r="603" s="312" customFormat="1" ht="14.25" spans="1:10">
      <c r="A603" s="349" t="s">
        <v>1125</v>
      </c>
      <c r="B603" s="372">
        <f t="shared" si="142"/>
        <v>7</v>
      </c>
      <c r="C603" s="351" t="s">
        <v>1126</v>
      </c>
      <c r="D603" s="360">
        <v>0</v>
      </c>
      <c r="E603" s="360"/>
      <c r="F603" s="360">
        <v>0</v>
      </c>
      <c r="G603" s="360">
        <v>0</v>
      </c>
      <c r="H603" s="355"/>
      <c r="I603" s="366"/>
      <c r="J603" s="355"/>
    </row>
    <row r="604" s="312" customFormat="1" ht="14.25" spans="1:10">
      <c r="A604" s="349" t="s">
        <v>1127</v>
      </c>
      <c r="B604" s="372">
        <f t="shared" si="142"/>
        <v>5</v>
      </c>
      <c r="C604" s="351" t="s">
        <v>1128</v>
      </c>
      <c r="D604" s="360">
        <v>0</v>
      </c>
      <c r="E604" s="360"/>
      <c r="F604" s="360">
        <v>0</v>
      </c>
      <c r="G604" s="360">
        <v>0</v>
      </c>
      <c r="H604" s="355"/>
      <c r="I604" s="366"/>
      <c r="J604" s="355"/>
    </row>
    <row r="605" s="312" customFormat="1" ht="14.25" spans="1:10">
      <c r="A605" s="349" t="s">
        <v>1129</v>
      </c>
      <c r="B605" s="372">
        <f t="shared" si="142"/>
        <v>7</v>
      </c>
      <c r="C605" s="351" t="s">
        <v>1130</v>
      </c>
      <c r="D605" s="360">
        <v>0</v>
      </c>
      <c r="E605" s="360"/>
      <c r="F605" s="360">
        <v>0</v>
      </c>
      <c r="G605" s="360">
        <v>0</v>
      </c>
      <c r="H605" s="355"/>
      <c r="I605" s="366"/>
      <c r="J605" s="355"/>
    </row>
    <row r="606" s="312" customFormat="1" ht="14.25" spans="1:10">
      <c r="A606" s="349" t="s">
        <v>1131</v>
      </c>
      <c r="B606" s="372">
        <f t="shared" si="142"/>
        <v>7</v>
      </c>
      <c r="C606" s="351" t="s">
        <v>1132</v>
      </c>
      <c r="D606" s="360">
        <v>0</v>
      </c>
      <c r="E606" s="360"/>
      <c r="F606" s="360">
        <v>0</v>
      </c>
      <c r="G606" s="360">
        <v>0</v>
      </c>
      <c r="H606" s="355"/>
      <c r="I606" s="366"/>
      <c r="J606" s="355"/>
    </row>
    <row r="607" s="312" customFormat="1" ht="14.25" spans="1:10">
      <c r="A607" s="349" t="s">
        <v>1133</v>
      </c>
      <c r="B607" s="372">
        <f t="shared" si="142"/>
        <v>5</v>
      </c>
      <c r="C607" s="351" t="s">
        <v>1134</v>
      </c>
      <c r="D607" s="360">
        <v>49</v>
      </c>
      <c r="E607" s="360">
        <v>30</v>
      </c>
      <c r="F607" s="360">
        <v>30</v>
      </c>
      <c r="G607" s="360">
        <v>26</v>
      </c>
      <c r="H607" s="355">
        <f t="shared" ref="H607:H610" si="152">G607/F607</f>
        <v>0.866666666666667</v>
      </c>
      <c r="I607" s="366">
        <f t="shared" ref="I607:I610" si="153">G607-D607</f>
        <v>-23</v>
      </c>
      <c r="J607" s="355">
        <f t="shared" ref="J607:J610" si="154">I607/D607</f>
        <v>-0.469387755102041</v>
      </c>
    </row>
    <row r="608" s="312" customFormat="1" ht="14.25" spans="1:10">
      <c r="A608" s="349" t="s">
        <v>1135</v>
      </c>
      <c r="B608" s="372">
        <f t="shared" si="142"/>
        <v>7</v>
      </c>
      <c r="C608" s="351" t="s">
        <v>1136</v>
      </c>
      <c r="D608" s="360">
        <v>49</v>
      </c>
      <c r="E608" s="360">
        <v>30</v>
      </c>
      <c r="F608" s="360">
        <v>30</v>
      </c>
      <c r="G608" s="360">
        <v>26</v>
      </c>
      <c r="H608" s="355">
        <f t="shared" si="152"/>
        <v>0.866666666666667</v>
      </c>
      <c r="I608" s="366">
        <f t="shared" si="153"/>
        <v>-23</v>
      </c>
      <c r="J608" s="355">
        <f t="shared" si="154"/>
        <v>-0.469387755102041</v>
      </c>
    </row>
    <row r="609" s="312" customFormat="1" ht="14.25" spans="1:10">
      <c r="A609" s="349" t="s">
        <v>1137</v>
      </c>
      <c r="B609" s="372">
        <f t="shared" si="142"/>
        <v>7</v>
      </c>
      <c r="C609" s="351" t="s">
        <v>1138</v>
      </c>
      <c r="D609" s="360">
        <v>0</v>
      </c>
      <c r="E609" s="360"/>
      <c r="F609" s="360">
        <v>0</v>
      </c>
      <c r="G609" s="360">
        <v>0</v>
      </c>
      <c r="H609" s="355"/>
      <c r="I609" s="366"/>
      <c r="J609" s="355"/>
    </row>
    <row r="610" s="312" customFormat="1" ht="14.25" spans="1:10">
      <c r="A610" s="349" t="s">
        <v>1139</v>
      </c>
      <c r="B610" s="372">
        <f t="shared" si="142"/>
        <v>5</v>
      </c>
      <c r="C610" s="351" t="s">
        <v>1140</v>
      </c>
      <c r="D610" s="360">
        <v>6126</v>
      </c>
      <c r="E610" s="360">
        <v>2309</v>
      </c>
      <c r="F610" s="360">
        <v>2754</v>
      </c>
      <c r="G610" s="360">
        <v>2031</v>
      </c>
      <c r="H610" s="355">
        <f t="shared" si="152"/>
        <v>0.737472766884532</v>
      </c>
      <c r="I610" s="366">
        <f t="shared" si="153"/>
        <v>-4095</v>
      </c>
      <c r="J610" s="355">
        <f t="shared" si="154"/>
        <v>-0.668462291870715</v>
      </c>
    </row>
    <row r="611" s="312" customFormat="1" ht="14.25" spans="1:10">
      <c r="A611" s="349" t="s">
        <v>1141</v>
      </c>
      <c r="B611" s="372">
        <f t="shared" si="142"/>
        <v>7</v>
      </c>
      <c r="C611" s="351" t="s">
        <v>1142</v>
      </c>
      <c r="D611" s="360">
        <v>0</v>
      </c>
      <c r="E611" s="360"/>
      <c r="F611" s="360">
        <v>0</v>
      </c>
      <c r="G611" s="360">
        <v>0</v>
      </c>
      <c r="H611" s="355"/>
      <c r="I611" s="366"/>
      <c r="J611" s="355"/>
    </row>
    <row r="612" s="312" customFormat="1" ht="14.25" spans="1:10">
      <c r="A612" s="349" t="s">
        <v>1143</v>
      </c>
      <c r="B612" s="372">
        <f t="shared" si="142"/>
        <v>7</v>
      </c>
      <c r="C612" s="351" t="s">
        <v>1144</v>
      </c>
      <c r="D612" s="360">
        <v>6126</v>
      </c>
      <c r="E612" s="360">
        <v>2309</v>
      </c>
      <c r="F612" s="360">
        <v>2754</v>
      </c>
      <c r="G612" s="360">
        <v>2031</v>
      </c>
      <c r="H612" s="355">
        <f>G612/F612</f>
        <v>0.737472766884532</v>
      </c>
      <c r="I612" s="366">
        <f>G612-D612</f>
        <v>-4095</v>
      </c>
      <c r="J612" s="355">
        <f>I612/D612</f>
        <v>-0.668462291870715</v>
      </c>
    </row>
    <row r="613" s="312" customFormat="1" ht="14.25" spans="1:10">
      <c r="A613" s="349" t="s">
        <v>1145</v>
      </c>
      <c r="B613" s="372">
        <f t="shared" si="142"/>
        <v>7</v>
      </c>
      <c r="C613" s="351" t="s">
        <v>1146</v>
      </c>
      <c r="D613" s="360">
        <v>0</v>
      </c>
      <c r="E613" s="360"/>
      <c r="F613" s="360">
        <v>0</v>
      </c>
      <c r="G613" s="360">
        <v>0</v>
      </c>
      <c r="H613" s="355"/>
      <c r="I613" s="366"/>
      <c r="J613" s="355"/>
    </row>
    <row r="614" s="312" customFormat="1" ht="14.25" spans="1:10">
      <c r="A614" s="349" t="s">
        <v>1147</v>
      </c>
      <c r="B614" s="372"/>
      <c r="C614" s="351" t="s">
        <v>1148</v>
      </c>
      <c r="D614" s="360">
        <v>0</v>
      </c>
      <c r="E614" s="360"/>
      <c r="F614" s="360">
        <v>0</v>
      </c>
      <c r="G614" s="360">
        <v>0</v>
      </c>
      <c r="H614" s="355"/>
      <c r="I614" s="366"/>
      <c r="J614" s="355"/>
    </row>
    <row r="615" s="312" customFormat="1" ht="14.25" spans="1:10">
      <c r="A615" s="349" t="s">
        <v>1149</v>
      </c>
      <c r="B615" s="372"/>
      <c r="C615" s="351" t="s">
        <v>1150</v>
      </c>
      <c r="D615" s="360">
        <v>0</v>
      </c>
      <c r="E615" s="360"/>
      <c r="F615" s="360">
        <v>0</v>
      </c>
      <c r="G615" s="360">
        <v>0</v>
      </c>
      <c r="H615" s="355"/>
      <c r="I615" s="366"/>
      <c r="J615" s="355"/>
    </row>
    <row r="616" s="312" customFormat="1" ht="14.25" spans="1:10">
      <c r="A616" s="349" t="s">
        <v>1151</v>
      </c>
      <c r="B616" s="372"/>
      <c r="C616" s="351" t="s">
        <v>1152</v>
      </c>
      <c r="D616" s="360">
        <v>0</v>
      </c>
      <c r="E616" s="360"/>
      <c r="F616" s="360">
        <v>0</v>
      </c>
      <c r="G616" s="360">
        <v>0</v>
      </c>
      <c r="H616" s="355"/>
      <c r="I616" s="366"/>
      <c r="J616" s="355"/>
    </row>
    <row r="617" s="312" customFormat="1" ht="14.25" spans="1:10">
      <c r="A617" s="349" t="s">
        <v>1153</v>
      </c>
      <c r="B617" s="372"/>
      <c r="C617" s="351" t="s">
        <v>1154</v>
      </c>
      <c r="D617" s="360">
        <v>0</v>
      </c>
      <c r="E617" s="360"/>
      <c r="F617" s="360">
        <v>0</v>
      </c>
      <c r="G617" s="360">
        <v>0</v>
      </c>
      <c r="H617" s="355"/>
      <c r="I617" s="366"/>
      <c r="J617" s="355"/>
    </row>
    <row r="618" s="312" customFormat="1" ht="14.25" spans="1:10">
      <c r="A618" s="349" t="s">
        <v>1155</v>
      </c>
      <c r="B618" s="372">
        <v>5</v>
      </c>
      <c r="C618" s="351" t="s">
        <v>1156</v>
      </c>
      <c r="D618" s="360">
        <v>342</v>
      </c>
      <c r="E618" s="360">
        <v>179</v>
      </c>
      <c r="F618" s="360">
        <v>180</v>
      </c>
      <c r="G618" s="360">
        <v>217</v>
      </c>
      <c r="H618" s="355"/>
      <c r="I618" s="366"/>
      <c r="J618" s="355"/>
    </row>
    <row r="619" s="312" customFormat="1" ht="14.25" spans="1:10">
      <c r="A619" s="349" t="s">
        <v>1157</v>
      </c>
      <c r="B619" s="372">
        <f t="shared" ref="B619:B625" si="155">LEN(A619)</f>
        <v>7</v>
      </c>
      <c r="C619" s="351" t="s">
        <v>930</v>
      </c>
      <c r="D619" s="360">
        <v>107</v>
      </c>
      <c r="E619" s="360">
        <v>84</v>
      </c>
      <c r="F619" s="360">
        <v>84</v>
      </c>
      <c r="G619" s="360">
        <v>125</v>
      </c>
      <c r="H619" s="355"/>
      <c r="I619" s="366"/>
      <c r="J619" s="355"/>
    </row>
    <row r="620" s="312" customFormat="1" ht="14.25" spans="1:10">
      <c r="A620" s="349" t="s">
        <v>1158</v>
      </c>
      <c r="B620" s="372">
        <f t="shared" si="155"/>
        <v>7</v>
      </c>
      <c r="C620" s="351" t="s">
        <v>932</v>
      </c>
      <c r="D620" s="360">
        <v>3</v>
      </c>
      <c r="E620" s="360"/>
      <c r="F620" s="360">
        <v>1</v>
      </c>
      <c r="G620" s="360">
        <v>1</v>
      </c>
      <c r="H620" s="355"/>
      <c r="I620" s="366"/>
      <c r="J620" s="355"/>
    </row>
    <row r="621" s="312" customFormat="1" ht="14.25" spans="1:10">
      <c r="A621" s="349" t="s">
        <v>1159</v>
      </c>
      <c r="B621" s="372">
        <f t="shared" si="155"/>
        <v>7</v>
      </c>
      <c r="C621" s="351" t="s">
        <v>934</v>
      </c>
      <c r="D621" s="360">
        <v>0</v>
      </c>
      <c r="E621" s="360"/>
      <c r="F621" s="360">
        <v>0</v>
      </c>
      <c r="G621" s="360">
        <v>0</v>
      </c>
      <c r="H621" s="355"/>
      <c r="I621" s="366"/>
      <c r="J621" s="355"/>
    </row>
    <row r="622" s="312" customFormat="1" ht="14.25" spans="1:10">
      <c r="A622" s="349" t="s">
        <v>1160</v>
      </c>
      <c r="B622" s="372">
        <f t="shared" si="155"/>
        <v>7</v>
      </c>
      <c r="C622" s="351" t="s">
        <v>1161</v>
      </c>
      <c r="D622" s="360">
        <v>82</v>
      </c>
      <c r="E622" s="360">
        <v>95</v>
      </c>
      <c r="F622" s="360">
        <v>95</v>
      </c>
      <c r="G622" s="360">
        <v>89</v>
      </c>
      <c r="H622" s="355"/>
      <c r="I622" s="366"/>
      <c r="J622" s="355"/>
    </row>
    <row r="623" s="312" customFormat="1" ht="14.25" spans="1:10">
      <c r="A623" s="349" t="s">
        <v>1162</v>
      </c>
      <c r="B623" s="372">
        <f t="shared" si="155"/>
        <v>7</v>
      </c>
      <c r="C623" s="351" t="s">
        <v>1163</v>
      </c>
      <c r="D623" s="360">
        <v>0</v>
      </c>
      <c r="E623" s="360"/>
      <c r="F623" s="360">
        <v>0</v>
      </c>
      <c r="G623" s="360">
        <v>0</v>
      </c>
      <c r="H623" s="355"/>
      <c r="I623" s="366"/>
      <c r="J623" s="355"/>
    </row>
    <row r="624" s="312" customFormat="1" ht="14.25" spans="1:10">
      <c r="A624" s="349" t="s">
        <v>1164</v>
      </c>
      <c r="B624" s="372">
        <f t="shared" si="155"/>
        <v>7</v>
      </c>
      <c r="C624" s="351" t="s">
        <v>1165</v>
      </c>
      <c r="D624" s="360">
        <v>0</v>
      </c>
      <c r="E624" s="360">
        <v>0</v>
      </c>
      <c r="F624" s="360">
        <v>0</v>
      </c>
      <c r="G624" s="360">
        <v>1</v>
      </c>
      <c r="H624" s="355"/>
      <c r="I624" s="366"/>
      <c r="J624" s="355"/>
    </row>
    <row r="625" s="312" customFormat="1" ht="14.25" spans="1:10">
      <c r="A625" s="349" t="s">
        <v>1166</v>
      </c>
      <c r="B625" s="372">
        <f t="shared" si="155"/>
        <v>7</v>
      </c>
      <c r="C625" s="351" t="s">
        <v>1167</v>
      </c>
      <c r="D625" s="360">
        <v>150</v>
      </c>
      <c r="E625" s="360"/>
      <c r="F625" s="360">
        <v>0</v>
      </c>
      <c r="G625" s="360">
        <v>1</v>
      </c>
      <c r="H625" s="355"/>
      <c r="I625" s="366"/>
      <c r="J625" s="355"/>
    </row>
    <row r="626" s="312" customFormat="1" ht="14.25" spans="1:10">
      <c r="A626" s="349" t="s">
        <v>1168</v>
      </c>
      <c r="B626" s="372"/>
      <c r="C626" s="351" t="s">
        <v>1169</v>
      </c>
      <c r="D626" s="360">
        <v>0</v>
      </c>
      <c r="E626" s="360"/>
      <c r="F626" s="360">
        <v>89</v>
      </c>
      <c r="G626" s="360">
        <v>33</v>
      </c>
      <c r="H626" s="355"/>
      <c r="I626" s="366"/>
      <c r="J626" s="355"/>
    </row>
    <row r="627" s="312" customFormat="1" ht="14.25" spans="1:10">
      <c r="A627" s="349" t="s">
        <v>1170</v>
      </c>
      <c r="B627" s="372"/>
      <c r="C627" s="351" t="s">
        <v>1171</v>
      </c>
      <c r="D627" s="360">
        <v>0</v>
      </c>
      <c r="E627" s="360"/>
      <c r="F627" s="360">
        <v>18</v>
      </c>
      <c r="G627" s="360">
        <v>0</v>
      </c>
      <c r="H627" s="355"/>
      <c r="I627" s="366"/>
      <c r="J627" s="355"/>
    </row>
    <row r="628" s="312" customFormat="1" ht="14.25" spans="1:10">
      <c r="A628" s="349" t="s">
        <v>1172</v>
      </c>
      <c r="B628" s="372"/>
      <c r="C628" s="351" t="s">
        <v>1173</v>
      </c>
      <c r="D628" s="360">
        <v>0</v>
      </c>
      <c r="E628" s="360"/>
      <c r="F628" s="360">
        <v>71</v>
      </c>
      <c r="G628" s="360">
        <v>33</v>
      </c>
      <c r="H628" s="355"/>
      <c r="I628" s="366"/>
      <c r="J628" s="355"/>
    </row>
    <row r="629" s="312" customFormat="1" ht="14.25" spans="1:10">
      <c r="A629" s="349" t="s">
        <v>1174</v>
      </c>
      <c r="B629" s="372">
        <f t="shared" ref="B629:B648" si="156">LEN(A629)</f>
        <v>5</v>
      </c>
      <c r="C629" s="351" t="s">
        <v>1175</v>
      </c>
      <c r="D629" s="360">
        <v>560</v>
      </c>
      <c r="E629" s="360"/>
      <c r="F629" s="360">
        <v>286</v>
      </c>
      <c r="G629" s="360">
        <v>44</v>
      </c>
      <c r="H629" s="355"/>
      <c r="I629" s="366">
        <f t="shared" ref="I629:I634" si="157">G629-D629</f>
        <v>-516</v>
      </c>
      <c r="J629" s="355">
        <f t="shared" ref="J629:J634" si="158">I629/D629</f>
        <v>-0.921428571428571</v>
      </c>
    </row>
    <row r="630" s="312" customFormat="1" ht="14.25" spans="1:10">
      <c r="A630" s="349">
        <v>2089999</v>
      </c>
      <c r="B630" s="372">
        <f t="shared" si="156"/>
        <v>7</v>
      </c>
      <c r="C630" s="351" t="s">
        <v>1176</v>
      </c>
      <c r="D630" s="360">
        <v>560</v>
      </c>
      <c r="E630" s="360"/>
      <c r="F630" s="360">
        <v>286</v>
      </c>
      <c r="G630" s="360">
        <v>44</v>
      </c>
      <c r="H630" s="355"/>
      <c r="I630" s="366">
        <f t="shared" si="157"/>
        <v>-516</v>
      </c>
      <c r="J630" s="355">
        <f t="shared" si="158"/>
        <v>-0.921428571428571</v>
      </c>
    </row>
    <row r="631" s="312" customFormat="1" ht="14.25" spans="1:10">
      <c r="A631" s="344" t="s">
        <v>1177</v>
      </c>
      <c r="B631" s="345">
        <f t="shared" si="156"/>
        <v>3</v>
      </c>
      <c r="C631" s="346" t="s">
        <v>1178</v>
      </c>
      <c r="D631" s="347">
        <v>23585</v>
      </c>
      <c r="E631" s="347">
        <v>19716</v>
      </c>
      <c r="F631" s="347">
        <v>23262</v>
      </c>
      <c r="G631" s="347">
        <v>20980</v>
      </c>
      <c r="H631" s="348">
        <f t="shared" ref="H631:H634" si="159">G631/F631</f>
        <v>0.901900094574843</v>
      </c>
      <c r="I631" s="365">
        <f t="shared" si="157"/>
        <v>-2605</v>
      </c>
      <c r="J631" s="348">
        <f t="shared" si="158"/>
        <v>-0.110451558193767</v>
      </c>
    </row>
    <row r="632" s="312" customFormat="1" ht="14.25" spans="1:10">
      <c r="A632" s="349" t="s">
        <v>1179</v>
      </c>
      <c r="B632" s="372">
        <f t="shared" si="156"/>
        <v>5</v>
      </c>
      <c r="C632" s="351" t="s">
        <v>1180</v>
      </c>
      <c r="D632" s="360">
        <v>590</v>
      </c>
      <c r="E632" s="360">
        <v>187</v>
      </c>
      <c r="F632" s="360">
        <v>227</v>
      </c>
      <c r="G632" s="360">
        <v>326</v>
      </c>
      <c r="H632" s="355">
        <f t="shared" si="159"/>
        <v>1.43612334801762</v>
      </c>
      <c r="I632" s="366">
        <f t="shared" si="157"/>
        <v>-264</v>
      </c>
      <c r="J632" s="355">
        <f t="shared" si="158"/>
        <v>-0.447457627118644</v>
      </c>
    </row>
    <row r="633" s="312" customFormat="1" ht="14.25" spans="1:10">
      <c r="A633" s="349" t="s">
        <v>1181</v>
      </c>
      <c r="B633" s="372">
        <f t="shared" si="156"/>
        <v>7</v>
      </c>
      <c r="C633" s="351" t="s">
        <v>120</v>
      </c>
      <c r="D633" s="360">
        <v>205</v>
      </c>
      <c r="E633" s="360">
        <v>112</v>
      </c>
      <c r="F633" s="360">
        <v>112</v>
      </c>
      <c r="G633" s="360">
        <v>159</v>
      </c>
      <c r="H633" s="355">
        <f t="shared" si="159"/>
        <v>1.41964285714286</v>
      </c>
      <c r="I633" s="366">
        <f t="shared" si="157"/>
        <v>-46</v>
      </c>
      <c r="J633" s="355">
        <f t="shared" si="158"/>
        <v>-0.224390243902439</v>
      </c>
    </row>
    <row r="634" s="312" customFormat="1" ht="14.25" spans="1:10">
      <c r="A634" s="349" t="s">
        <v>1182</v>
      </c>
      <c r="B634" s="372">
        <f t="shared" si="156"/>
        <v>7</v>
      </c>
      <c r="C634" s="351" t="s">
        <v>122</v>
      </c>
      <c r="D634" s="360">
        <v>159</v>
      </c>
      <c r="E634" s="360">
        <v>75</v>
      </c>
      <c r="F634" s="360">
        <v>75</v>
      </c>
      <c r="G634" s="360">
        <v>24</v>
      </c>
      <c r="H634" s="355">
        <f t="shared" si="159"/>
        <v>0.32</v>
      </c>
      <c r="I634" s="366">
        <f t="shared" si="157"/>
        <v>-135</v>
      </c>
      <c r="J634" s="355">
        <f t="shared" si="158"/>
        <v>-0.849056603773585</v>
      </c>
    </row>
    <row r="635" s="312" customFormat="1" ht="14.25" spans="1:10">
      <c r="A635" s="349" t="s">
        <v>1183</v>
      </c>
      <c r="B635" s="372">
        <f t="shared" si="156"/>
        <v>7</v>
      </c>
      <c r="C635" s="351" t="s">
        <v>124</v>
      </c>
      <c r="D635" s="360">
        <v>0</v>
      </c>
      <c r="E635" s="360"/>
      <c r="F635" s="360">
        <v>0</v>
      </c>
      <c r="G635" s="360">
        <v>0</v>
      </c>
      <c r="H635" s="355"/>
      <c r="I635" s="366"/>
      <c r="J635" s="355"/>
    </row>
    <row r="636" s="312" customFormat="1" ht="14.25" spans="1:10">
      <c r="A636" s="349" t="s">
        <v>1184</v>
      </c>
      <c r="B636" s="372">
        <f t="shared" si="156"/>
        <v>7</v>
      </c>
      <c r="C636" s="351" t="s">
        <v>1185</v>
      </c>
      <c r="D636" s="360">
        <v>226</v>
      </c>
      <c r="E636" s="360"/>
      <c r="F636" s="360">
        <v>40</v>
      </c>
      <c r="G636" s="360">
        <v>143</v>
      </c>
      <c r="H636" s="355"/>
      <c r="I636" s="366">
        <f>G636-D636</f>
        <v>-83</v>
      </c>
      <c r="J636" s="355">
        <f>I636/D636</f>
        <v>-0.367256637168142</v>
      </c>
    </row>
    <row r="637" s="312" customFormat="1" ht="14.25" spans="1:10">
      <c r="A637" s="349" t="s">
        <v>1186</v>
      </c>
      <c r="B637" s="372">
        <f t="shared" si="156"/>
        <v>5</v>
      </c>
      <c r="C637" s="351" t="s">
        <v>1187</v>
      </c>
      <c r="D637" s="360">
        <v>0</v>
      </c>
      <c r="E637" s="360"/>
      <c r="F637" s="360">
        <v>0</v>
      </c>
      <c r="G637" s="360">
        <v>0</v>
      </c>
      <c r="H637" s="355"/>
      <c r="I637" s="366"/>
      <c r="J637" s="355"/>
    </row>
    <row r="638" s="312" customFormat="1" ht="14.25" spans="1:10">
      <c r="A638" s="349" t="s">
        <v>1188</v>
      </c>
      <c r="B638" s="372">
        <f t="shared" si="156"/>
        <v>7</v>
      </c>
      <c r="C638" s="351" t="s">
        <v>1189</v>
      </c>
      <c r="D638" s="360">
        <v>0</v>
      </c>
      <c r="E638" s="360"/>
      <c r="F638" s="360">
        <v>0</v>
      </c>
      <c r="G638" s="360">
        <v>0</v>
      </c>
      <c r="H638" s="355"/>
      <c r="I638" s="366"/>
      <c r="J638" s="355"/>
    </row>
    <row r="639" s="312" customFormat="1" ht="14.25" spans="1:10">
      <c r="A639" s="349" t="s">
        <v>1190</v>
      </c>
      <c r="B639" s="372">
        <f t="shared" si="156"/>
        <v>7</v>
      </c>
      <c r="C639" s="351" t="s">
        <v>1191</v>
      </c>
      <c r="D639" s="360">
        <v>0</v>
      </c>
      <c r="E639" s="360"/>
      <c r="F639" s="360">
        <v>0</v>
      </c>
      <c r="G639" s="360">
        <v>0</v>
      </c>
      <c r="H639" s="355"/>
      <c r="I639" s="366"/>
      <c r="J639" s="355"/>
    </row>
    <row r="640" s="312" customFormat="1" ht="14.25" spans="1:10">
      <c r="A640" s="349" t="s">
        <v>1192</v>
      </c>
      <c r="B640" s="372">
        <f t="shared" si="156"/>
        <v>7</v>
      </c>
      <c r="C640" s="351" t="s">
        <v>1193</v>
      </c>
      <c r="D640" s="360">
        <v>0</v>
      </c>
      <c r="E640" s="360"/>
      <c r="F640" s="360">
        <v>0</v>
      </c>
      <c r="G640" s="360">
        <v>0</v>
      </c>
      <c r="H640" s="355"/>
      <c r="I640" s="366"/>
      <c r="J640" s="355"/>
    </row>
    <row r="641" s="312" customFormat="1" ht="14.25" spans="1:10">
      <c r="A641" s="349" t="s">
        <v>1194</v>
      </c>
      <c r="B641" s="372">
        <f t="shared" si="156"/>
        <v>7</v>
      </c>
      <c r="C641" s="351" t="s">
        <v>1195</v>
      </c>
      <c r="D641" s="360">
        <v>0</v>
      </c>
      <c r="E641" s="360"/>
      <c r="F641" s="360">
        <v>0</v>
      </c>
      <c r="G641" s="360">
        <v>0</v>
      </c>
      <c r="H641" s="355"/>
      <c r="I641" s="366"/>
      <c r="J641" s="355"/>
    </row>
    <row r="642" s="312" customFormat="1" ht="14.25" spans="1:10">
      <c r="A642" s="349" t="s">
        <v>1196</v>
      </c>
      <c r="B642" s="372">
        <f t="shared" si="156"/>
        <v>7</v>
      </c>
      <c r="C642" s="351" t="s">
        <v>1197</v>
      </c>
      <c r="D642" s="360">
        <v>0</v>
      </c>
      <c r="E642" s="360"/>
      <c r="F642" s="360">
        <v>0</v>
      </c>
      <c r="G642" s="360">
        <v>0</v>
      </c>
      <c r="H642" s="355"/>
      <c r="I642" s="366"/>
      <c r="J642" s="355"/>
    </row>
    <row r="643" s="312" customFormat="1" ht="14.25" spans="1:10">
      <c r="A643" s="349" t="s">
        <v>1198</v>
      </c>
      <c r="B643" s="372">
        <f t="shared" si="156"/>
        <v>7</v>
      </c>
      <c r="C643" s="351" t="s">
        <v>1199</v>
      </c>
      <c r="D643" s="360">
        <v>0</v>
      </c>
      <c r="E643" s="360"/>
      <c r="F643" s="360">
        <v>0</v>
      </c>
      <c r="G643" s="360">
        <v>0</v>
      </c>
      <c r="H643" s="355"/>
      <c r="I643" s="366"/>
      <c r="J643" s="355"/>
    </row>
    <row r="644" s="312" customFormat="1" ht="14.25" spans="1:10">
      <c r="A644" s="349" t="s">
        <v>1200</v>
      </c>
      <c r="B644" s="372">
        <f t="shared" si="156"/>
        <v>7</v>
      </c>
      <c r="C644" s="351" t="s">
        <v>1201</v>
      </c>
      <c r="D644" s="360">
        <v>0</v>
      </c>
      <c r="E644" s="360"/>
      <c r="F644" s="360">
        <v>0</v>
      </c>
      <c r="G644" s="360">
        <v>0</v>
      </c>
      <c r="H644" s="355"/>
      <c r="I644" s="366"/>
      <c r="J644" s="355"/>
    </row>
    <row r="645" s="312" customFormat="1" ht="14.25" spans="1:10">
      <c r="A645" s="349" t="s">
        <v>1202</v>
      </c>
      <c r="B645" s="372">
        <f t="shared" si="156"/>
        <v>7</v>
      </c>
      <c r="C645" s="351" t="s">
        <v>1203</v>
      </c>
      <c r="D645" s="360">
        <v>0</v>
      </c>
      <c r="E645" s="360"/>
      <c r="F645" s="360">
        <v>0</v>
      </c>
      <c r="G645" s="360">
        <v>0</v>
      </c>
      <c r="H645" s="355"/>
      <c r="I645" s="366"/>
      <c r="J645" s="355"/>
    </row>
    <row r="646" s="312" customFormat="1" ht="14.25" spans="1:10">
      <c r="A646" s="349" t="s">
        <v>1204</v>
      </c>
      <c r="B646" s="372">
        <f t="shared" si="156"/>
        <v>7</v>
      </c>
      <c r="C646" s="351" t="s">
        <v>1205</v>
      </c>
      <c r="D646" s="360">
        <v>0</v>
      </c>
      <c r="E646" s="360"/>
      <c r="F646" s="360">
        <v>0</v>
      </c>
      <c r="G646" s="360">
        <v>0</v>
      </c>
      <c r="H646" s="355"/>
      <c r="I646" s="366"/>
      <c r="J646" s="355"/>
    </row>
    <row r="647" s="312" customFormat="1" ht="14.25" spans="1:10">
      <c r="A647" s="349" t="s">
        <v>1206</v>
      </c>
      <c r="B647" s="372">
        <f t="shared" si="156"/>
        <v>7</v>
      </c>
      <c r="C647" s="351" t="s">
        <v>1207</v>
      </c>
      <c r="D647" s="360">
        <v>0</v>
      </c>
      <c r="E647" s="360"/>
      <c r="F647" s="360">
        <v>0</v>
      </c>
      <c r="G647" s="360">
        <v>0</v>
      </c>
      <c r="H647" s="355"/>
      <c r="I647" s="366"/>
      <c r="J647" s="355"/>
    </row>
    <row r="648" s="312" customFormat="1" ht="14.25" spans="1:10">
      <c r="A648" s="349" t="s">
        <v>1208</v>
      </c>
      <c r="B648" s="372">
        <f t="shared" si="156"/>
        <v>7</v>
      </c>
      <c r="C648" s="351" t="s">
        <v>1209</v>
      </c>
      <c r="D648" s="360">
        <v>0</v>
      </c>
      <c r="E648" s="360"/>
      <c r="F648" s="360">
        <v>0</v>
      </c>
      <c r="G648" s="360">
        <v>0</v>
      </c>
      <c r="H648" s="355"/>
      <c r="I648" s="366"/>
      <c r="J648" s="355"/>
    </row>
    <row r="649" s="312" customFormat="1" ht="14.25" spans="1:10">
      <c r="A649" s="349">
        <v>2100212</v>
      </c>
      <c r="B649" s="372"/>
      <c r="C649" s="351" t="s">
        <v>1210</v>
      </c>
      <c r="D649" s="360">
        <v>0</v>
      </c>
      <c r="E649" s="360"/>
      <c r="F649" s="360"/>
      <c r="G649" s="360">
        <v>0</v>
      </c>
      <c r="H649" s="355"/>
      <c r="I649" s="366"/>
      <c r="J649" s="355"/>
    </row>
    <row r="650" s="312" customFormat="1" ht="14.25" spans="1:10">
      <c r="A650" s="349" t="s">
        <v>1211</v>
      </c>
      <c r="B650" s="372">
        <f t="shared" ref="B650:B689" si="160">LEN(A650)</f>
        <v>7</v>
      </c>
      <c r="C650" s="351" t="s">
        <v>1212</v>
      </c>
      <c r="D650" s="360">
        <v>0</v>
      </c>
      <c r="E650" s="360"/>
      <c r="F650" s="360">
        <v>0</v>
      </c>
      <c r="G650" s="360">
        <v>0</v>
      </c>
      <c r="H650" s="355"/>
      <c r="I650" s="366"/>
      <c r="J650" s="355"/>
    </row>
    <row r="651" s="312" customFormat="1" ht="14.25" spans="1:10">
      <c r="A651" s="349" t="s">
        <v>1213</v>
      </c>
      <c r="B651" s="372">
        <f t="shared" si="160"/>
        <v>5</v>
      </c>
      <c r="C651" s="351" t="s">
        <v>1214</v>
      </c>
      <c r="D651" s="360">
        <v>2813</v>
      </c>
      <c r="E651" s="360">
        <v>2770</v>
      </c>
      <c r="F651" s="360">
        <v>3365</v>
      </c>
      <c r="G651" s="360">
        <v>4083</v>
      </c>
      <c r="H651" s="355">
        <f t="shared" ref="H651:H653" si="161">G651/F651</f>
        <v>1.21337295690936</v>
      </c>
      <c r="I651" s="366">
        <f t="shared" ref="I651:I658" si="162">G651-D651</f>
        <v>1270</v>
      </c>
      <c r="J651" s="355">
        <f t="shared" ref="J651:J656" si="163">I651/D651</f>
        <v>0.451475293281194</v>
      </c>
    </row>
    <row r="652" s="312" customFormat="1" ht="14.25" spans="1:10">
      <c r="A652" s="349" t="s">
        <v>1215</v>
      </c>
      <c r="B652" s="372">
        <f t="shared" si="160"/>
        <v>7</v>
      </c>
      <c r="C652" s="351" t="s">
        <v>1216</v>
      </c>
      <c r="D652" s="360">
        <v>642</v>
      </c>
      <c r="E652" s="360">
        <v>1507</v>
      </c>
      <c r="F652" s="360">
        <v>1719</v>
      </c>
      <c r="G652" s="360">
        <v>1947</v>
      </c>
      <c r="H652" s="355">
        <f t="shared" si="161"/>
        <v>1.1326352530541</v>
      </c>
      <c r="I652" s="366">
        <f t="shared" si="162"/>
        <v>1305</v>
      </c>
      <c r="J652" s="355">
        <f t="shared" si="163"/>
        <v>2.03271028037383</v>
      </c>
    </row>
    <row r="653" s="312" customFormat="1" ht="14.25" spans="1:10">
      <c r="A653" s="349" t="s">
        <v>1217</v>
      </c>
      <c r="B653" s="372">
        <f t="shared" si="160"/>
        <v>7</v>
      </c>
      <c r="C653" s="351" t="s">
        <v>1218</v>
      </c>
      <c r="D653" s="360">
        <v>1677</v>
      </c>
      <c r="E653" s="360">
        <v>1263</v>
      </c>
      <c r="F653" s="360">
        <v>1263</v>
      </c>
      <c r="G653" s="360">
        <v>1796</v>
      </c>
      <c r="H653" s="355">
        <f t="shared" si="161"/>
        <v>1.42201108471892</v>
      </c>
      <c r="I653" s="366">
        <f t="shared" si="162"/>
        <v>119</v>
      </c>
      <c r="J653" s="355">
        <f t="shared" si="163"/>
        <v>0.0709600477042338</v>
      </c>
    </row>
    <row r="654" s="312" customFormat="1" ht="14.25" spans="1:10">
      <c r="A654" s="349" t="s">
        <v>1219</v>
      </c>
      <c r="B654" s="372">
        <f t="shared" si="160"/>
        <v>7</v>
      </c>
      <c r="C654" s="351" t="s">
        <v>1220</v>
      </c>
      <c r="D654" s="360">
        <v>494</v>
      </c>
      <c r="E654" s="360">
        <v>0</v>
      </c>
      <c r="F654" s="360">
        <v>383</v>
      </c>
      <c r="G654" s="360">
        <v>340</v>
      </c>
      <c r="H654" s="355"/>
      <c r="I654" s="366">
        <f t="shared" si="162"/>
        <v>-154</v>
      </c>
      <c r="J654" s="355">
        <f t="shared" si="163"/>
        <v>-0.311740890688259</v>
      </c>
    </row>
    <row r="655" s="312" customFormat="1" ht="14.25" spans="1:10">
      <c r="A655" s="349" t="s">
        <v>1221</v>
      </c>
      <c r="B655" s="372">
        <f t="shared" si="160"/>
        <v>5</v>
      </c>
      <c r="C655" s="351" t="s">
        <v>1222</v>
      </c>
      <c r="D655" s="360">
        <v>7392</v>
      </c>
      <c r="E655" s="360">
        <v>5022</v>
      </c>
      <c r="F655" s="360">
        <v>6086</v>
      </c>
      <c r="G655" s="360">
        <v>5300</v>
      </c>
      <c r="H655" s="355">
        <f t="shared" ref="H655:H657" si="164">G655/F655</f>
        <v>0.870851133749589</v>
      </c>
      <c r="I655" s="366">
        <f t="shared" si="162"/>
        <v>-2092</v>
      </c>
      <c r="J655" s="355">
        <f t="shared" si="163"/>
        <v>-0.283008658008658</v>
      </c>
    </row>
    <row r="656" s="312" customFormat="1" ht="14.25" spans="1:10">
      <c r="A656" s="349" t="s">
        <v>1223</v>
      </c>
      <c r="B656" s="372">
        <f t="shared" si="160"/>
        <v>7</v>
      </c>
      <c r="C656" s="351" t="s">
        <v>1224</v>
      </c>
      <c r="D656" s="360">
        <v>703</v>
      </c>
      <c r="E656" s="360">
        <v>1079</v>
      </c>
      <c r="F656" s="360">
        <v>1079</v>
      </c>
      <c r="G656" s="360">
        <v>819</v>
      </c>
      <c r="H656" s="355">
        <f t="shared" si="164"/>
        <v>0.759036144578313</v>
      </c>
      <c r="I656" s="366">
        <f t="shared" si="162"/>
        <v>116</v>
      </c>
      <c r="J656" s="355">
        <f t="shared" si="163"/>
        <v>0.165007112375533</v>
      </c>
    </row>
    <row r="657" s="312" customFormat="1" ht="14.25" spans="1:10">
      <c r="A657" s="349" t="s">
        <v>1225</v>
      </c>
      <c r="B657" s="372">
        <f t="shared" si="160"/>
        <v>7</v>
      </c>
      <c r="C657" s="351" t="s">
        <v>1226</v>
      </c>
      <c r="D657" s="360">
        <v>116</v>
      </c>
      <c r="E657" s="360">
        <v>76</v>
      </c>
      <c r="F657" s="360">
        <v>76</v>
      </c>
      <c r="G657" s="360">
        <v>128</v>
      </c>
      <c r="H657" s="355">
        <f t="shared" si="164"/>
        <v>1.68421052631579</v>
      </c>
      <c r="I657" s="366">
        <f t="shared" si="162"/>
        <v>12</v>
      </c>
      <c r="J657" s="355"/>
    </row>
    <row r="658" s="312" customFormat="1" ht="14.25" spans="1:10">
      <c r="A658" s="349" t="s">
        <v>1227</v>
      </c>
      <c r="B658" s="372">
        <f t="shared" si="160"/>
        <v>7</v>
      </c>
      <c r="C658" s="351" t="s">
        <v>1228</v>
      </c>
      <c r="D658" s="360">
        <v>5</v>
      </c>
      <c r="E658" s="360"/>
      <c r="F658" s="360">
        <v>0</v>
      </c>
      <c r="G658" s="360">
        <v>0</v>
      </c>
      <c r="H658" s="355"/>
      <c r="I658" s="366">
        <f t="shared" si="162"/>
        <v>-5</v>
      </c>
      <c r="J658" s="355">
        <f>I658/D658</f>
        <v>-1</v>
      </c>
    </row>
    <row r="659" s="312" customFormat="1" ht="14.25" spans="1:10">
      <c r="A659" s="349" t="s">
        <v>1229</v>
      </c>
      <c r="B659" s="372">
        <f t="shared" si="160"/>
        <v>7</v>
      </c>
      <c r="C659" s="351" t="s">
        <v>1230</v>
      </c>
      <c r="D659" s="360">
        <v>0</v>
      </c>
      <c r="E659" s="360"/>
      <c r="F659" s="360">
        <v>0</v>
      </c>
      <c r="G659" s="360">
        <v>0</v>
      </c>
      <c r="H659" s="355"/>
      <c r="I659" s="366"/>
      <c r="J659" s="355"/>
    </row>
    <row r="660" s="312" customFormat="1" ht="14.25" spans="1:10">
      <c r="A660" s="349" t="s">
        <v>1231</v>
      </c>
      <c r="B660" s="372">
        <f t="shared" si="160"/>
        <v>7</v>
      </c>
      <c r="C660" s="351" t="s">
        <v>1232</v>
      </c>
      <c r="D660" s="360">
        <v>0</v>
      </c>
      <c r="E660" s="360"/>
      <c r="F660" s="360">
        <v>0</v>
      </c>
      <c r="G660" s="360">
        <v>0</v>
      </c>
      <c r="H660" s="355"/>
      <c r="I660" s="366"/>
      <c r="J660" s="355"/>
    </row>
    <row r="661" s="312" customFormat="1" ht="14.25" spans="1:10">
      <c r="A661" s="349" t="s">
        <v>1233</v>
      </c>
      <c r="B661" s="372">
        <f t="shared" si="160"/>
        <v>7</v>
      </c>
      <c r="C661" s="351" t="s">
        <v>1234</v>
      </c>
      <c r="D661" s="360">
        <v>0</v>
      </c>
      <c r="E661" s="360"/>
      <c r="F661" s="360">
        <v>0</v>
      </c>
      <c r="G661" s="360">
        <v>0</v>
      </c>
      <c r="H661" s="355"/>
      <c r="I661" s="366"/>
      <c r="J661" s="355"/>
    </row>
    <row r="662" s="312" customFormat="1" ht="14.25" spans="1:10">
      <c r="A662" s="349" t="s">
        <v>1235</v>
      </c>
      <c r="B662" s="372">
        <f t="shared" si="160"/>
        <v>7</v>
      </c>
      <c r="C662" s="351" t="s">
        <v>1236</v>
      </c>
      <c r="D662" s="360">
        <v>0</v>
      </c>
      <c r="E662" s="360"/>
      <c r="F662" s="360">
        <v>0</v>
      </c>
      <c r="G662" s="360">
        <v>0</v>
      </c>
      <c r="H662" s="355"/>
      <c r="I662" s="366"/>
      <c r="J662" s="355"/>
    </row>
    <row r="663" s="312" customFormat="1" ht="14.25" spans="1:10">
      <c r="A663" s="349" t="s">
        <v>1237</v>
      </c>
      <c r="B663" s="372">
        <f t="shared" si="160"/>
        <v>7</v>
      </c>
      <c r="C663" s="351" t="s">
        <v>1238</v>
      </c>
      <c r="D663" s="360">
        <v>3619</v>
      </c>
      <c r="E663" s="360">
        <v>3036</v>
      </c>
      <c r="F663" s="360">
        <v>4080</v>
      </c>
      <c r="G663" s="360">
        <v>3868</v>
      </c>
      <c r="H663" s="355">
        <f t="shared" ref="H663:H666" si="165">G663/F663</f>
        <v>0.948039215686274</v>
      </c>
      <c r="I663" s="366">
        <f t="shared" ref="I663:I668" si="166">G663-D663</f>
        <v>249</v>
      </c>
      <c r="J663" s="355">
        <f t="shared" ref="J663:J668" si="167">I663/D663</f>
        <v>0.0688035368886433</v>
      </c>
    </row>
    <row r="664" s="312" customFormat="1" ht="14.25" spans="1:10">
      <c r="A664" s="349" t="s">
        <v>1239</v>
      </c>
      <c r="B664" s="372">
        <f t="shared" si="160"/>
        <v>7</v>
      </c>
      <c r="C664" s="351" t="s">
        <v>1240</v>
      </c>
      <c r="D664" s="360">
        <v>1036</v>
      </c>
      <c r="E664" s="360">
        <v>664</v>
      </c>
      <c r="F664" s="360">
        <v>664</v>
      </c>
      <c r="G664" s="360">
        <v>426</v>
      </c>
      <c r="H664" s="355">
        <f t="shared" si="165"/>
        <v>0.641566265060241</v>
      </c>
      <c r="I664" s="366">
        <f t="shared" si="166"/>
        <v>-610</v>
      </c>
      <c r="J664" s="355">
        <f t="shared" si="167"/>
        <v>-0.588803088803089</v>
      </c>
    </row>
    <row r="665" s="312" customFormat="1" ht="14.25" spans="1:10">
      <c r="A665" s="349" t="s">
        <v>1241</v>
      </c>
      <c r="B665" s="372">
        <f t="shared" si="160"/>
        <v>7</v>
      </c>
      <c r="C665" s="351" t="s">
        <v>1242</v>
      </c>
      <c r="D665" s="360">
        <v>1701</v>
      </c>
      <c r="E665" s="360"/>
      <c r="F665" s="360">
        <v>0</v>
      </c>
      <c r="G665" s="360">
        <v>0</v>
      </c>
      <c r="H665" s="355"/>
      <c r="I665" s="366">
        <f t="shared" si="166"/>
        <v>-1701</v>
      </c>
      <c r="J665" s="355">
        <f t="shared" si="167"/>
        <v>-1</v>
      </c>
    </row>
    <row r="666" s="312" customFormat="1" ht="14.25" spans="1:10">
      <c r="A666" s="349" t="s">
        <v>1243</v>
      </c>
      <c r="B666" s="372">
        <f t="shared" si="160"/>
        <v>7</v>
      </c>
      <c r="C666" s="351" t="s">
        <v>1244</v>
      </c>
      <c r="D666" s="360">
        <v>212</v>
      </c>
      <c r="E666" s="360">
        <v>167</v>
      </c>
      <c r="F666" s="360">
        <v>187</v>
      </c>
      <c r="G666" s="360">
        <v>59</v>
      </c>
      <c r="H666" s="355">
        <f t="shared" si="165"/>
        <v>0.315508021390374</v>
      </c>
      <c r="I666" s="366">
        <f t="shared" si="166"/>
        <v>-153</v>
      </c>
      <c r="J666" s="355">
        <f t="shared" si="167"/>
        <v>-0.721698113207547</v>
      </c>
    </row>
    <row r="667" s="312" customFormat="1" ht="14.25" spans="1:10">
      <c r="A667" s="349" t="s">
        <v>1245</v>
      </c>
      <c r="B667" s="372">
        <f t="shared" si="160"/>
        <v>5</v>
      </c>
      <c r="C667" s="351" t="s">
        <v>1246</v>
      </c>
      <c r="D667" s="360">
        <v>46</v>
      </c>
      <c r="E667" s="360"/>
      <c r="F667" s="360">
        <v>0</v>
      </c>
      <c r="G667" s="360">
        <v>0</v>
      </c>
      <c r="H667" s="355"/>
      <c r="I667" s="366">
        <f t="shared" si="166"/>
        <v>-46</v>
      </c>
      <c r="J667" s="355">
        <f t="shared" si="167"/>
        <v>-1</v>
      </c>
    </row>
    <row r="668" s="312" customFormat="1" ht="14.25" spans="1:10">
      <c r="A668" s="349" t="s">
        <v>1247</v>
      </c>
      <c r="B668" s="372">
        <f t="shared" si="160"/>
        <v>7</v>
      </c>
      <c r="C668" s="351" t="s">
        <v>1248</v>
      </c>
      <c r="D668" s="360">
        <v>46</v>
      </c>
      <c r="E668" s="360"/>
      <c r="F668" s="360">
        <v>0</v>
      </c>
      <c r="G668" s="360">
        <v>0</v>
      </c>
      <c r="H668" s="355"/>
      <c r="I668" s="366">
        <f t="shared" si="166"/>
        <v>-46</v>
      </c>
      <c r="J668" s="355">
        <f t="shared" si="167"/>
        <v>-1</v>
      </c>
    </row>
    <row r="669" s="312" customFormat="1" ht="14.25" spans="1:10">
      <c r="A669" s="349" t="s">
        <v>1249</v>
      </c>
      <c r="B669" s="372">
        <f t="shared" si="160"/>
        <v>7</v>
      </c>
      <c r="C669" s="351" t="s">
        <v>1250</v>
      </c>
      <c r="D669" s="360">
        <v>0</v>
      </c>
      <c r="E669" s="360"/>
      <c r="F669" s="360">
        <v>0</v>
      </c>
      <c r="G669" s="360">
        <v>0</v>
      </c>
      <c r="H669" s="355"/>
      <c r="I669" s="366"/>
      <c r="J669" s="355"/>
    </row>
    <row r="670" s="312" customFormat="1" ht="14.25" spans="1:10">
      <c r="A670" s="349" t="s">
        <v>1251</v>
      </c>
      <c r="B670" s="372">
        <f t="shared" si="160"/>
        <v>5</v>
      </c>
      <c r="C670" s="351" t="s">
        <v>1252</v>
      </c>
      <c r="D670" s="360">
        <v>2861</v>
      </c>
      <c r="E670" s="360">
        <v>1988</v>
      </c>
      <c r="F670" s="360">
        <v>2719</v>
      </c>
      <c r="G670" s="360">
        <v>2864</v>
      </c>
      <c r="H670" s="355">
        <f t="shared" ref="H670:H672" si="168">G670/F670</f>
        <v>1.05332842956969</v>
      </c>
      <c r="I670" s="366">
        <f t="shared" ref="I670:I677" si="169">G670-D670</f>
        <v>3</v>
      </c>
      <c r="J670" s="355">
        <f t="shared" ref="J670:J677" si="170">I670/D670</f>
        <v>0.00104858441104509</v>
      </c>
    </row>
    <row r="671" s="312" customFormat="1" ht="14.25" spans="1:10">
      <c r="A671" s="349" t="s">
        <v>1253</v>
      </c>
      <c r="B671" s="372">
        <f t="shared" si="160"/>
        <v>7</v>
      </c>
      <c r="C671" s="351" t="s">
        <v>1254</v>
      </c>
      <c r="D671" s="360">
        <v>343</v>
      </c>
      <c r="E671" s="360">
        <v>317</v>
      </c>
      <c r="F671" s="360">
        <v>317</v>
      </c>
      <c r="G671" s="360">
        <v>356</v>
      </c>
      <c r="H671" s="355">
        <f t="shared" si="168"/>
        <v>1.12302839116719</v>
      </c>
      <c r="I671" s="366">
        <f t="shared" si="169"/>
        <v>13</v>
      </c>
      <c r="J671" s="355">
        <f t="shared" si="170"/>
        <v>0.0379008746355685</v>
      </c>
    </row>
    <row r="672" s="312" customFormat="1" ht="14.25" spans="1:10">
      <c r="A672" s="349" t="s">
        <v>1255</v>
      </c>
      <c r="B672" s="372">
        <f t="shared" si="160"/>
        <v>7</v>
      </c>
      <c r="C672" s="351" t="s">
        <v>1256</v>
      </c>
      <c r="D672" s="360">
        <v>1556</v>
      </c>
      <c r="E672" s="360">
        <v>1636</v>
      </c>
      <c r="F672" s="360">
        <v>2367</v>
      </c>
      <c r="G672" s="360">
        <v>1958</v>
      </c>
      <c r="H672" s="355">
        <f t="shared" si="168"/>
        <v>0.827207435572455</v>
      </c>
      <c r="I672" s="366">
        <f t="shared" si="169"/>
        <v>402</v>
      </c>
      <c r="J672" s="355">
        <f t="shared" si="170"/>
        <v>0.258354755784062</v>
      </c>
    </row>
    <row r="673" s="312" customFormat="1" ht="14.25" spans="1:10">
      <c r="A673" s="349" t="s">
        <v>1257</v>
      </c>
      <c r="B673" s="372">
        <f t="shared" si="160"/>
        <v>7</v>
      </c>
      <c r="C673" s="351" t="s">
        <v>1258</v>
      </c>
      <c r="D673" s="360">
        <v>962</v>
      </c>
      <c r="E673" s="360">
        <v>35</v>
      </c>
      <c r="F673" s="360">
        <v>35</v>
      </c>
      <c r="G673" s="360">
        <v>550</v>
      </c>
      <c r="H673" s="355"/>
      <c r="I673" s="366">
        <f t="shared" si="169"/>
        <v>-412</v>
      </c>
      <c r="J673" s="355">
        <f t="shared" si="170"/>
        <v>-0.428274428274428</v>
      </c>
    </row>
    <row r="674" s="312" customFormat="1" ht="14.25" spans="1:10">
      <c r="A674" s="349" t="s">
        <v>1259</v>
      </c>
      <c r="B674" s="372">
        <f t="shared" si="160"/>
        <v>5</v>
      </c>
      <c r="C674" s="351" t="s">
        <v>1260</v>
      </c>
      <c r="D674" s="360">
        <v>7424</v>
      </c>
      <c r="E674" s="360">
        <v>7479</v>
      </c>
      <c r="F674" s="360">
        <v>7479</v>
      </c>
      <c r="G674" s="360">
        <v>5631</v>
      </c>
      <c r="H674" s="355">
        <f t="shared" ref="H674:H677" si="171">G674/F674</f>
        <v>0.75290814279984</v>
      </c>
      <c r="I674" s="366">
        <f t="shared" si="169"/>
        <v>-1793</v>
      </c>
      <c r="J674" s="355">
        <f t="shared" si="170"/>
        <v>-0.24151400862069</v>
      </c>
    </row>
    <row r="675" s="312" customFormat="1" ht="14.25" spans="1:10">
      <c r="A675" s="349" t="s">
        <v>1261</v>
      </c>
      <c r="B675" s="372">
        <f t="shared" si="160"/>
        <v>7</v>
      </c>
      <c r="C675" s="351" t="s">
        <v>1262</v>
      </c>
      <c r="D675" s="360">
        <v>870</v>
      </c>
      <c r="E675" s="360">
        <v>583</v>
      </c>
      <c r="F675" s="360">
        <v>583</v>
      </c>
      <c r="G675" s="360">
        <v>729</v>
      </c>
      <c r="H675" s="355">
        <f t="shared" si="171"/>
        <v>1.25042881646655</v>
      </c>
      <c r="I675" s="366">
        <f t="shared" si="169"/>
        <v>-141</v>
      </c>
      <c r="J675" s="355">
        <f t="shared" si="170"/>
        <v>-0.162068965517241</v>
      </c>
    </row>
    <row r="676" s="312" customFormat="1" ht="14.25" spans="1:10">
      <c r="A676" s="349" t="s">
        <v>1263</v>
      </c>
      <c r="B676" s="372">
        <f t="shared" si="160"/>
        <v>7</v>
      </c>
      <c r="C676" s="351" t="s">
        <v>1264</v>
      </c>
      <c r="D676" s="360">
        <v>5412</v>
      </c>
      <c r="E676" s="360">
        <v>3250</v>
      </c>
      <c r="F676" s="360">
        <v>3250</v>
      </c>
      <c r="G676" s="360">
        <v>3184</v>
      </c>
      <c r="H676" s="355">
        <f t="shared" si="171"/>
        <v>0.979692307692308</v>
      </c>
      <c r="I676" s="366">
        <f t="shared" si="169"/>
        <v>-2228</v>
      </c>
      <c r="J676" s="355">
        <f t="shared" si="170"/>
        <v>-0.411677753141168</v>
      </c>
    </row>
    <row r="677" s="312" customFormat="1" ht="14.25" spans="1:10">
      <c r="A677" s="349" t="s">
        <v>1265</v>
      </c>
      <c r="B677" s="372">
        <f t="shared" si="160"/>
        <v>7</v>
      </c>
      <c r="C677" s="351" t="s">
        <v>1266</v>
      </c>
      <c r="D677" s="360">
        <v>1142</v>
      </c>
      <c r="E677" s="360">
        <v>3646</v>
      </c>
      <c r="F677" s="360">
        <v>3646</v>
      </c>
      <c r="G677" s="360">
        <v>1718</v>
      </c>
      <c r="H677" s="355">
        <f t="shared" si="171"/>
        <v>0.471201316511245</v>
      </c>
      <c r="I677" s="366">
        <f t="shared" si="169"/>
        <v>576</v>
      </c>
      <c r="J677" s="355">
        <f t="shared" si="170"/>
        <v>0.504378283712785</v>
      </c>
    </row>
    <row r="678" s="312" customFormat="1" ht="14.25" spans="1:10">
      <c r="A678" s="349" t="s">
        <v>1267</v>
      </c>
      <c r="B678" s="372">
        <f t="shared" si="160"/>
        <v>7</v>
      </c>
      <c r="C678" s="351" t="s">
        <v>1268</v>
      </c>
      <c r="D678" s="360">
        <v>0</v>
      </c>
      <c r="E678" s="360"/>
      <c r="F678" s="360">
        <v>0</v>
      </c>
      <c r="G678" s="360">
        <v>0</v>
      </c>
      <c r="H678" s="355"/>
      <c r="I678" s="366"/>
      <c r="J678" s="355"/>
    </row>
    <row r="679" s="312" customFormat="1" ht="14.25" spans="1:10">
      <c r="A679" s="349" t="s">
        <v>1269</v>
      </c>
      <c r="B679" s="372">
        <f t="shared" si="160"/>
        <v>5</v>
      </c>
      <c r="C679" s="351" t="s">
        <v>1270</v>
      </c>
      <c r="D679" s="360">
        <v>0</v>
      </c>
      <c r="E679" s="360">
        <v>325</v>
      </c>
      <c r="F679" s="360">
        <v>325</v>
      </c>
      <c r="G679" s="360">
        <v>273</v>
      </c>
      <c r="H679" s="355"/>
      <c r="I679" s="366">
        <f t="shared" ref="I679:I685" si="172">G679-D679</f>
        <v>273</v>
      </c>
      <c r="J679" s="355"/>
    </row>
    <row r="680" s="312" customFormat="1" ht="14.25" spans="1:10">
      <c r="A680" s="349" t="s">
        <v>1271</v>
      </c>
      <c r="B680" s="372">
        <f t="shared" si="160"/>
        <v>7</v>
      </c>
      <c r="C680" s="351" t="s">
        <v>1272</v>
      </c>
      <c r="D680" s="360">
        <v>0</v>
      </c>
      <c r="E680" s="360"/>
      <c r="F680" s="360">
        <v>0</v>
      </c>
      <c r="G680" s="360">
        <v>0</v>
      </c>
      <c r="H680" s="355"/>
      <c r="I680" s="366"/>
      <c r="J680" s="355"/>
    </row>
    <row r="681" s="312" customFormat="1" ht="14.25" spans="1:10">
      <c r="A681" s="349" t="s">
        <v>1273</v>
      </c>
      <c r="B681" s="372">
        <f t="shared" si="160"/>
        <v>7</v>
      </c>
      <c r="C681" s="351" t="s">
        <v>1274</v>
      </c>
      <c r="D681" s="360">
        <v>0</v>
      </c>
      <c r="E681" s="360">
        <v>325</v>
      </c>
      <c r="F681" s="360">
        <v>325</v>
      </c>
      <c r="G681" s="360">
        <v>273</v>
      </c>
      <c r="H681" s="355"/>
      <c r="I681" s="366">
        <f t="shared" si="172"/>
        <v>273</v>
      </c>
      <c r="J681" s="355"/>
    </row>
    <row r="682" s="312" customFormat="1" ht="14.25" spans="1:10">
      <c r="A682" s="349" t="s">
        <v>1275</v>
      </c>
      <c r="B682" s="372">
        <f t="shared" si="160"/>
        <v>7</v>
      </c>
      <c r="C682" s="351" t="s">
        <v>1276</v>
      </c>
      <c r="D682" s="360">
        <v>0</v>
      </c>
      <c r="E682" s="360"/>
      <c r="F682" s="360">
        <v>0</v>
      </c>
      <c r="G682" s="360">
        <v>0</v>
      </c>
      <c r="H682" s="355"/>
      <c r="I682" s="366"/>
      <c r="J682" s="355"/>
    </row>
    <row r="683" s="312" customFormat="1" ht="14.25" spans="1:10">
      <c r="A683" s="349" t="s">
        <v>1277</v>
      </c>
      <c r="B683" s="372">
        <f t="shared" si="160"/>
        <v>5</v>
      </c>
      <c r="C683" s="351" t="s">
        <v>1278</v>
      </c>
      <c r="D683" s="360">
        <v>1639</v>
      </c>
      <c r="E683" s="360">
        <v>1164</v>
      </c>
      <c r="F683" s="360">
        <v>2258</v>
      </c>
      <c r="G683" s="360">
        <v>1698</v>
      </c>
      <c r="H683" s="355">
        <f>G683/F683</f>
        <v>0.75199291408326</v>
      </c>
      <c r="I683" s="366">
        <f t="shared" si="172"/>
        <v>59</v>
      </c>
      <c r="J683" s="355">
        <f t="shared" ref="J683:J688" si="173">I683/D683</f>
        <v>0.0359975594874924</v>
      </c>
    </row>
    <row r="684" s="312" customFormat="1" ht="14.25" spans="1:10">
      <c r="A684" s="349" t="s">
        <v>1279</v>
      </c>
      <c r="B684" s="372">
        <f t="shared" si="160"/>
        <v>7</v>
      </c>
      <c r="C684" s="351" t="s">
        <v>1280</v>
      </c>
      <c r="D684" s="360">
        <v>1584</v>
      </c>
      <c r="E684" s="360">
        <v>1164</v>
      </c>
      <c r="F684" s="360">
        <v>2258</v>
      </c>
      <c r="G684" s="360">
        <v>1698</v>
      </c>
      <c r="H684" s="355">
        <f>G684/F684</f>
        <v>0.75199291408326</v>
      </c>
      <c r="I684" s="366">
        <f t="shared" si="172"/>
        <v>114</v>
      </c>
      <c r="J684" s="355">
        <f t="shared" si="173"/>
        <v>0.071969696969697</v>
      </c>
    </row>
    <row r="685" s="312" customFormat="1" ht="14.25" spans="1:10">
      <c r="A685" s="349" t="s">
        <v>1281</v>
      </c>
      <c r="B685" s="372">
        <f t="shared" si="160"/>
        <v>7</v>
      </c>
      <c r="C685" s="351" t="s">
        <v>1282</v>
      </c>
      <c r="D685" s="360">
        <v>0</v>
      </c>
      <c r="E685" s="360"/>
      <c r="F685" s="360">
        <v>0</v>
      </c>
      <c r="G685" s="360">
        <v>0</v>
      </c>
      <c r="H685" s="355"/>
      <c r="I685" s="366">
        <f t="shared" si="172"/>
        <v>0</v>
      </c>
      <c r="J685" s="355"/>
    </row>
    <row r="686" s="312" customFormat="1" ht="14.25" spans="1:10">
      <c r="A686" s="349" t="s">
        <v>1283</v>
      </c>
      <c r="B686" s="372">
        <f t="shared" si="160"/>
        <v>7</v>
      </c>
      <c r="C686" s="351" t="s">
        <v>1284</v>
      </c>
      <c r="D686" s="360">
        <v>55</v>
      </c>
      <c r="E686" s="360"/>
      <c r="F686" s="360">
        <v>0</v>
      </c>
      <c r="G686" s="360">
        <v>0</v>
      </c>
      <c r="H686" s="355"/>
      <c r="I686" s="366"/>
      <c r="J686" s="355"/>
    </row>
    <row r="687" s="312" customFormat="1" ht="14.25" spans="1:10">
      <c r="A687" s="349" t="s">
        <v>1285</v>
      </c>
      <c r="B687" s="372">
        <f t="shared" si="160"/>
        <v>5</v>
      </c>
      <c r="C687" s="351" t="s">
        <v>1286</v>
      </c>
      <c r="D687" s="360">
        <v>59</v>
      </c>
      <c r="E687" s="360">
        <v>81</v>
      </c>
      <c r="F687" s="360">
        <v>100</v>
      </c>
      <c r="G687" s="360">
        <v>55</v>
      </c>
      <c r="H687" s="355"/>
      <c r="I687" s="366">
        <f>G687-D687</f>
        <v>-4</v>
      </c>
      <c r="J687" s="355">
        <f t="shared" si="173"/>
        <v>-0.0677966101694915</v>
      </c>
    </row>
    <row r="688" s="312" customFormat="1" ht="14.25" spans="1:10">
      <c r="A688" s="349" t="s">
        <v>1287</v>
      </c>
      <c r="B688" s="372">
        <f t="shared" si="160"/>
        <v>7</v>
      </c>
      <c r="C688" s="351" t="s">
        <v>1288</v>
      </c>
      <c r="D688" s="360">
        <v>59</v>
      </c>
      <c r="E688" s="360">
        <v>81</v>
      </c>
      <c r="F688" s="360">
        <v>100</v>
      </c>
      <c r="G688" s="360">
        <v>55</v>
      </c>
      <c r="H688" s="355"/>
      <c r="I688" s="366">
        <f>G688-D688</f>
        <v>-4</v>
      </c>
      <c r="J688" s="355">
        <f t="shared" si="173"/>
        <v>-0.0677966101694915</v>
      </c>
    </row>
    <row r="689" s="312" customFormat="1" ht="14.25" spans="1:10">
      <c r="A689" s="349" t="s">
        <v>1289</v>
      </c>
      <c r="B689" s="372">
        <f t="shared" si="160"/>
        <v>7</v>
      </c>
      <c r="C689" s="351" t="s">
        <v>1290</v>
      </c>
      <c r="D689" s="360">
        <v>0</v>
      </c>
      <c r="E689" s="360"/>
      <c r="F689" s="360">
        <v>0</v>
      </c>
      <c r="G689" s="360">
        <v>0</v>
      </c>
      <c r="H689" s="355"/>
      <c r="I689" s="366"/>
      <c r="J689" s="355"/>
    </row>
    <row r="690" s="312" customFormat="1" ht="14.25" spans="1:10">
      <c r="A690" s="349" t="s">
        <v>1291</v>
      </c>
      <c r="B690" s="372"/>
      <c r="C690" s="351" t="s">
        <v>1292</v>
      </c>
      <c r="D690" s="360">
        <v>0</v>
      </c>
      <c r="E690" s="360">
        <v>78</v>
      </c>
      <c r="F690" s="360">
        <v>81</v>
      </c>
      <c r="G690" s="360">
        <v>102</v>
      </c>
      <c r="H690" s="355"/>
      <c r="I690" s="366"/>
      <c r="J690" s="355"/>
    </row>
    <row r="691" s="312" customFormat="1" ht="14.25" spans="1:10">
      <c r="A691" s="349" t="s">
        <v>1293</v>
      </c>
      <c r="B691" s="372"/>
      <c r="C691" s="351" t="s">
        <v>930</v>
      </c>
      <c r="D691" s="360">
        <v>0</v>
      </c>
      <c r="E691" s="360">
        <v>78</v>
      </c>
      <c r="F691" s="360">
        <v>78</v>
      </c>
      <c r="G691" s="360">
        <v>91</v>
      </c>
      <c r="H691" s="355"/>
      <c r="I691" s="366"/>
      <c r="J691" s="355"/>
    </row>
    <row r="692" s="312" customFormat="1" ht="14.25" spans="1:10">
      <c r="A692" s="349" t="s">
        <v>1294</v>
      </c>
      <c r="B692" s="372"/>
      <c r="C692" s="351" t="s">
        <v>932</v>
      </c>
      <c r="D692" s="360">
        <v>0</v>
      </c>
      <c r="E692" s="360"/>
      <c r="F692" s="360">
        <v>3</v>
      </c>
      <c r="G692" s="360">
        <v>5</v>
      </c>
      <c r="H692" s="355"/>
      <c r="I692" s="366"/>
      <c r="J692" s="355"/>
    </row>
    <row r="693" s="312" customFormat="1" ht="14.25" spans="1:10">
      <c r="A693" s="349" t="s">
        <v>1295</v>
      </c>
      <c r="B693" s="372"/>
      <c r="C693" s="351" t="s">
        <v>934</v>
      </c>
      <c r="D693" s="360">
        <v>0</v>
      </c>
      <c r="E693" s="360"/>
      <c r="F693" s="360">
        <v>0</v>
      </c>
      <c r="G693" s="360">
        <v>0</v>
      </c>
      <c r="H693" s="355"/>
      <c r="I693" s="366"/>
      <c r="J693" s="355"/>
    </row>
    <row r="694" s="312" customFormat="1" ht="14.25" spans="1:10">
      <c r="A694" s="349" t="s">
        <v>1296</v>
      </c>
      <c r="B694" s="372"/>
      <c r="C694" s="351" t="s">
        <v>1297</v>
      </c>
      <c r="D694" s="360">
        <v>0</v>
      </c>
      <c r="E694" s="360"/>
      <c r="F694" s="360">
        <v>0</v>
      </c>
      <c r="G694" s="360">
        <v>0</v>
      </c>
      <c r="H694" s="355"/>
      <c r="I694" s="366"/>
      <c r="J694" s="355"/>
    </row>
    <row r="695" s="312" customFormat="1" ht="14.25" spans="1:10">
      <c r="A695" s="349" t="s">
        <v>1298</v>
      </c>
      <c r="B695" s="372"/>
      <c r="C695" s="351" t="s">
        <v>1299</v>
      </c>
      <c r="D695" s="360">
        <v>0</v>
      </c>
      <c r="E695" s="360"/>
      <c r="F695" s="360">
        <v>0</v>
      </c>
      <c r="G695" s="360">
        <v>0</v>
      </c>
      <c r="H695" s="355"/>
      <c r="I695" s="366"/>
      <c r="J695" s="355"/>
    </row>
    <row r="696" s="312" customFormat="1" ht="14.25" spans="1:10">
      <c r="A696" s="349" t="s">
        <v>1300</v>
      </c>
      <c r="B696" s="372"/>
      <c r="C696" s="351" t="s">
        <v>1301</v>
      </c>
      <c r="D696" s="360">
        <v>0</v>
      </c>
      <c r="E696" s="360"/>
      <c r="F696" s="360">
        <v>0</v>
      </c>
      <c r="G696" s="360">
        <v>0</v>
      </c>
      <c r="H696" s="355"/>
      <c r="I696" s="366"/>
      <c r="J696" s="355"/>
    </row>
    <row r="697" s="312" customFormat="1" ht="14.25" spans="1:10">
      <c r="A697" s="349" t="s">
        <v>1302</v>
      </c>
      <c r="B697" s="372"/>
      <c r="C697" s="351" t="s">
        <v>1165</v>
      </c>
      <c r="D697" s="360">
        <v>0</v>
      </c>
      <c r="E697" s="360"/>
      <c r="F697" s="360">
        <v>0</v>
      </c>
      <c r="G697" s="360">
        <v>0</v>
      </c>
      <c r="H697" s="355"/>
      <c r="I697" s="366"/>
      <c r="J697" s="355"/>
    </row>
    <row r="698" s="312" customFormat="1" ht="14.25" spans="1:10">
      <c r="A698" s="349" t="s">
        <v>1303</v>
      </c>
      <c r="B698" s="372"/>
      <c r="C698" s="351" t="s">
        <v>1304</v>
      </c>
      <c r="D698" s="360">
        <v>0</v>
      </c>
      <c r="E698" s="360"/>
      <c r="F698" s="360">
        <v>0</v>
      </c>
      <c r="G698" s="360">
        <v>6</v>
      </c>
      <c r="H698" s="355"/>
      <c r="I698" s="366"/>
      <c r="J698" s="355"/>
    </row>
    <row r="699" s="312" customFormat="1" ht="14.25" spans="1:10">
      <c r="A699" s="349" t="s">
        <v>1305</v>
      </c>
      <c r="B699" s="372">
        <f t="shared" ref="B699:B711" si="174">LEN(A699)</f>
        <v>5</v>
      </c>
      <c r="C699" s="351" t="s">
        <v>1306</v>
      </c>
      <c r="D699" s="360">
        <v>543</v>
      </c>
      <c r="E699" s="360">
        <v>622</v>
      </c>
      <c r="F699" s="360">
        <v>622</v>
      </c>
      <c r="G699" s="360">
        <v>634</v>
      </c>
      <c r="H699" s="355"/>
      <c r="I699" s="366"/>
      <c r="J699" s="355"/>
    </row>
    <row r="700" s="312" customFormat="1" ht="14.25" spans="1:10">
      <c r="A700" s="349" t="s">
        <v>1307</v>
      </c>
      <c r="B700" s="372">
        <f t="shared" si="174"/>
        <v>7</v>
      </c>
      <c r="C700" s="351" t="s">
        <v>1308</v>
      </c>
      <c r="D700" s="360">
        <v>543</v>
      </c>
      <c r="E700" s="360">
        <v>622</v>
      </c>
      <c r="F700" s="360">
        <v>622</v>
      </c>
      <c r="G700" s="360">
        <v>634</v>
      </c>
      <c r="H700" s="355"/>
      <c r="I700" s="366"/>
      <c r="J700" s="355"/>
    </row>
    <row r="701" s="312" customFormat="1" ht="14.25" spans="1:10">
      <c r="A701" s="349" t="s">
        <v>1309</v>
      </c>
      <c r="B701" s="372">
        <f t="shared" si="174"/>
        <v>5</v>
      </c>
      <c r="C701" s="351" t="s">
        <v>1310</v>
      </c>
      <c r="D701" s="360">
        <v>218</v>
      </c>
      <c r="E701" s="360"/>
      <c r="F701" s="360">
        <v>0</v>
      </c>
      <c r="G701" s="360">
        <v>14</v>
      </c>
      <c r="H701" s="355"/>
      <c r="I701" s="366">
        <f t="shared" ref="I701:I706" si="175">G701-D701</f>
        <v>-204</v>
      </c>
      <c r="J701" s="355">
        <f t="shared" ref="J701:J706" si="176">I701/D701</f>
        <v>-0.935779816513762</v>
      </c>
    </row>
    <row r="702" s="312" customFormat="1" ht="14.25" spans="1:10">
      <c r="A702" s="349" t="s">
        <v>1311</v>
      </c>
      <c r="B702" s="372">
        <f t="shared" si="174"/>
        <v>7</v>
      </c>
      <c r="C702" s="351" t="s">
        <v>1312</v>
      </c>
      <c r="D702" s="360">
        <v>218</v>
      </c>
      <c r="E702" s="360"/>
      <c r="F702" s="360">
        <v>0</v>
      </c>
      <c r="G702" s="360">
        <v>14</v>
      </c>
      <c r="H702" s="355"/>
      <c r="I702" s="366">
        <f t="shared" si="175"/>
        <v>-204</v>
      </c>
      <c r="J702" s="355">
        <f t="shared" si="176"/>
        <v>-0.935779816513762</v>
      </c>
    </row>
    <row r="703" s="312" customFormat="1" ht="14.25" spans="1:10">
      <c r="A703" s="344" t="s">
        <v>1313</v>
      </c>
      <c r="B703" s="345">
        <f t="shared" si="174"/>
        <v>3</v>
      </c>
      <c r="C703" s="346" t="s">
        <v>1314</v>
      </c>
      <c r="D703" s="347">
        <v>82</v>
      </c>
      <c r="E703" s="347">
        <v>70</v>
      </c>
      <c r="F703" s="347">
        <v>70</v>
      </c>
      <c r="G703" s="347">
        <v>413</v>
      </c>
      <c r="H703" s="348">
        <f t="shared" ref="H703:H705" si="177">G703/F703</f>
        <v>5.9</v>
      </c>
      <c r="I703" s="365">
        <f t="shared" si="175"/>
        <v>331</v>
      </c>
      <c r="J703" s="348">
        <f t="shared" si="176"/>
        <v>4.03658536585366</v>
      </c>
    </row>
    <row r="704" s="312" customFormat="1" ht="14.25" spans="1:10">
      <c r="A704" s="349" t="s">
        <v>1315</v>
      </c>
      <c r="B704" s="372">
        <f t="shared" si="174"/>
        <v>5</v>
      </c>
      <c r="C704" s="351" t="s">
        <v>1316</v>
      </c>
      <c r="D704" s="360">
        <v>82</v>
      </c>
      <c r="E704" s="360">
        <v>53</v>
      </c>
      <c r="F704" s="360">
        <v>53</v>
      </c>
      <c r="G704" s="360">
        <v>53</v>
      </c>
      <c r="H704" s="355">
        <f t="shared" si="177"/>
        <v>1</v>
      </c>
      <c r="I704" s="366">
        <f t="shared" si="175"/>
        <v>-29</v>
      </c>
      <c r="J704" s="355">
        <f t="shared" si="176"/>
        <v>-0.353658536585366</v>
      </c>
    </row>
    <row r="705" s="312" customFormat="1" ht="14.25" spans="1:10">
      <c r="A705" s="349" t="s">
        <v>1317</v>
      </c>
      <c r="B705" s="372">
        <f t="shared" si="174"/>
        <v>7</v>
      </c>
      <c r="C705" s="351" t="s">
        <v>120</v>
      </c>
      <c r="D705" s="360">
        <v>51</v>
      </c>
      <c r="E705" s="360">
        <v>53</v>
      </c>
      <c r="F705" s="360">
        <v>53</v>
      </c>
      <c r="G705" s="360">
        <v>53</v>
      </c>
      <c r="H705" s="355">
        <f t="shared" si="177"/>
        <v>1</v>
      </c>
      <c r="I705" s="366">
        <f t="shared" si="175"/>
        <v>2</v>
      </c>
      <c r="J705" s="355">
        <f t="shared" si="176"/>
        <v>0.0392156862745098</v>
      </c>
    </row>
    <row r="706" s="312" customFormat="1" ht="14.25" spans="1:10">
      <c r="A706" s="349" t="s">
        <v>1318</v>
      </c>
      <c r="B706" s="372">
        <f t="shared" si="174"/>
        <v>7</v>
      </c>
      <c r="C706" s="351" t="s">
        <v>122</v>
      </c>
      <c r="D706" s="360">
        <v>26</v>
      </c>
      <c r="E706" s="360"/>
      <c r="F706" s="360">
        <v>0</v>
      </c>
      <c r="G706" s="360">
        <v>0</v>
      </c>
      <c r="H706" s="355"/>
      <c r="I706" s="366">
        <f t="shared" si="175"/>
        <v>-26</v>
      </c>
      <c r="J706" s="355">
        <f t="shared" si="176"/>
        <v>-1</v>
      </c>
    </row>
    <row r="707" s="312" customFormat="1" ht="14.25" spans="1:10">
      <c r="A707" s="349" t="s">
        <v>1319</v>
      </c>
      <c r="B707" s="372">
        <f t="shared" si="174"/>
        <v>7</v>
      </c>
      <c r="C707" s="351" t="s">
        <v>124</v>
      </c>
      <c r="D707" s="360">
        <v>0</v>
      </c>
      <c r="E707" s="360"/>
      <c r="F707" s="360">
        <v>0</v>
      </c>
      <c r="G707" s="360">
        <v>0</v>
      </c>
      <c r="H707" s="355"/>
      <c r="I707" s="366"/>
      <c r="J707" s="355"/>
    </row>
    <row r="708" s="312" customFormat="1" ht="14.25" spans="1:10">
      <c r="A708" s="349" t="s">
        <v>1320</v>
      </c>
      <c r="B708" s="372">
        <f t="shared" si="174"/>
        <v>7</v>
      </c>
      <c r="C708" s="351" t="s">
        <v>1321</v>
      </c>
      <c r="D708" s="360">
        <v>0</v>
      </c>
      <c r="E708" s="360"/>
      <c r="F708" s="360">
        <v>0</v>
      </c>
      <c r="G708" s="360">
        <v>0</v>
      </c>
      <c r="H708" s="355"/>
      <c r="I708" s="366">
        <f>G708-D708</f>
        <v>0</v>
      </c>
      <c r="J708" s="355"/>
    </row>
    <row r="709" s="312" customFormat="1" ht="14.25" spans="1:10">
      <c r="A709" s="349" t="s">
        <v>1322</v>
      </c>
      <c r="B709" s="372">
        <f t="shared" si="174"/>
        <v>7</v>
      </c>
      <c r="C709" s="351" t="s">
        <v>1323</v>
      </c>
      <c r="D709" s="360">
        <v>5</v>
      </c>
      <c r="E709" s="360"/>
      <c r="F709" s="360">
        <v>0</v>
      </c>
      <c r="G709" s="360">
        <v>0</v>
      </c>
      <c r="H709" s="355"/>
      <c r="I709" s="366"/>
      <c r="J709" s="355"/>
    </row>
    <row r="710" s="312" customFormat="1" ht="14.25" spans="1:10">
      <c r="A710" s="349" t="s">
        <v>1324</v>
      </c>
      <c r="B710" s="372">
        <f t="shared" si="174"/>
        <v>7</v>
      </c>
      <c r="C710" s="351" t="s">
        <v>1325</v>
      </c>
      <c r="D710" s="360">
        <v>0</v>
      </c>
      <c r="E710" s="360"/>
      <c r="F710" s="360">
        <v>0</v>
      </c>
      <c r="G710" s="360">
        <v>0</v>
      </c>
      <c r="H710" s="355"/>
      <c r="I710" s="366"/>
      <c r="J710" s="355"/>
    </row>
    <row r="711" s="312" customFormat="1" ht="14.25" spans="1:10">
      <c r="A711" s="349" t="s">
        <v>1326</v>
      </c>
      <c r="B711" s="372">
        <f t="shared" si="174"/>
        <v>7</v>
      </c>
      <c r="C711" s="351" t="s">
        <v>1327</v>
      </c>
      <c r="D711" s="360">
        <v>0</v>
      </c>
      <c r="E711" s="360"/>
      <c r="F711" s="360">
        <v>0</v>
      </c>
      <c r="G711" s="360">
        <v>0</v>
      </c>
      <c r="H711" s="355"/>
      <c r="I711" s="366"/>
      <c r="J711" s="355"/>
    </row>
    <row r="712" s="312" customFormat="1" ht="14.25" spans="1:10">
      <c r="A712" s="349">
        <v>2110108</v>
      </c>
      <c r="B712" s="372"/>
      <c r="C712" s="351" t="s">
        <v>1328</v>
      </c>
      <c r="D712" s="360">
        <v>0</v>
      </c>
      <c r="E712" s="360"/>
      <c r="F712" s="360"/>
      <c r="G712" s="360">
        <v>0</v>
      </c>
      <c r="H712" s="355"/>
      <c r="I712" s="366"/>
      <c r="J712" s="355"/>
    </row>
    <row r="713" s="312" customFormat="1" ht="14.25" spans="1:10">
      <c r="A713" s="349" t="s">
        <v>1329</v>
      </c>
      <c r="B713" s="372">
        <f t="shared" ref="B713:B724" si="178">LEN(A713)</f>
        <v>7</v>
      </c>
      <c r="C713" s="351" t="s">
        <v>1330</v>
      </c>
      <c r="D713" s="360">
        <v>0</v>
      </c>
      <c r="E713" s="360"/>
      <c r="F713" s="360">
        <v>0</v>
      </c>
      <c r="G713" s="360">
        <v>0</v>
      </c>
      <c r="H713" s="355"/>
      <c r="I713" s="366">
        <f t="shared" ref="I713:I715" si="179">G713-D713</f>
        <v>0</v>
      </c>
      <c r="J713" s="355"/>
    </row>
    <row r="714" s="312" customFormat="1" ht="14.25" spans="1:10">
      <c r="A714" s="349" t="s">
        <v>1331</v>
      </c>
      <c r="B714" s="372">
        <f t="shared" si="178"/>
        <v>5</v>
      </c>
      <c r="C714" s="351" t="s">
        <v>1332</v>
      </c>
      <c r="D714" s="360">
        <v>0</v>
      </c>
      <c r="E714" s="360"/>
      <c r="F714" s="360">
        <v>0</v>
      </c>
      <c r="G714" s="360">
        <v>0</v>
      </c>
      <c r="H714" s="355"/>
      <c r="I714" s="366">
        <f t="shared" si="179"/>
        <v>0</v>
      </c>
      <c r="J714" s="355"/>
    </row>
    <row r="715" s="312" customFormat="1" ht="14.25" spans="1:10">
      <c r="A715" s="349" t="s">
        <v>1333</v>
      </c>
      <c r="B715" s="372">
        <f t="shared" si="178"/>
        <v>7</v>
      </c>
      <c r="C715" s="351" t="s">
        <v>1334</v>
      </c>
      <c r="D715" s="360">
        <v>0</v>
      </c>
      <c r="E715" s="360"/>
      <c r="F715" s="360">
        <v>0</v>
      </c>
      <c r="G715" s="360">
        <v>0</v>
      </c>
      <c r="H715" s="355"/>
      <c r="I715" s="366">
        <f t="shared" si="179"/>
        <v>0</v>
      </c>
      <c r="J715" s="355"/>
    </row>
    <row r="716" s="312" customFormat="1" ht="14.25" spans="1:10">
      <c r="A716" s="349" t="s">
        <v>1335</v>
      </c>
      <c r="B716" s="372">
        <f t="shared" si="178"/>
        <v>7</v>
      </c>
      <c r="C716" s="351" t="s">
        <v>1336</v>
      </c>
      <c r="D716" s="360">
        <v>0</v>
      </c>
      <c r="E716" s="360"/>
      <c r="F716" s="360">
        <v>0</v>
      </c>
      <c r="G716" s="360">
        <v>0</v>
      </c>
      <c r="H716" s="355"/>
      <c r="I716" s="366"/>
      <c r="J716" s="355"/>
    </row>
    <row r="717" s="312" customFormat="1" ht="14.25" spans="1:10">
      <c r="A717" s="349" t="s">
        <v>1337</v>
      </c>
      <c r="B717" s="372">
        <f t="shared" si="178"/>
        <v>7</v>
      </c>
      <c r="C717" s="351" t="s">
        <v>1338</v>
      </c>
      <c r="D717" s="360">
        <v>0</v>
      </c>
      <c r="E717" s="360"/>
      <c r="F717" s="360">
        <v>0</v>
      </c>
      <c r="G717" s="360">
        <v>0</v>
      </c>
      <c r="H717" s="355"/>
      <c r="I717" s="366">
        <f>G717-D717</f>
        <v>0</v>
      </c>
      <c r="J717" s="355"/>
    </row>
    <row r="718" s="312" customFormat="1" ht="14.25" spans="1:10">
      <c r="A718" s="349" t="s">
        <v>1339</v>
      </c>
      <c r="B718" s="372">
        <f t="shared" si="178"/>
        <v>5</v>
      </c>
      <c r="C718" s="351" t="s">
        <v>1340</v>
      </c>
      <c r="D718" s="360">
        <v>0</v>
      </c>
      <c r="E718" s="360"/>
      <c r="F718" s="360">
        <v>0</v>
      </c>
      <c r="G718" s="360">
        <v>0</v>
      </c>
      <c r="H718" s="355"/>
      <c r="I718" s="366"/>
      <c r="J718" s="355"/>
    </row>
    <row r="719" s="312" customFormat="1" ht="14.25" spans="1:10">
      <c r="A719" s="349" t="s">
        <v>1341</v>
      </c>
      <c r="B719" s="372">
        <f t="shared" si="178"/>
        <v>7</v>
      </c>
      <c r="C719" s="351" t="s">
        <v>1342</v>
      </c>
      <c r="D719" s="360">
        <v>0</v>
      </c>
      <c r="E719" s="360"/>
      <c r="F719" s="360">
        <v>0</v>
      </c>
      <c r="G719" s="360">
        <v>0</v>
      </c>
      <c r="H719" s="355"/>
      <c r="I719" s="366"/>
      <c r="J719" s="355"/>
    </row>
    <row r="720" s="312" customFormat="1" ht="14.25" spans="1:10">
      <c r="A720" s="349" t="s">
        <v>1343</v>
      </c>
      <c r="B720" s="372">
        <f t="shared" si="178"/>
        <v>7</v>
      </c>
      <c r="C720" s="351" t="s">
        <v>1344</v>
      </c>
      <c r="D720" s="360">
        <v>0</v>
      </c>
      <c r="E720" s="360"/>
      <c r="F720" s="360">
        <v>0</v>
      </c>
      <c r="G720" s="360">
        <v>0</v>
      </c>
      <c r="H720" s="355"/>
      <c r="I720" s="366"/>
      <c r="J720" s="355"/>
    </row>
    <row r="721" s="312" customFormat="1" ht="14.25" spans="1:10">
      <c r="A721" s="349" t="s">
        <v>1345</v>
      </c>
      <c r="B721" s="372">
        <f t="shared" si="178"/>
        <v>7</v>
      </c>
      <c r="C721" s="351" t="s">
        <v>1346</v>
      </c>
      <c r="D721" s="360">
        <v>0</v>
      </c>
      <c r="E721" s="360"/>
      <c r="F721" s="360">
        <v>0</v>
      </c>
      <c r="G721" s="360">
        <v>0</v>
      </c>
      <c r="H721" s="355"/>
      <c r="I721" s="366"/>
      <c r="J721" s="355"/>
    </row>
    <row r="722" s="312" customFormat="1" ht="14.25" spans="1:10">
      <c r="A722" s="349" t="s">
        <v>1347</v>
      </c>
      <c r="B722" s="372">
        <f t="shared" si="178"/>
        <v>7</v>
      </c>
      <c r="C722" s="351" t="s">
        <v>1348</v>
      </c>
      <c r="D722" s="360">
        <v>0</v>
      </c>
      <c r="E722" s="360"/>
      <c r="F722" s="360">
        <v>0</v>
      </c>
      <c r="G722" s="360">
        <v>0</v>
      </c>
      <c r="H722" s="355"/>
      <c r="I722" s="366"/>
      <c r="J722" s="355"/>
    </row>
    <row r="723" s="312" customFormat="1" ht="14.25" spans="1:10">
      <c r="A723" s="349" t="s">
        <v>1349</v>
      </c>
      <c r="B723" s="372">
        <f t="shared" si="178"/>
        <v>7</v>
      </c>
      <c r="C723" s="351" t="s">
        <v>1350</v>
      </c>
      <c r="D723" s="360">
        <v>0</v>
      </c>
      <c r="E723" s="360"/>
      <c r="F723" s="360">
        <v>0</v>
      </c>
      <c r="G723" s="360">
        <v>0</v>
      </c>
      <c r="H723" s="355"/>
      <c r="I723" s="366"/>
      <c r="J723" s="355"/>
    </row>
    <row r="724" s="312" customFormat="1" ht="14.25" spans="1:10">
      <c r="A724" s="349" t="s">
        <v>1351</v>
      </c>
      <c r="B724" s="372">
        <f t="shared" si="178"/>
        <v>7</v>
      </c>
      <c r="C724" s="351" t="s">
        <v>1352</v>
      </c>
      <c r="D724" s="360">
        <v>0</v>
      </c>
      <c r="E724" s="360"/>
      <c r="F724" s="360">
        <v>0</v>
      </c>
      <c r="G724" s="360">
        <v>0</v>
      </c>
      <c r="H724" s="355"/>
      <c r="I724" s="366"/>
      <c r="J724" s="355"/>
    </row>
    <row r="725" s="312" customFormat="1" ht="14.25" spans="1:10">
      <c r="A725" s="349">
        <v>2110307</v>
      </c>
      <c r="B725" s="372"/>
      <c r="C725" s="351" t="s">
        <v>1353</v>
      </c>
      <c r="D725" s="360">
        <v>0</v>
      </c>
      <c r="E725" s="360"/>
      <c r="F725" s="360"/>
      <c r="G725" s="360">
        <v>0</v>
      </c>
      <c r="H725" s="355"/>
      <c r="I725" s="366"/>
      <c r="J725" s="355"/>
    </row>
    <row r="726" s="312" customFormat="1" ht="14.25" spans="1:10">
      <c r="A726" s="349" t="s">
        <v>1354</v>
      </c>
      <c r="B726" s="372">
        <f t="shared" ref="B726:B736" si="180">LEN(A726)</f>
        <v>7</v>
      </c>
      <c r="C726" s="351" t="s">
        <v>1355</v>
      </c>
      <c r="D726" s="360">
        <v>0</v>
      </c>
      <c r="E726" s="360"/>
      <c r="F726" s="360">
        <v>0</v>
      </c>
      <c r="G726" s="360">
        <v>0</v>
      </c>
      <c r="H726" s="355"/>
      <c r="I726" s="366"/>
      <c r="J726" s="355"/>
    </row>
    <row r="727" s="312" customFormat="1" ht="14.25" spans="1:10">
      <c r="A727" s="349" t="s">
        <v>1356</v>
      </c>
      <c r="B727" s="372">
        <f t="shared" si="180"/>
        <v>5</v>
      </c>
      <c r="C727" s="351" t="s">
        <v>1357</v>
      </c>
      <c r="D727" s="360">
        <v>0</v>
      </c>
      <c r="E727" s="360">
        <v>17</v>
      </c>
      <c r="F727" s="360">
        <v>17</v>
      </c>
      <c r="G727" s="360">
        <v>17</v>
      </c>
      <c r="H727" s="355">
        <f>G727/F727</f>
        <v>1</v>
      </c>
      <c r="I727" s="366">
        <f t="shared" ref="I727:I732" si="181">G727-D727</f>
        <v>17</v>
      </c>
      <c r="J727" s="355"/>
    </row>
    <row r="728" s="312" customFormat="1" ht="14.25" spans="1:10">
      <c r="A728" s="349" t="s">
        <v>1358</v>
      </c>
      <c r="B728" s="372">
        <f t="shared" si="180"/>
        <v>7</v>
      </c>
      <c r="C728" s="351" t="s">
        <v>1359</v>
      </c>
      <c r="D728" s="360">
        <v>0</v>
      </c>
      <c r="E728" s="360"/>
      <c r="F728" s="360">
        <v>0</v>
      </c>
      <c r="G728" s="360">
        <v>0</v>
      </c>
      <c r="H728" s="355"/>
      <c r="I728" s="366"/>
      <c r="J728" s="355"/>
    </row>
    <row r="729" s="312" customFormat="1" ht="14.25" spans="1:10">
      <c r="A729" s="349" t="s">
        <v>1360</v>
      </c>
      <c r="B729" s="372">
        <f t="shared" si="180"/>
        <v>7</v>
      </c>
      <c r="C729" s="351" t="s">
        <v>1361</v>
      </c>
      <c r="D729" s="360">
        <v>0</v>
      </c>
      <c r="E729" s="360">
        <v>17</v>
      </c>
      <c r="F729" s="360">
        <v>17</v>
      </c>
      <c r="G729" s="360">
        <v>17</v>
      </c>
      <c r="H729" s="355">
        <f>G729/F729</f>
        <v>1</v>
      </c>
      <c r="I729" s="366">
        <f t="shared" si="181"/>
        <v>17</v>
      </c>
      <c r="J729" s="355"/>
    </row>
    <row r="730" s="312" customFormat="1" ht="14.25" spans="1:10">
      <c r="A730" s="349" t="s">
        <v>1362</v>
      </c>
      <c r="B730" s="372">
        <f t="shared" si="180"/>
        <v>7</v>
      </c>
      <c r="C730" s="351" t="s">
        <v>1363</v>
      </c>
      <c r="D730" s="360">
        <v>0</v>
      </c>
      <c r="E730" s="360"/>
      <c r="F730" s="360">
        <v>0</v>
      </c>
      <c r="G730" s="360">
        <v>0</v>
      </c>
      <c r="H730" s="355"/>
      <c r="I730" s="366"/>
      <c r="J730" s="355"/>
    </row>
    <row r="731" s="312" customFormat="1" ht="14.25" spans="1:10">
      <c r="A731" s="349" t="s">
        <v>1364</v>
      </c>
      <c r="B731" s="372">
        <f t="shared" si="180"/>
        <v>7</v>
      </c>
      <c r="C731" s="351" t="s">
        <v>1365</v>
      </c>
      <c r="D731" s="360">
        <v>0</v>
      </c>
      <c r="E731" s="360"/>
      <c r="F731" s="360">
        <v>0</v>
      </c>
      <c r="G731" s="360">
        <v>0</v>
      </c>
      <c r="H731" s="355"/>
      <c r="I731" s="366"/>
      <c r="J731" s="355"/>
    </row>
    <row r="732" s="312" customFormat="1" ht="14.25" spans="1:10">
      <c r="A732" s="349" t="s">
        <v>1366</v>
      </c>
      <c r="B732" s="372">
        <f t="shared" si="180"/>
        <v>5</v>
      </c>
      <c r="C732" s="351" t="s">
        <v>1367</v>
      </c>
      <c r="D732" s="360">
        <v>0</v>
      </c>
      <c r="E732" s="360"/>
      <c r="F732" s="360">
        <v>0</v>
      </c>
      <c r="G732" s="360">
        <v>0</v>
      </c>
      <c r="H732" s="355"/>
      <c r="I732" s="366">
        <f t="shared" si="181"/>
        <v>0</v>
      </c>
      <c r="J732" s="355"/>
    </row>
    <row r="733" s="312" customFormat="1" ht="14.25" spans="1:10">
      <c r="A733" s="349" t="s">
        <v>1368</v>
      </c>
      <c r="B733" s="372">
        <f t="shared" si="180"/>
        <v>7</v>
      </c>
      <c r="C733" s="351" t="s">
        <v>1369</v>
      </c>
      <c r="D733" s="360">
        <v>0</v>
      </c>
      <c r="E733" s="360"/>
      <c r="F733" s="360">
        <v>0</v>
      </c>
      <c r="G733" s="360">
        <v>0</v>
      </c>
      <c r="H733" s="355"/>
      <c r="I733" s="366"/>
      <c r="J733" s="355"/>
    </row>
    <row r="734" s="312" customFormat="1" ht="14.25" spans="1:10">
      <c r="A734" s="349" t="s">
        <v>1370</v>
      </c>
      <c r="B734" s="372">
        <f t="shared" si="180"/>
        <v>7</v>
      </c>
      <c r="C734" s="351" t="s">
        <v>1371</v>
      </c>
      <c r="D734" s="360">
        <v>0</v>
      </c>
      <c r="E734" s="360"/>
      <c r="F734" s="360">
        <v>0</v>
      </c>
      <c r="G734" s="360">
        <v>0</v>
      </c>
      <c r="H734" s="355"/>
      <c r="I734" s="366"/>
      <c r="J734" s="355"/>
    </row>
    <row r="735" s="312" customFormat="1" ht="14.25" spans="1:10">
      <c r="A735" s="349" t="s">
        <v>1372</v>
      </c>
      <c r="B735" s="372">
        <f t="shared" si="180"/>
        <v>7</v>
      </c>
      <c r="C735" s="351" t="s">
        <v>1373</v>
      </c>
      <c r="D735" s="360">
        <v>0</v>
      </c>
      <c r="E735" s="360"/>
      <c r="F735" s="360">
        <v>0</v>
      </c>
      <c r="G735" s="360">
        <v>0</v>
      </c>
      <c r="H735" s="355"/>
      <c r="I735" s="366"/>
      <c r="J735" s="355"/>
    </row>
    <row r="736" s="312" customFormat="1" ht="14.25" spans="1:10">
      <c r="A736" s="349" t="s">
        <v>1374</v>
      </c>
      <c r="B736" s="372">
        <f t="shared" si="180"/>
        <v>7</v>
      </c>
      <c r="C736" s="351" t="s">
        <v>1375</v>
      </c>
      <c r="D736" s="360">
        <v>0</v>
      </c>
      <c r="E736" s="360"/>
      <c r="F736" s="360">
        <v>0</v>
      </c>
      <c r="G736" s="360">
        <v>0</v>
      </c>
      <c r="H736" s="355"/>
      <c r="I736" s="366"/>
      <c r="J736" s="355"/>
    </row>
    <row r="737" s="312" customFormat="1" ht="14.25" spans="1:10">
      <c r="A737" s="349" t="s">
        <v>1376</v>
      </c>
      <c r="B737" s="372"/>
      <c r="C737" s="351" t="s">
        <v>1377</v>
      </c>
      <c r="D737" s="360">
        <v>0</v>
      </c>
      <c r="E737" s="360"/>
      <c r="F737" s="360">
        <v>0</v>
      </c>
      <c r="G737" s="360">
        <v>0</v>
      </c>
      <c r="H737" s="355"/>
      <c r="I737" s="366"/>
      <c r="J737" s="355"/>
    </row>
    <row r="738" s="312" customFormat="1" ht="14.25" spans="1:10">
      <c r="A738" s="349" t="s">
        <v>1378</v>
      </c>
      <c r="B738" s="372">
        <f t="shared" ref="B738:B801" si="182">LEN(A738)</f>
        <v>7</v>
      </c>
      <c r="C738" s="351" t="s">
        <v>1379</v>
      </c>
      <c r="D738" s="360">
        <v>0</v>
      </c>
      <c r="E738" s="360"/>
      <c r="F738" s="360">
        <v>0</v>
      </c>
      <c r="G738" s="360">
        <v>0</v>
      </c>
      <c r="H738" s="355"/>
      <c r="I738" s="366">
        <f>G738-D738</f>
        <v>0</v>
      </c>
      <c r="J738" s="355"/>
    </row>
    <row r="739" s="312" customFormat="1" ht="14.25" spans="1:10">
      <c r="A739" s="349" t="s">
        <v>1380</v>
      </c>
      <c r="B739" s="372">
        <f t="shared" si="182"/>
        <v>5</v>
      </c>
      <c r="C739" s="351" t="s">
        <v>1381</v>
      </c>
      <c r="D739" s="360">
        <v>0</v>
      </c>
      <c r="E739" s="360"/>
      <c r="F739" s="360">
        <v>0</v>
      </c>
      <c r="G739" s="360">
        <v>0</v>
      </c>
      <c r="H739" s="355"/>
      <c r="I739" s="366"/>
      <c r="J739" s="355"/>
    </row>
    <row r="740" s="312" customFormat="1" ht="14.25" spans="1:10">
      <c r="A740" s="349" t="s">
        <v>1382</v>
      </c>
      <c r="B740" s="372">
        <f t="shared" si="182"/>
        <v>7</v>
      </c>
      <c r="C740" s="351" t="s">
        <v>1383</v>
      </c>
      <c r="D740" s="360">
        <v>0</v>
      </c>
      <c r="E740" s="360"/>
      <c r="F740" s="360">
        <v>0</v>
      </c>
      <c r="G740" s="360">
        <v>0</v>
      </c>
      <c r="H740" s="355"/>
      <c r="I740" s="366"/>
      <c r="J740" s="355"/>
    </row>
    <row r="741" s="312" customFormat="1" ht="14.25" spans="1:10">
      <c r="A741" s="349" t="s">
        <v>1384</v>
      </c>
      <c r="B741" s="372">
        <f t="shared" si="182"/>
        <v>7</v>
      </c>
      <c r="C741" s="351" t="s">
        <v>1385</v>
      </c>
      <c r="D741" s="360">
        <v>0</v>
      </c>
      <c r="E741" s="360"/>
      <c r="F741" s="360">
        <v>0</v>
      </c>
      <c r="G741" s="360">
        <v>0</v>
      </c>
      <c r="H741" s="355"/>
      <c r="I741" s="366"/>
      <c r="J741" s="355"/>
    </row>
    <row r="742" s="312" customFormat="1" ht="14.25" spans="1:10">
      <c r="A742" s="349" t="s">
        <v>1386</v>
      </c>
      <c r="B742" s="372">
        <f t="shared" si="182"/>
        <v>7</v>
      </c>
      <c r="C742" s="351" t="s">
        <v>1387</v>
      </c>
      <c r="D742" s="360">
        <v>0</v>
      </c>
      <c r="E742" s="360"/>
      <c r="F742" s="360">
        <v>0</v>
      </c>
      <c r="G742" s="360">
        <v>0</v>
      </c>
      <c r="H742" s="355"/>
      <c r="I742" s="366"/>
      <c r="J742" s="355"/>
    </row>
    <row r="743" s="312" customFormat="1" ht="14.25" spans="1:10">
      <c r="A743" s="349" t="s">
        <v>1388</v>
      </c>
      <c r="B743" s="372">
        <f t="shared" si="182"/>
        <v>7</v>
      </c>
      <c r="C743" s="351" t="s">
        <v>1389</v>
      </c>
      <c r="D743" s="360">
        <v>0</v>
      </c>
      <c r="E743" s="360"/>
      <c r="F743" s="360">
        <v>0</v>
      </c>
      <c r="G743" s="360">
        <v>0</v>
      </c>
      <c r="H743" s="355"/>
      <c r="I743" s="366"/>
      <c r="J743" s="355"/>
    </row>
    <row r="744" s="312" customFormat="1" ht="14.25" spans="1:10">
      <c r="A744" s="349" t="s">
        <v>1390</v>
      </c>
      <c r="B744" s="372">
        <f t="shared" si="182"/>
        <v>7</v>
      </c>
      <c r="C744" s="351" t="s">
        <v>1391</v>
      </c>
      <c r="D744" s="360">
        <v>0</v>
      </c>
      <c r="E744" s="360"/>
      <c r="F744" s="360">
        <v>0</v>
      </c>
      <c r="G744" s="360">
        <v>0</v>
      </c>
      <c r="H744" s="355"/>
      <c r="I744" s="366"/>
      <c r="J744" s="355"/>
    </row>
    <row r="745" s="312" customFormat="1" ht="14.25" spans="1:10">
      <c r="A745" s="349" t="s">
        <v>1392</v>
      </c>
      <c r="B745" s="372">
        <f t="shared" si="182"/>
        <v>5</v>
      </c>
      <c r="C745" s="351" t="s">
        <v>1393</v>
      </c>
      <c r="D745" s="360">
        <v>0</v>
      </c>
      <c r="E745" s="360"/>
      <c r="F745" s="360">
        <v>0</v>
      </c>
      <c r="G745" s="360">
        <v>0</v>
      </c>
      <c r="H745" s="355"/>
      <c r="I745" s="366"/>
      <c r="J745" s="355"/>
    </row>
    <row r="746" s="312" customFormat="1" ht="14.25" spans="1:10">
      <c r="A746" s="349" t="s">
        <v>1394</v>
      </c>
      <c r="B746" s="372">
        <f t="shared" si="182"/>
        <v>7</v>
      </c>
      <c r="C746" s="351" t="s">
        <v>1395</v>
      </c>
      <c r="D746" s="360">
        <v>0</v>
      </c>
      <c r="E746" s="360"/>
      <c r="F746" s="360">
        <v>0</v>
      </c>
      <c r="G746" s="360">
        <v>0</v>
      </c>
      <c r="H746" s="355"/>
      <c r="I746" s="366"/>
      <c r="J746" s="355"/>
    </row>
    <row r="747" s="312" customFormat="1" ht="14.25" spans="1:10">
      <c r="A747" s="349" t="s">
        <v>1396</v>
      </c>
      <c r="B747" s="372">
        <f t="shared" si="182"/>
        <v>7</v>
      </c>
      <c r="C747" s="351" t="s">
        <v>1397</v>
      </c>
      <c r="D747" s="360">
        <v>0</v>
      </c>
      <c r="E747" s="360"/>
      <c r="F747" s="360">
        <v>0</v>
      </c>
      <c r="G747" s="360">
        <v>0</v>
      </c>
      <c r="H747" s="355"/>
      <c r="I747" s="366"/>
      <c r="J747" s="355"/>
    </row>
    <row r="748" s="312" customFormat="1" ht="14.25" spans="1:10">
      <c r="A748" s="349" t="s">
        <v>1398</v>
      </c>
      <c r="B748" s="372">
        <f t="shared" si="182"/>
        <v>5</v>
      </c>
      <c r="C748" s="351" t="s">
        <v>1399</v>
      </c>
      <c r="D748" s="360">
        <v>0</v>
      </c>
      <c r="E748" s="360"/>
      <c r="F748" s="360">
        <v>0</v>
      </c>
      <c r="G748" s="360">
        <v>0</v>
      </c>
      <c r="H748" s="355"/>
      <c r="I748" s="366"/>
      <c r="J748" s="355"/>
    </row>
    <row r="749" s="312" customFormat="1" ht="14.25" spans="1:10">
      <c r="A749" s="349" t="s">
        <v>1400</v>
      </c>
      <c r="B749" s="372">
        <f t="shared" si="182"/>
        <v>7</v>
      </c>
      <c r="C749" s="351" t="s">
        <v>1401</v>
      </c>
      <c r="D749" s="360">
        <v>0</v>
      </c>
      <c r="E749" s="360"/>
      <c r="F749" s="360">
        <v>0</v>
      </c>
      <c r="G749" s="360">
        <v>0</v>
      </c>
      <c r="H749" s="355"/>
      <c r="I749" s="366"/>
      <c r="J749" s="355"/>
    </row>
    <row r="750" s="312" customFormat="1" ht="14.25" spans="1:10">
      <c r="A750" s="349" t="s">
        <v>1402</v>
      </c>
      <c r="B750" s="372">
        <f t="shared" si="182"/>
        <v>7</v>
      </c>
      <c r="C750" s="351" t="s">
        <v>1403</v>
      </c>
      <c r="D750" s="360">
        <v>0</v>
      </c>
      <c r="E750" s="360"/>
      <c r="F750" s="360">
        <v>0</v>
      </c>
      <c r="G750" s="360">
        <v>0</v>
      </c>
      <c r="H750" s="355"/>
      <c r="I750" s="366"/>
      <c r="J750" s="355"/>
    </row>
    <row r="751" s="312" customFormat="1" ht="14.25" spans="1:10">
      <c r="A751" s="349" t="s">
        <v>1404</v>
      </c>
      <c r="B751" s="372">
        <f t="shared" si="182"/>
        <v>5</v>
      </c>
      <c r="C751" s="351" t="s">
        <v>1405</v>
      </c>
      <c r="D751" s="360">
        <v>0</v>
      </c>
      <c r="E751" s="360"/>
      <c r="F751" s="360">
        <v>0</v>
      </c>
      <c r="G751" s="360">
        <v>0</v>
      </c>
      <c r="H751" s="355"/>
      <c r="I751" s="366"/>
      <c r="J751" s="355"/>
    </row>
    <row r="752" s="312" customFormat="1" ht="14.25" spans="1:10">
      <c r="A752" s="349" t="s">
        <v>1406</v>
      </c>
      <c r="B752" s="372">
        <f t="shared" si="182"/>
        <v>5</v>
      </c>
      <c r="C752" s="351" t="s">
        <v>1407</v>
      </c>
      <c r="D752" s="360">
        <v>0</v>
      </c>
      <c r="E752" s="360"/>
      <c r="F752" s="360">
        <v>0</v>
      </c>
      <c r="G752" s="360">
        <v>285</v>
      </c>
      <c r="H752" s="355"/>
      <c r="I752" s="366"/>
      <c r="J752" s="355"/>
    </row>
    <row r="753" s="312" customFormat="1" ht="14.25" spans="1:10">
      <c r="A753" s="349" t="s">
        <v>1408</v>
      </c>
      <c r="B753" s="372">
        <f t="shared" si="182"/>
        <v>5</v>
      </c>
      <c r="C753" s="351" t="s">
        <v>1409</v>
      </c>
      <c r="D753" s="360">
        <v>0</v>
      </c>
      <c r="E753" s="360"/>
      <c r="F753" s="360">
        <v>0</v>
      </c>
      <c r="G753" s="360">
        <v>58</v>
      </c>
      <c r="H753" s="355"/>
      <c r="I753" s="366">
        <f t="shared" ref="I753:I755" si="183">G753-D753</f>
        <v>58</v>
      </c>
      <c r="J753" s="355"/>
    </row>
    <row r="754" s="312" customFormat="1" ht="14.25" spans="1:10">
      <c r="A754" s="349" t="s">
        <v>1410</v>
      </c>
      <c r="B754" s="372">
        <f t="shared" si="182"/>
        <v>7</v>
      </c>
      <c r="C754" s="351" t="s">
        <v>1411</v>
      </c>
      <c r="D754" s="360">
        <v>0</v>
      </c>
      <c r="E754" s="360"/>
      <c r="F754" s="360">
        <v>0</v>
      </c>
      <c r="G754" s="360">
        <v>58</v>
      </c>
      <c r="H754" s="355"/>
      <c r="I754" s="366">
        <f t="shared" si="183"/>
        <v>58</v>
      </c>
      <c r="J754" s="355"/>
    </row>
    <row r="755" s="312" customFormat="1" ht="14.25" spans="1:10">
      <c r="A755" s="349" t="s">
        <v>1412</v>
      </c>
      <c r="B755" s="372">
        <f t="shared" si="182"/>
        <v>7</v>
      </c>
      <c r="C755" s="351" t="s">
        <v>1413</v>
      </c>
      <c r="D755" s="360">
        <v>0</v>
      </c>
      <c r="E755" s="360"/>
      <c r="F755" s="360">
        <v>0</v>
      </c>
      <c r="G755" s="360">
        <v>0</v>
      </c>
      <c r="H755" s="355"/>
      <c r="I755" s="366">
        <f t="shared" si="183"/>
        <v>0</v>
      </c>
      <c r="J755" s="355"/>
    </row>
    <row r="756" s="312" customFormat="1" ht="14.25" spans="1:10">
      <c r="A756" s="349" t="s">
        <v>1414</v>
      </c>
      <c r="B756" s="372">
        <f t="shared" si="182"/>
        <v>7</v>
      </c>
      <c r="C756" s="351" t="s">
        <v>1415</v>
      </c>
      <c r="D756" s="360">
        <v>0</v>
      </c>
      <c r="E756" s="360"/>
      <c r="F756" s="360">
        <v>0</v>
      </c>
      <c r="G756" s="360">
        <v>0</v>
      </c>
      <c r="H756" s="355"/>
      <c r="I756" s="366"/>
      <c r="J756" s="355"/>
    </row>
    <row r="757" s="312" customFormat="1" ht="14.25" spans="1:10">
      <c r="A757" s="349" t="s">
        <v>1416</v>
      </c>
      <c r="B757" s="372">
        <f t="shared" si="182"/>
        <v>7</v>
      </c>
      <c r="C757" s="351" t="s">
        <v>1417</v>
      </c>
      <c r="D757" s="360">
        <v>0</v>
      </c>
      <c r="E757" s="360"/>
      <c r="F757" s="360">
        <v>0</v>
      </c>
      <c r="G757" s="360">
        <v>0</v>
      </c>
      <c r="H757" s="355"/>
      <c r="I757" s="366"/>
      <c r="J757" s="355"/>
    </row>
    <row r="758" s="312" customFormat="1" ht="14.25" spans="1:10">
      <c r="A758" s="349" t="s">
        <v>1418</v>
      </c>
      <c r="B758" s="372">
        <f t="shared" si="182"/>
        <v>7</v>
      </c>
      <c r="C758" s="351" t="s">
        <v>1419</v>
      </c>
      <c r="D758" s="360">
        <v>0</v>
      </c>
      <c r="E758" s="360"/>
      <c r="F758" s="360">
        <v>0</v>
      </c>
      <c r="G758" s="360">
        <v>0</v>
      </c>
      <c r="H758" s="355"/>
      <c r="I758" s="366"/>
      <c r="J758" s="355"/>
    </row>
    <row r="759" s="312" customFormat="1" ht="14.25" spans="1:10">
      <c r="A759" s="349" t="s">
        <v>1420</v>
      </c>
      <c r="B759" s="372">
        <f t="shared" si="182"/>
        <v>5</v>
      </c>
      <c r="C759" s="351" t="s">
        <v>1421</v>
      </c>
      <c r="D759" s="360">
        <v>0</v>
      </c>
      <c r="E759" s="360"/>
      <c r="F759" s="360">
        <v>0</v>
      </c>
      <c r="G759" s="360">
        <v>0</v>
      </c>
      <c r="H759" s="355"/>
      <c r="I759" s="366"/>
      <c r="J759" s="355"/>
    </row>
    <row r="760" s="312" customFormat="1" ht="14.25" spans="1:10">
      <c r="A760" s="349" t="s">
        <v>1422</v>
      </c>
      <c r="B760" s="372">
        <f t="shared" si="182"/>
        <v>5</v>
      </c>
      <c r="C760" s="351" t="s">
        <v>1423</v>
      </c>
      <c r="D760" s="360">
        <v>0</v>
      </c>
      <c r="E760" s="360"/>
      <c r="F760" s="360">
        <v>0</v>
      </c>
      <c r="G760" s="360">
        <v>0</v>
      </c>
      <c r="H760" s="355"/>
      <c r="I760" s="366"/>
      <c r="J760" s="355"/>
    </row>
    <row r="761" s="312" customFormat="1" ht="14.25" spans="1:10">
      <c r="A761" s="349" t="s">
        <v>1424</v>
      </c>
      <c r="B761" s="372">
        <f t="shared" si="182"/>
        <v>5</v>
      </c>
      <c r="C761" s="351" t="s">
        <v>1425</v>
      </c>
      <c r="D761" s="360">
        <v>0</v>
      </c>
      <c r="E761" s="360"/>
      <c r="F761" s="360">
        <v>0</v>
      </c>
      <c r="G761" s="360">
        <v>0</v>
      </c>
      <c r="H761" s="355"/>
      <c r="I761" s="366"/>
      <c r="J761" s="355"/>
    </row>
    <row r="762" s="312" customFormat="1" ht="14.25" spans="1:10">
      <c r="A762" s="349" t="s">
        <v>1426</v>
      </c>
      <c r="B762" s="372">
        <f t="shared" si="182"/>
        <v>7</v>
      </c>
      <c r="C762" s="351" t="s">
        <v>120</v>
      </c>
      <c r="D762" s="360">
        <v>0</v>
      </c>
      <c r="E762" s="360"/>
      <c r="F762" s="360">
        <v>0</v>
      </c>
      <c r="G762" s="360">
        <v>0</v>
      </c>
      <c r="H762" s="355"/>
      <c r="I762" s="366"/>
      <c r="J762" s="355"/>
    </row>
    <row r="763" s="312" customFormat="1" ht="14.25" spans="1:10">
      <c r="A763" s="349" t="s">
        <v>1427</v>
      </c>
      <c r="B763" s="372">
        <f t="shared" si="182"/>
        <v>7</v>
      </c>
      <c r="C763" s="351" t="s">
        <v>122</v>
      </c>
      <c r="D763" s="360">
        <v>0</v>
      </c>
      <c r="E763" s="360"/>
      <c r="F763" s="360">
        <v>0</v>
      </c>
      <c r="G763" s="360">
        <v>0</v>
      </c>
      <c r="H763" s="355"/>
      <c r="I763" s="366"/>
      <c r="J763" s="355"/>
    </row>
    <row r="764" s="312" customFormat="1" ht="14.25" spans="1:10">
      <c r="A764" s="349" t="s">
        <v>1428</v>
      </c>
      <c r="B764" s="372">
        <f t="shared" si="182"/>
        <v>7</v>
      </c>
      <c r="C764" s="351" t="s">
        <v>124</v>
      </c>
      <c r="D764" s="360">
        <v>0</v>
      </c>
      <c r="E764" s="360"/>
      <c r="F764" s="360">
        <v>0</v>
      </c>
      <c r="G764" s="360">
        <v>0</v>
      </c>
      <c r="H764" s="355"/>
      <c r="I764" s="366"/>
      <c r="J764" s="355"/>
    </row>
    <row r="765" s="312" customFormat="1" ht="14.25" spans="1:10">
      <c r="A765" s="349" t="s">
        <v>1429</v>
      </c>
      <c r="B765" s="372">
        <f t="shared" si="182"/>
        <v>7</v>
      </c>
      <c r="C765" s="351" t="s">
        <v>1430</v>
      </c>
      <c r="D765" s="360">
        <v>0</v>
      </c>
      <c r="E765" s="360"/>
      <c r="F765" s="360">
        <v>0</v>
      </c>
      <c r="G765" s="360">
        <v>0</v>
      </c>
      <c r="H765" s="355"/>
      <c r="I765" s="366"/>
      <c r="J765" s="355"/>
    </row>
    <row r="766" s="312" customFormat="1" ht="14.25" spans="1:10">
      <c r="A766" s="349" t="s">
        <v>1431</v>
      </c>
      <c r="B766" s="372">
        <f t="shared" si="182"/>
        <v>7</v>
      </c>
      <c r="C766" s="351" t="s">
        <v>1432</v>
      </c>
      <c r="D766" s="360">
        <v>0</v>
      </c>
      <c r="E766" s="360"/>
      <c r="F766" s="360">
        <v>0</v>
      </c>
      <c r="G766" s="360">
        <v>0</v>
      </c>
      <c r="H766" s="355"/>
      <c r="I766" s="366"/>
      <c r="J766" s="355"/>
    </row>
    <row r="767" s="312" customFormat="1" ht="14.25" spans="1:10">
      <c r="A767" s="349" t="s">
        <v>1433</v>
      </c>
      <c r="B767" s="372">
        <f t="shared" si="182"/>
        <v>7</v>
      </c>
      <c r="C767" s="351" t="s">
        <v>1434</v>
      </c>
      <c r="D767" s="360">
        <v>0</v>
      </c>
      <c r="E767" s="360"/>
      <c r="F767" s="360">
        <v>0</v>
      </c>
      <c r="G767" s="360">
        <v>0</v>
      </c>
      <c r="H767" s="355"/>
      <c r="I767" s="366"/>
      <c r="J767" s="355"/>
    </row>
    <row r="768" s="312" customFormat="1" ht="14.25" spans="1:10">
      <c r="A768" s="349" t="s">
        <v>1435</v>
      </c>
      <c r="B768" s="372">
        <f t="shared" si="182"/>
        <v>7</v>
      </c>
      <c r="C768" s="351" t="s">
        <v>1436</v>
      </c>
      <c r="D768" s="360">
        <v>0</v>
      </c>
      <c r="E768" s="360"/>
      <c r="F768" s="360">
        <v>0</v>
      </c>
      <c r="G768" s="360">
        <v>0</v>
      </c>
      <c r="H768" s="355"/>
      <c r="I768" s="366"/>
      <c r="J768" s="355"/>
    </row>
    <row r="769" s="312" customFormat="1" ht="14.25" spans="1:10">
      <c r="A769" s="349" t="s">
        <v>1437</v>
      </c>
      <c r="B769" s="372">
        <f t="shared" si="182"/>
        <v>7</v>
      </c>
      <c r="C769" s="351" t="s">
        <v>1438</v>
      </c>
      <c r="D769" s="360">
        <v>0</v>
      </c>
      <c r="E769" s="360"/>
      <c r="F769" s="360">
        <v>0</v>
      </c>
      <c r="G769" s="360">
        <v>0</v>
      </c>
      <c r="H769" s="355"/>
      <c r="I769" s="366"/>
      <c r="J769" s="355"/>
    </row>
    <row r="770" s="312" customFormat="1" ht="14.25" spans="1:10">
      <c r="A770" s="349" t="s">
        <v>1439</v>
      </c>
      <c r="B770" s="372">
        <f t="shared" si="182"/>
        <v>7</v>
      </c>
      <c r="C770" s="351" t="s">
        <v>1440</v>
      </c>
      <c r="D770" s="360">
        <v>0</v>
      </c>
      <c r="E770" s="360"/>
      <c r="F770" s="360">
        <v>0</v>
      </c>
      <c r="G770" s="360">
        <v>0</v>
      </c>
      <c r="H770" s="355"/>
      <c r="I770" s="366"/>
      <c r="J770" s="355"/>
    </row>
    <row r="771" s="312" customFormat="1" ht="14.25" spans="1:10">
      <c r="A771" s="349" t="s">
        <v>1441</v>
      </c>
      <c r="B771" s="372">
        <f t="shared" si="182"/>
        <v>7</v>
      </c>
      <c r="C771" s="351" t="s">
        <v>1442</v>
      </c>
      <c r="D771" s="360">
        <v>0</v>
      </c>
      <c r="E771" s="360"/>
      <c r="F771" s="360">
        <v>0</v>
      </c>
      <c r="G771" s="360">
        <v>0</v>
      </c>
      <c r="H771" s="355"/>
      <c r="I771" s="366"/>
      <c r="J771" s="355"/>
    </row>
    <row r="772" s="312" customFormat="1" ht="14.25" spans="1:10">
      <c r="A772" s="349" t="s">
        <v>1443</v>
      </c>
      <c r="B772" s="372">
        <f t="shared" si="182"/>
        <v>7</v>
      </c>
      <c r="C772" s="351" t="s">
        <v>221</v>
      </c>
      <c r="D772" s="360">
        <v>0</v>
      </c>
      <c r="E772" s="360"/>
      <c r="F772" s="360">
        <v>0</v>
      </c>
      <c r="G772" s="360">
        <v>0</v>
      </c>
      <c r="H772" s="355"/>
      <c r="I772" s="366"/>
      <c r="J772" s="355"/>
    </row>
    <row r="773" s="312" customFormat="1" ht="14.25" spans="1:10">
      <c r="A773" s="349" t="s">
        <v>1444</v>
      </c>
      <c r="B773" s="372">
        <f t="shared" si="182"/>
        <v>7</v>
      </c>
      <c r="C773" s="351" t="s">
        <v>1445</v>
      </c>
      <c r="D773" s="360">
        <v>0</v>
      </c>
      <c r="E773" s="360"/>
      <c r="F773" s="360">
        <v>0</v>
      </c>
      <c r="G773" s="360">
        <v>0</v>
      </c>
      <c r="H773" s="355"/>
      <c r="I773" s="366"/>
      <c r="J773" s="355"/>
    </row>
    <row r="774" s="312" customFormat="1" ht="14.25" spans="1:10">
      <c r="A774" s="349" t="s">
        <v>1446</v>
      </c>
      <c r="B774" s="372">
        <f t="shared" si="182"/>
        <v>7</v>
      </c>
      <c r="C774" s="351" t="s">
        <v>138</v>
      </c>
      <c r="D774" s="360">
        <v>0</v>
      </c>
      <c r="E774" s="360"/>
      <c r="F774" s="360">
        <v>0</v>
      </c>
      <c r="G774" s="360">
        <v>0</v>
      </c>
      <c r="H774" s="355"/>
      <c r="I774" s="366"/>
      <c r="J774" s="355"/>
    </row>
    <row r="775" s="312" customFormat="1" ht="14.25" spans="1:10">
      <c r="A775" s="349" t="s">
        <v>1447</v>
      </c>
      <c r="B775" s="372">
        <f t="shared" si="182"/>
        <v>7</v>
      </c>
      <c r="C775" s="351" t="s">
        <v>1448</v>
      </c>
      <c r="D775" s="360">
        <v>0</v>
      </c>
      <c r="E775" s="360"/>
      <c r="F775" s="360">
        <v>0</v>
      </c>
      <c r="G775" s="360">
        <v>0</v>
      </c>
      <c r="H775" s="355"/>
      <c r="I775" s="366"/>
      <c r="J775" s="355"/>
    </row>
    <row r="776" s="312" customFormat="1" ht="14.25" spans="1:10">
      <c r="A776" s="349" t="s">
        <v>1449</v>
      </c>
      <c r="B776" s="372">
        <f t="shared" si="182"/>
        <v>5</v>
      </c>
      <c r="C776" s="351" t="s">
        <v>1450</v>
      </c>
      <c r="D776" s="360">
        <v>0</v>
      </c>
      <c r="E776" s="360"/>
      <c r="F776" s="360">
        <v>0</v>
      </c>
      <c r="G776" s="360">
        <v>0</v>
      </c>
      <c r="H776" s="355"/>
      <c r="I776" s="366"/>
      <c r="J776" s="355"/>
    </row>
    <row r="777" s="312" customFormat="1" ht="14.25" spans="1:10">
      <c r="A777" s="344" t="s">
        <v>1451</v>
      </c>
      <c r="B777" s="345">
        <f t="shared" si="182"/>
        <v>3</v>
      </c>
      <c r="C777" s="346" t="s">
        <v>1452</v>
      </c>
      <c r="D777" s="347">
        <v>16068</v>
      </c>
      <c r="E777" s="347">
        <v>18027</v>
      </c>
      <c r="F777" s="347">
        <v>12108</v>
      </c>
      <c r="G777" s="347">
        <v>15788</v>
      </c>
      <c r="H777" s="348">
        <f t="shared" ref="H777:H779" si="184">G777/F777</f>
        <v>1.30393128510076</v>
      </c>
      <c r="I777" s="365">
        <f t="shared" ref="I777:I780" si="185">G777-D777</f>
        <v>-280</v>
      </c>
      <c r="J777" s="348">
        <f t="shared" ref="J777:J780" si="186">I777/D777</f>
        <v>-0.0174259397560368</v>
      </c>
    </row>
    <row r="778" s="312" customFormat="1" ht="14.25" spans="1:10">
      <c r="A778" s="349" t="s">
        <v>1453</v>
      </c>
      <c r="B778" s="372">
        <f t="shared" si="182"/>
        <v>5</v>
      </c>
      <c r="C778" s="351" t="s">
        <v>1454</v>
      </c>
      <c r="D778" s="360">
        <v>6847</v>
      </c>
      <c r="E778" s="360">
        <v>9477</v>
      </c>
      <c r="F778" s="360">
        <v>5967</v>
      </c>
      <c r="G778" s="360">
        <v>6396</v>
      </c>
      <c r="H778" s="355">
        <f t="shared" si="184"/>
        <v>1.0718954248366</v>
      </c>
      <c r="I778" s="366">
        <f t="shared" si="185"/>
        <v>-451</v>
      </c>
      <c r="J778" s="355">
        <f t="shared" si="186"/>
        <v>-0.0658682634730539</v>
      </c>
    </row>
    <row r="779" s="312" customFormat="1" ht="14.25" spans="1:10">
      <c r="A779" s="349" t="s">
        <v>1455</v>
      </c>
      <c r="B779" s="372">
        <f t="shared" si="182"/>
        <v>7</v>
      </c>
      <c r="C779" s="351" t="s">
        <v>120</v>
      </c>
      <c r="D779" s="360">
        <v>185</v>
      </c>
      <c r="E779" s="360">
        <v>168</v>
      </c>
      <c r="F779" s="360">
        <v>168</v>
      </c>
      <c r="G779" s="360">
        <v>292</v>
      </c>
      <c r="H779" s="355">
        <f t="shared" si="184"/>
        <v>1.73809523809524</v>
      </c>
      <c r="I779" s="366">
        <f t="shared" si="185"/>
        <v>107</v>
      </c>
      <c r="J779" s="355">
        <f t="shared" si="186"/>
        <v>0.578378378378378</v>
      </c>
    </row>
    <row r="780" s="312" customFormat="1" ht="14.25" spans="1:10">
      <c r="A780" s="349" t="s">
        <v>1456</v>
      </c>
      <c r="B780" s="372">
        <f t="shared" si="182"/>
        <v>7</v>
      </c>
      <c r="C780" s="351" t="s">
        <v>122</v>
      </c>
      <c r="D780" s="360">
        <v>11</v>
      </c>
      <c r="E780" s="360"/>
      <c r="F780" s="360">
        <v>0</v>
      </c>
      <c r="G780" s="360">
        <v>88</v>
      </c>
      <c r="H780" s="355"/>
      <c r="I780" s="366">
        <f t="shared" si="185"/>
        <v>77</v>
      </c>
      <c r="J780" s="355">
        <f t="shared" si="186"/>
        <v>7</v>
      </c>
    </row>
    <row r="781" s="312" customFormat="1" ht="14.25" spans="1:10">
      <c r="A781" s="349" t="s">
        <v>1457</v>
      </c>
      <c r="B781" s="372">
        <f t="shared" si="182"/>
        <v>7</v>
      </c>
      <c r="C781" s="351" t="s">
        <v>124</v>
      </c>
      <c r="D781" s="360">
        <v>0</v>
      </c>
      <c r="E781" s="360"/>
      <c r="F781" s="360">
        <v>0</v>
      </c>
      <c r="G781" s="360">
        <v>0</v>
      </c>
      <c r="H781" s="355"/>
      <c r="I781" s="366"/>
      <c r="J781" s="355"/>
    </row>
    <row r="782" s="312" customFormat="1" ht="14.25" spans="1:10">
      <c r="A782" s="349" t="s">
        <v>1458</v>
      </c>
      <c r="B782" s="372">
        <f t="shared" si="182"/>
        <v>7</v>
      </c>
      <c r="C782" s="351" t="s">
        <v>1459</v>
      </c>
      <c r="D782" s="360">
        <v>3621</v>
      </c>
      <c r="E782" s="360">
        <v>2964</v>
      </c>
      <c r="F782" s="360">
        <v>2964</v>
      </c>
      <c r="G782" s="360">
        <v>3047</v>
      </c>
      <c r="H782" s="355">
        <f>G782/F782</f>
        <v>1.02800269905533</v>
      </c>
      <c r="I782" s="366">
        <f>G782-D782</f>
        <v>-574</v>
      </c>
      <c r="J782" s="355">
        <f>I782/D782</f>
        <v>-0.15851974592654</v>
      </c>
    </row>
    <row r="783" s="312" customFormat="1" ht="14.25" spans="1:10">
      <c r="A783" s="349" t="s">
        <v>1460</v>
      </c>
      <c r="B783" s="372">
        <f t="shared" si="182"/>
        <v>7</v>
      </c>
      <c r="C783" s="351" t="s">
        <v>1461</v>
      </c>
      <c r="D783" s="360">
        <v>0</v>
      </c>
      <c r="E783" s="360"/>
      <c r="F783" s="360">
        <v>0</v>
      </c>
      <c r="G783" s="360">
        <v>0</v>
      </c>
      <c r="H783" s="355"/>
      <c r="I783" s="366"/>
      <c r="J783" s="355"/>
    </row>
    <row r="784" s="312" customFormat="1" ht="14.25" spans="1:10">
      <c r="A784" s="349" t="s">
        <v>1462</v>
      </c>
      <c r="B784" s="372">
        <f t="shared" si="182"/>
        <v>7</v>
      </c>
      <c r="C784" s="351" t="s">
        <v>1463</v>
      </c>
      <c r="D784" s="360">
        <v>277</v>
      </c>
      <c r="E784" s="360"/>
      <c r="F784" s="360">
        <v>0</v>
      </c>
      <c r="G784" s="360">
        <v>46</v>
      </c>
      <c r="H784" s="355"/>
      <c r="I784" s="366">
        <f>G784-D784</f>
        <v>-231</v>
      </c>
      <c r="J784" s="355">
        <f>I784/D784</f>
        <v>-0.833935018050541</v>
      </c>
    </row>
    <row r="785" s="312" customFormat="1" ht="14.25" spans="1:10">
      <c r="A785" s="349" t="s">
        <v>1464</v>
      </c>
      <c r="B785" s="372">
        <f t="shared" si="182"/>
        <v>7</v>
      </c>
      <c r="C785" s="351" t="s">
        <v>1465</v>
      </c>
      <c r="D785" s="360">
        <v>0</v>
      </c>
      <c r="E785" s="360"/>
      <c r="F785" s="360">
        <v>0</v>
      </c>
      <c r="G785" s="360">
        <v>0</v>
      </c>
      <c r="H785" s="355"/>
      <c r="I785" s="366"/>
      <c r="J785" s="355"/>
    </row>
    <row r="786" s="312" customFormat="1" ht="14.25" spans="1:10">
      <c r="A786" s="349" t="s">
        <v>1466</v>
      </c>
      <c r="B786" s="372">
        <f t="shared" si="182"/>
        <v>7</v>
      </c>
      <c r="C786" s="351" t="s">
        <v>1467</v>
      </c>
      <c r="D786" s="360">
        <v>0</v>
      </c>
      <c r="E786" s="360"/>
      <c r="F786" s="360">
        <v>0</v>
      </c>
      <c r="G786" s="360">
        <v>0</v>
      </c>
      <c r="H786" s="355"/>
      <c r="I786" s="366"/>
      <c r="J786" s="355"/>
    </row>
    <row r="787" s="312" customFormat="1" ht="14.25" spans="1:10">
      <c r="A787" s="349" t="s">
        <v>1468</v>
      </c>
      <c r="B787" s="372">
        <f t="shared" si="182"/>
        <v>7</v>
      </c>
      <c r="C787" s="351" t="s">
        <v>1469</v>
      </c>
      <c r="D787" s="360">
        <v>0</v>
      </c>
      <c r="E787" s="360"/>
      <c r="F787" s="360">
        <v>0</v>
      </c>
      <c r="G787" s="360">
        <v>0</v>
      </c>
      <c r="H787" s="355"/>
      <c r="I787" s="366"/>
      <c r="J787" s="355"/>
    </row>
    <row r="788" s="312" customFormat="1" ht="14.25" spans="1:10">
      <c r="A788" s="349" t="s">
        <v>1470</v>
      </c>
      <c r="B788" s="372">
        <f t="shared" si="182"/>
        <v>7</v>
      </c>
      <c r="C788" s="351" t="s">
        <v>1471</v>
      </c>
      <c r="D788" s="360">
        <v>2753</v>
      </c>
      <c r="E788" s="360">
        <v>6345</v>
      </c>
      <c r="F788" s="360">
        <v>2835</v>
      </c>
      <c r="G788" s="360">
        <v>2923</v>
      </c>
      <c r="H788" s="355"/>
      <c r="I788" s="366"/>
      <c r="J788" s="355">
        <f t="shared" ref="J788:J794" si="187">I788/D788</f>
        <v>0</v>
      </c>
    </row>
    <row r="789" s="312" customFormat="1" ht="14.25" spans="1:10">
      <c r="A789" s="349" t="s">
        <v>1472</v>
      </c>
      <c r="B789" s="372">
        <f t="shared" si="182"/>
        <v>5</v>
      </c>
      <c r="C789" s="351" t="s">
        <v>1473</v>
      </c>
      <c r="D789" s="360">
        <v>0</v>
      </c>
      <c r="E789" s="360"/>
      <c r="F789" s="360">
        <v>0</v>
      </c>
      <c r="G789" s="360">
        <v>0</v>
      </c>
      <c r="H789" s="355"/>
      <c r="I789" s="366">
        <f t="shared" ref="I789:I801" si="188">G789-D789</f>
        <v>0</v>
      </c>
      <c r="J789" s="355"/>
    </row>
    <row r="790" s="312" customFormat="1" ht="14.25" spans="1:10">
      <c r="A790" s="349" t="s">
        <v>1474</v>
      </c>
      <c r="B790" s="372">
        <f t="shared" si="182"/>
        <v>5</v>
      </c>
      <c r="C790" s="351" t="s">
        <v>1475</v>
      </c>
      <c r="D790" s="360">
        <v>127</v>
      </c>
      <c r="E790" s="360">
        <v>60</v>
      </c>
      <c r="F790" s="360">
        <v>60</v>
      </c>
      <c r="G790" s="360">
        <v>183</v>
      </c>
      <c r="H790" s="355">
        <f t="shared" ref="H790:H793" si="189">G790/F790</f>
        <v>3.05</v>
      </c>
      <c r="I790" s="366">
        <f t="shared" si="188"/>
        <v>56</v>
      </c>
      <c r="J790" s="355">
        <f t="shared" si="187"/>
        <v>0.440944881889764</v>
      </c>
    </row>
    <row r="791" s="312" customFormat="1" ht="14.25" spans="1:10">
      <c r="A791" s="349" t="s">
        <v>1476</v>
      </c>
      <c r="B791" s="372">
        <f t="shared" si="182"/>
        <v>7</v>
      </c>
      <c r="C791" s="351" t="s">
        <v>1477</v>
      </c>
      <c r="D791" s="360">
        <v>0</v>
      </c>
      <c r="E791" s="360"/>
      <c r="F791" s="360">
        <v>0</v>
      </c>
      <c r="G791" s="360">
        <v>0</v>
      </c>
      <c r="H791" s="355"/>
      <c r="I791" s="366">
        <f t="shared" si="188"/>
        <v>0</v>
      </c>
      <c r="J791" s="355"/>
    </row>
    <row r="792" s="312" customFormat="1" ht="14.25" spans="1:10">
      <c r="A792" s="349" t="s">
        <v>1478</v>
      </c>
      <c r="B792" s="372">
        <f t="shared" si="182"/>
        <v>7</v>
      </c>
      <c r="C792" s="351" t="s">
        <v>1479</v>
      </c>
      <c r="D792" s="360">
        <v>127</v>
      </c>
      <c r="E792" s="360">
        <v>60</v>
      </c>
      <c r="F792" s="360">
        <v>60</v>
      </c>
      <c r="G792" s="360">
        <v>183</v>
      </c>
      <c r="H792" s="355">
        <f t="shared" si="189"/>
        <v>3.05</v>
      </c>
      <c r="I792" s="366">
        <f t="shared" si="188"/>
        <v>56</v>
      </c>
      <c r="J792" s="355">
        <f t="shared" si="187"/>
        <v>0.440944881889764</v>
      </c>
    </row>
    <row r="793" s="312" customFormat="1" ht="14.25" spans="1:10">
      <c r="A793" s="349" t="s">
        <v>1480</v>
      </c>
      <c r="B793" s="372">
        <f t="shared" si="182"/>
        <v>5</v>
      </c>
      <c r="C793" s="351" t="s">
        <v>1481</v>
      </c>
      <c r="D793" s="360">
        <v>8893</v>
      </c>
      <c r="E793" s="360">
        <v>8490</v>
      </c>
      <c r="F793" s="360">
        <v>6081</v>
      </c>
      <c r="G793" s="360">
        <v>9197</v>
      </c>
      <c r="H793" s="355">
        <f t="shared" si="189"/>
        <v>1.5124157210985</v>
      </c>
      <c r="I793" s="366">
        <f t="shared" si="188"/>
        <v>304</v>
      </c>
      <c r="J793" s="355">
        <f t="shared" si="187"/>
        <v>0.0341841898122119</v>
      </c>
    </row>
    <row r="794" s="312" customFormat="1" ht="14.25" spans="1:10">
      <c r="A794" s="349" t="s">
        <v>1482</v>
      </c>
      <c r="B794" s="372">
        <f t="shared" si="182"/>
        <v>7</v>
      </c>
      <c r="C794" s="351" t="s">
        <v>1483</v>
      </c>
      <c r="D794" s="360">
        <v>8893</v>
      </c>
      <c r="E794" s="360">
        <v>8490</v>
      </c>
      <c r="F794" s="360">
        <v>6081</v>
      </c>
      <c r="G794" s="360">
        <v>9197</v>
      </c>
      <c r="H794" s="355"/>
      <c r="I794" s="366">
        <f t="shared" si="188"/>
        <v>304</v>
      </c>
      <c r="J794" s="355">
        <f t="shared" si="187"/>
        <v>0.0341841898122119</v>
      </c>
    </row>
    <row r="795" s="312" customFormat="1" ht="14.25" spans="1:10">
      <c r="A795" s="349" t="s">
        <v>1484</v>
      </c>
      <c r="B795" s="372">
        <f t="shared" si="182"/>
        <v>5</v>
      </c>
      <c r="C795" s="351" t="s">
        <v>1485</v>
      </c>
      <c r="D795" s="360">
        <v>0</v>
      </c>
      <c r="E795" s="360"/>
      <c r="F795" s="360">
        <v>0</v>
      </c>
      <c r="G795" s="360">
        <v>0</v>
      </c>
      <c r="H795" s="355"/>
      <c r="I795" s="366">
        <f t="shared" si="188"/>
        <v>0</v>
      </c>
      <c r="J795" s="355"/>
    </row>
    <row r="796" s="312" customFormat="1" ht="14.25" spans="1:10">
      <c r="A796" s="349" t="s">
        <v>1486</v>
      </c>
      <c r="B796" s="372">
        <f t="shared" si="182"/>
        <v>5</v>
      </c>
      <c r="C796" s="351" t="s">
        <v>1487</v>
      </c>
      <c r="D796" s="360">
        <v>201</v>
      </c>
      <c r="E796" s="360"/>
      <c r="F796" s="360">
        <v>0</v>
      </c>
      <c r="G796" s="360">
        <v>12</v>
      </c>
      <c r="H796" s="355"/>
      <c r="I796" s="366">
        <f t="shared" si="188"/>
        <v>-189</v>
      </c>
      <c r="J796" s="355">
        <f t="shared" ref="J796:J801" si="190">I796/D796</f>
        <v>-0.940298507462687</v>
      </c>
    </row>
    <row r="797" s="312" customFormat="1" ht="14.25" spans="1:10">
      <c r="A797" s="349" t="s">
        <v>1488</v>
      </c>
      <c r="B797" s="372">
        <f t="shared" si="182"/>
        <v>7</v>
      </c>
      <c r="C797" s="351" t="s">
        <v>1489</v>
      </c>
      <c r="D797" s="360">
        <v>201</v>
      </c>
      <c r="E797" s="360"/>
      <c r="F797" s="360">
        <v>0</v>
      </c>
      <c r="G797" s="360">
        <v>12</v>
      </c>
      <c r="H797" s="355"/>
      <c r="I797" s="366">
        <f t="shared" si="188"/>
        <v>-189</v>
      </c>
      <c r="J797" s="355">
        <f t="shared" si="190"/>
        <v>-0.940298507462687</v>
      </c>
    </row>
    <row r="798" s="312" customFormat="1" ht="14.25" spans="1:10">
      <c r="A798" s="344" t="s">
        <v>1490</v>
      </c>
      <c r="B798" s="345">
        <f t="shared" si="182"/>
        <v>3</v>
      </c>
      <c r="C798" s="346" t="s">
        <v>1491</v>
      </c>
      <c r="D798" s="347">
        <v>13738</v>
      </c>
      <c r="E798" s="347">
        <v>8544</v>
      </c>
      <c r="F798" s="347">
        <v>14523</v>
      </c>
      <c r="G798" s="347">
        <v>11575</v>
      </c>
      <c r="H798" s="348">
        <f t="shared" ref="H798:H801" si="191">G798/F798</f>
        <v>0.797011636714178</v>
      </c>
      <c r="I798" s="365">
        <f t="shared" si="188"/>
        <v>-2163</v>
      </c>
      <c r="J798" s="348">
        <f t="shared" si="190"/>
        <v>-0.157446498762556</v>
      </c>
    </row>
    <row r="799" s="312" customFormat="1" ht="14.25" spans="1:10">
      <c r="A799" s="349" t="s">
        <v>1492</v>
      </c>
      <c r="B799" s="372">
        <f t="shared" si="182"/>
        <v>5</v>
      </c>
      <c r="C799" s="351" t="s">
        <v>1493</v>
      </c>
      <c r="D799" s="360">
        <v>5902</v>
      </c>
      <c r="E799" s="360">
        <v>5470</v>
      </c>
      <c r="F799" s="360">
        <v>6811</v>
      </c>
      <c r="G799" s="360">
        <v>3838</v>
      </c>
      <c r="H799" s="355">
        <f t="shared" si="191"/>
        <v>0.563500220231978</v>
      </c>
      <c r="I799" s="366">
        <f t="shared" si="188"/>
        <v>-2064</v>
      </c>
      <c r="J799" s="355">
        <f t="shared" si="190"/>
        <v>-0.349711962046764</v>
      </c>
    </row>
    <row r="800" s="312" customFormat="1" ht="14.25" spans="1:10">
      <c r="A800" s="349" t="s">
        <v>1494</v>
      </c>
      <c r="B800" s="372">
        <f t="shared" si="182"/>
        <v>7</v>
      </c>
      <c r="C800" s="351" t="s">
        <v>120</v>
      </c>
      <c r="D800" s="360">
        <v>297</v>
      </c>
      <c r="E800" s="360">
        <v>107</v>
      </c>
      <c r="F800" s="360">
        <v>107</v>
      </c>
      <c r="G800" s="360">
        <v>323</v>
      </c>
      <c r="H800" s="355">
        <f t="shared" si="191"/>
        <v>3.01869158878505</v>
      </c>
      <c r="I800" s="366">
        <f t="shared" si="188"/>
        <v>26</v>
      </c>
      <c r="J800" s="355">
        <f t="shared" si="190"/>
        <v>0.0875420875420875</v>
      </c>
    </row>
    <row r="801" s="312" customFormat="1" ht="14.25" spans="1:10">
      <c r="A801" s="349" t="s">
        <v>1495</v>
      </c>
      <c r="B801" s="372">
        <f t="shared" si="182"/>
        <v>7</v>
      </c>
      <c r="C801" s="351" t="s">
        <v>122</v>
      </c>
      <c r="D801" s="360">
        <v>1287</v>
      </c>
      <c r="E801" s="360">
        <v>82</v>
      </c>
      <c r="F801" s="360">
        <v>82</v>
      </c>
      <c r="G801" s="360">
        <v>54</v>
      </c>
      <c r="H801" s="355">
        <f t="shared" si="191"/>
        <v>0.658536585365854</v>
      </c>
      <c r="I801" s="366">
        <f t="shared" si="188"/>
        <v>-1233</v>
      </c>
      <c r="J801" s="355">
        <f t="shared" si="190"/>
        <v>-0.958041958041958</v>
      </c>
    </row>
    <row r="802" s="312" customFormat="1" ht="14.25" spans="1:10">
      <c r="A802" s="349" t="s">
        <v>1496</v>
      </c>
      <c r="B802" s="372">
        <f t="shared" ref="B802:B822" si="192">LEN(A802)</f>
        <v>7</v>
      </c>
      <c r="C802" s="351" t="s">
        <v>124</v>
      </c>
      <c r="D802" s="360">
        <v>0</v>
      </c>
      <c r="E802" s="360">
        <v>0</v>
      </c>
      <c r="F802" s="360">
        <v>0</v>
      </c>
      <c r="G802" s="360">
        <v>0</v>
      </c>
      <c r="H802" s="355"/>
      <c r="I802" s="366"/>
      <c r="J802" s="355"/>
    </row>
    <row r="803" s="312" customFormat="1" ht="14.25" spans="1:10">
      <c r="A803" s="349" t="s">
        <v>1497</v>
      </c>
      <c r="B803" s="372">
        <f t="shared" si="192"/>
        <v>7</v>
      </c>
      <c r="C803" s="351" t="s">
        <v>138</v>
      </c>
      <c r="D803" s="360">
        <v>969</v>
      </c>
      <c r="E803" s="360">
        <v>798</v>
      </c>
      <c r="F803" s="360">
        <v>798</v>
      </c>
      <c r="G803" s="360">
        <v>1057</v>
      </c>
      <c r="H803" s="355">
        <f t="shared" ref="H803:H806" si="193">G803/F803</f>
        <v>1.32456140350877</v>
      </c>
      <c r="I803" s="366">
        <f t="shared" ref="I803:I807" si="194">G803-D803</f>
        <v>88</v>
      </c>
      <c r="J803" s="355">
        <f t="shared" ref="J803:J807" si="195">I803/D803</f>
        <v>0.0908152734778122</v>
      </c>
    </row>
    <row r="804" s="312" customFormat="1" ht="14.25" spans="1:10">
      <c r="A804" s="349" t="s">
        <v>1498</v>
      </c>
      <c r="B804" s="372">
        <f t="shared" si="192"/>
        <v>7</v>
      </c>
      <c r="C804" s="351" t="s">
        <v>1499</v>
      </c>
      <c r="D804" s="360">
        <v>0</v>
      </c>
      <c r="E804" s="360"/>
      <c r="F804" s="360">
        <v>0</v>
      </c>
      <c r="G804" s="360">
        <v>0</v>
      </c>
      <c r="H804" s="355"/>
      <c r="I804" s="366"/>
      <c r="J804" s="355"/>
    </row>
    <row r="805" s="312" customFormat="1" ht="14.25" spans="1:10">
      <c r="A805" s="349" t="s">
        <v>1500</v>
      </c>
      <c r="B805" s="372">
        <f t="shared" si="192"/>
        <v>7</v>
      </c>
      <c r="C805" s="351" t="s">
        <v>1501</v>
      </c>
      <c r="D805" s="360">
        <v>5</v>
      </c>
      <c r="E805" s="360"/>
      <c r="F805" s="360">
        <v>861</v>
      </c>
      <c r="G805" s="360">
        <v>117</v>
      </c>
      <c r="H805" s="355">
        <f t="shared" si="193"/>
        <v>0.13588850174216</v>
      </c>
      <c r="I805" s="366">
        <f t="shared" si="194"/>
        <v>112</v>
      </c>
      <c r="J805" s="355">
        <f t="shared" si="195"/>
        <v>22.4</v>
      </c>
    </row>
    <row r="806" s="312" customFormat="1" ht="14.25" spans="1:10">
      <c r="A806" s="349" t="s">
        <v>1502</v>
      </c>
      <c r="B806" s="372">
        <f t="shared" si="192"/>
        <v>7</v>
      </c>
      <c r="C806" s="351" t="s">
        <v>1503</v>
      </c>
      <c r="D806" s="360">
        <v>43</v>
      </c>
      <c r="E806" s="360">
        <v>15</v>
      </c>
      <c r="F806" s="360">
        <v>86</v>
      </c>
      <c r="G806" s="360">
        <v>37</v>
      </c>
      <c r="H806" s="355">
        <f t="shared" si="193"/>
        <v>0.430232558139535</v>
      </c>
      <c r="I806" s="366">
        <f t="shared" si="194"/>
        <v>-6</v>
      </c>
      <c r="J806" s="355">
        <f t="shared" si="195"/>
        <v>-0.13953488372093</v>
      </c>
    </row>
    <row r="807" s="312" customFormat="1" ht="14.25" spans="1:10">
      <c r="A807" s="349" t="s">
        <v>1504</v>
      </c>
      <c r="B807" s="372">
        <f t="shared" si="192"/>
        <v>7</v>
      </c>
      <c r="C807" s="351" t="s">
        <v>1505</v>
      </c>
      <c r="D807" s="360">
        <v>13</v>
      </c>
      <c r="E807" s="360"/>
      <c r="F807" s="360">
        <v>0</v>
      </c>
      <c r="G807" s="360">
        <v>0</v>
      </c>
      <c r="H807" s="355"/>
      <c r="I807" s="366">
        <f t="shared" si="194"/>
        <v>-13</v>
      </c>
      <c r="J807" s="355">
        <f t="shared" si="195"/>
        <v>-1</v>
      </c>
    </row>
    <row r="808" s="312" customFormat="1" ht="14.25" spans="1:10">
      <c r="A808" s="349" t="s">
        <v>1506</v>
      </c>
      <c r="B808" s="372">
        <f t="shared" si="192"/>
        <v>7</v>
      </c>
      <c r="C808" s="351" t="s">
        <v>1507</v>
      </c>
      <c r="D808" s="360">
        <v>28</v>
      </c>
      <c r="E808" s="360"/>
      <c r="F808" s="360">
        <v>0</v>
      </c>
      <c r="G808" s="360">
        <v>3</v>
      </c>
      <c r="H808" s="355"/>
      <c r="I808" s="366"/>
      <c r="J808" s="355"/>
    </row>
    <row r="809" s="312" customFormat="1" ht="14.25" spans="1:10">
      <c r="A809" s="349" t="s">
        <v>1508</v>
      </c>
      <c r="B809" s="372">
        <f t="shared" si="192"/>
        <v>7</v>
      </c>
      <c r="C809" s="351" t="s">
        <v>1509</v>
      </c>
      <c r="D809" s="360">
        <v>0</v>
      </c>
      <c r="E809" s="360"/>
      <c r="F809" s="360">
        <v>0</v>
      </c>
      <c r="G809" s="360">
        <v>0</v>
      </c>
      <c r="H809" s="355"/>
      <c r="I809" s="366"/>
      <c r="J809" s="355"/>
    </row>
    <row r="810" s="312" customFormat="1" ht="14.25" spans="1:10">
      <c r="A810" s="349" t="s">
        <v>1510</v>
      </c>
      <c r="B810" s="372">
        <f t="shared" si="192"/>
        <v>7</v>
      </c>
      <c r="C810" s="351" t="s">
        <v>1511</v>
      </c>
      <c r="D810" s="360">
        <v>0</v>
      </c>
      <c r="E810" s="360"/>
      <c r="F810" s="360">
        <v>0</v>
      </c>
      <c r="G810" s="360">
        <v>0</v>
      </c>
      <c r="H810" s="355"/>
      <c r="I810" s="366">
        <f>G810-D810</f>
        <v>0</v>
      </c>
      <c r="J810" s="355"/>
    </row>
    <row r="811" s="312" customFormat="1" ht="14.25" spans="1:10">
      <c r="A811" s="349" t="s">
        <v>1512</v>
      </c>
      <c r="B811" s="372">
        <f t="shared" si="192"/>
        <v>7</v>
      </c>
      <c r="C811" s="351" t="s">
        <v>1513</v>
      </c>
      <c r="D811" s="360">
        <v>0</v>
      </c>
      <c r="E811" s="360"/>
      <c r="F811" s="360">
        <v>0</v>
      </c>
      <c r="G811" s="360">
        <v>0</v>
      </c>
      <c r="H811" s="355"/>
      <c r="I811" s="366"/>
      <c r="J811" s="355"/>
    </row>
    <row r="812" s="312" customFormat="1" ht="14.25" spans="1:10">
      <c r="A812" s="349" t="s">
        <v>1514</v>
      </c>
      <c r="B812" s="372">
        <f t="shared" si="192"/>
        <v>7</v>
      </c>
      <c r="C812" s="351" t="s">
        <v>1515</v>
      </c>
      <c r="D812" s="360">
        <v>0</v>
      </c>
      <c r="E812" s="360"/>
      <c r="F812" s="360">
        <v>0</v>
      </c>
      <c r="G812" s="360">
        <v>0</v>
      </c>
      <c r="H812" s="355"/>
      <c r="I812" s="366"/>
      <c r="J812" s="355"/>
    </row>
    <row r="813" s="312" customFormat="1" ht="14.25" spans="1:10">
      <c r="A813" s="349" t="s">
        <v>1516</v>
      </c>
      <c r="B813" s="372">
        <f t="shared" si="192"/>
        <v>7</v>
      </c>
      <c r="C813" s="351" t="s">
        <v>1517</v>
      </c>
      <c r="D813" s="360">
        <v>1</v>
      </c>
      <c r="E813" s="360"/>
      <c r="F813" s="360">
        <v>0</v>
      </c>
      <c r="G813" s="360">
        <v>0</v>
      </c>
      <c r="H813" s="355"/>
      <c r="I813" s="366"/>
      <c r="J813" s="355"/>
    </row>
    <row r="814" s="312" customFormat="1" ht="14.25" spans="1:10">
      <c r="A814" s="349" t="s">
        <v>1518</v>
      </c>
      <c r="B814" s="372">
        <f t="shared" si="192"/>
        <v>7</v>
      </c>
      <c r="C814" s="351" t="s">
        <v>1519</v>
      </c>
      <c r="D814" s="360">
        <v>0</v>
      </c>
      <c r="E814" s="360"/>
      <c r="F814" s="360">
        <v>0</v>
      </c>
      <c r="G814" s="360">
        <v>0</v>
      </c>
      <c r="H814" s="355"/>
      <c r="I814" s="366"/>
      <c r="J814" s="355"/>
    </row>
    <row r="815" s="312" customFormat="1" ht="14.25" spans="1:10">
      <c r="A815" s="349" t="s">
        <v>1520</v>
      </c>
      <c r="B815" s="372">
        <f t="shared" si="192"/>
        <v>7</v>
      </c>
      <c r="C815" s="351" t="s">
        <v>1521</v>
      </c>
      <c r="D815" s="360">
        <v>1122</v>
      </c>
      <c r="E815" s="360">
        <v>4251</v>
      </c>
      <c r="F815" s="360">
        <v>4308</v>
      </c>
      <c r="G815" s="360">
        <v>1737</v>
      </c>
      <c r="H815" s="355">
        <f>G815/F815</f>
        <v>0.403203342618384</v>
      </c>
      <c r="I815" s="366">
        <f t="shared" ref="I815:I820" si="196">G815-D815</f>
        <v>615</v>
      </c>
      <c r="J815" s="355">
        <f>I815/D815</f>
        <v>0.548128342245989</v>
      </c>
    </row>
    <row r="816" s="312" customFormat="1" ht="14.25" spans="1:10">
      <c r="A816" s="349" t="s">
        <v>1522</v>
      </c>
      <c r="B816" s="372">
        <f t="shared" si="192"/>
        <v>7</v>
      </c>
      <c r="C816" s="351" t="s">
        <v>1523</v>
      </c>
      <c r="D816" s="360">
        <v>0</v>
      </c>
      <c r="E816" s="360"/>
      <c r="F816" s="360">
        <v>0</v>
      </c>
      <c r="G816" s="360">
        <v>0</v>
      </c>
      <c r="H816" s="355"/>
      <c r="I816" s="366">
        <f t="shared" si="196"/>
        <v>0</v>
      </c>
      <c r="J816" s="355"/>
    </row>
    <row r="817" s="312" customFormat="1" ht="14.25" spans="1:10">
      <c r="A817" s="349" t="s">
        <v>1524</v>
      </c>
      <c r="B817" s="372">
        <f t="shared" si="192"/>
        <v>7</v>
      </c>
      <c r="C817" s="351" t="s">
        <v>1525</v>
      </c>
      <c r="D817" s="360">
        <v>34</v>
      </c>
      <c r="E817" s="360"/>
      <c r="F817" s="360">
        <v>0</v>
      </c>
      <c r="G817" s="360">
        <v>0</v>
      </c>
      <c r="H817" s="355"/>
      <c r="I817" s="366">
        <f t="shared" si="196"/>
        <v>-34</v>
      </c>
      <c r="J817" s="355"/>
    </row>
    <row r="818" s="312" customFormat="1" ht="14.25" spans="1:10">
      <c r="A818" s="349" t="s">
        <v>1526</v>
      </c>
      <c r="B818" s="372">
        <f t="shared" si="192"/>
        <v>7</v>
      </c>
      <c r="C818" s="351" t="s">
        <v>1527</v>
      </c>
      <c r="D818" s="360">
        <v>12</v>
      </c>
      <c r="E818" s="360"/>
      <c r="F818" s="360">
        <v>0</v>
      </c>
      <c r="G818" s="360">
        <v>0</v>
      </c>
      <c r="H818" s="355"/>
      <c r="I818" s="366">
        <f t="shared" si="196"/>
        <v>-12</v>
      </c>
      <c r="J818" s="355"/>
    </row>
    <row r="819" s="312" customFormat="1" ht="14.25" spans="1:10">
      <c r="A819" s="349" t="s">
        <v>1528</v>
      </c>
      <c r="B819" s="372">
        <f t="shared" si="192"/>
        <v>7</v>
      </c>
      <c r="C819" s="351" t="s">
        <v>1529</v>
      </c>
      <c r="D819" s="360">
        <v>20</v>
      </c>
      <c r="E819" s="360"/>
      <c r="F819" s="360">
        <v>0</v>
      </c>
      <c r="G819" s="360">
        <v>0</v>
      </c>
      <c r="H819" s="355"/>
      <c r="I819" s="366">
        <f t="shared" si="196"/>
        <v>-20</v>
      </c>
      <c r="J819" s="355"/>
    </row>
    <row r="820" s="312" customFormat="1" ht="14.25" spans="1:10">
      <c r="A820" s="349" t="s">
        <v>1530</v>
      </c>
      <c r="B820" s="372">
        <f t="shared" si="192"/>
        <v>7</v>
      </c>
      <c r="C820" s="351" t="s">
        <v>1531</v>
      </c>
      <c r="D820" s="360">
        <v>300</v>
      </c>
      <c r="E820" s="360"/>
      <c r="F820" s="360">
        <v>0</v>
      </c>
      <c r="G820" s="360">
        <v>0</v>
      </c>
      <c r="H820" s="355"/>
      <c r="I820" s="366">
        <f t="shared" si="196"/>
        <v>-300</v>
      </c>
      <c r="J820" s="355">
        <f t="shared" ref="J820:J825" si="197">I820/D820</f>
        <v>-1</v>
      </c>
    </row>
    <row r="821" s="312" customFormat="1" ht="14.25" spans="1:10">
      <c r="A821" s="349" t="s">
        <v>1532</v>
      </c>
      <c r="B821" s="372">
        <f t="shared" si="192"/>
        <v>7</v>
      </c>
      <c r="C821" s="351" t="s">
        <v>1533</v>
      </c>
      <c r="D821" s="360">
        <v>1</v>
      </c>
      <c r="E821" s="360"/>
      <c r="F821" s="360">
        <v>0</v>
      </c>
      <c r="G821" s="360">
        <v>3</v>
      </c>
      <c r="H821" s="355"/>
      <c r="I821" s="366"/>
      <c r="J821" s="355"/>
    </row>
    <row r="822" s="312" customFormat="1" ht="14.25" spans="1:10">
      <c r="A822" s="349" t="s">
        <v>1534</v>
      </c>
      <c r="B822" s="372">
        <f t="shared" si="192"/>
        <v>7</v>
      </c>
      <c r="C822" s="351" t="s">
        <v>1535</v>
      </c>
      <c r="D822" s="360">
        <v>0</v>
      </c>
      <c r="E822" s="360">
        <v>1</v>
      </c>
      <c r="F822" s="360">
        <v>1</v>
      </c>
      <c r="G822" s="360">
        <v>0</v>
      </c>
      <c r="H822" s="355"/>
      <c r="I822" s="366">
        <f t="shared" ref="I822:I825" si="198">G822-D822</f>
        <v>0</v>
      </c>
      <c r="J822" s="355"/>
    </row>
    <row r="823" s="312" customFormat="1" ht="14.25" spans="1:10">
      <c r="A823" s="349" t="s">
        <v>1536</v>
      </c>
      <c r="B823" s="372"/>
      <c r="C823" s="351" t="s">
        <v>1537</v>
      </c>
      <c r="D823" s="360">
        <v>0</v>
      </c>
      <c r="E823" s="360">
        <v>216</v>
      </c>
      <c r="F823" s="360">
        <v>526</v>
      </c>
      <c r="G823" s="360">
        <v>471</v>
      </c>
      <c r="H823" s="355"/>
      <c r="I823" s="366"/>
      <c r="J823" s="355"/>
    </row>
    <row r="824" s="312" customFormat="1" ht="14.25" spans="1:10">
      <c r="A824" s="349" t="s">
        <v>1538</v>
      </c>
      <c r="B824" s="372">
        <f t="shared" ref="B824:B844" si="199">LEN(A824)</f>
        <v>7</v>
      </c>
      <c r="C824" s="351" t="s">
        <v>1539</v>
      </c>
      <c r="D824" s="360">
        <v>1770</v>
      </c>
      <c r="E824" s="360">
        <v>0</v>
      </c>
      <c r="F824" s="360">
        <v>42</v>
      </c>
      <c r="G824" s="360">
        <v>36</v>
      </c>
      <c r="H824" s="355"/>
      <c r="I824" s="366">
        <f t="shared" si="198"/>
        <v>-1734</v>
      </c>
      <c r="J824" s="355">
        <f t="shared" si="197"/>
        <v>-0.979661016949153</v>
      </c>
    </row>
    <row r="825" s="312" customFormat="1" ht="14.25" spans="1:10">
      <c r="A825" s="349" t="s">
        <v>1540</v>
      </c>
      <c r="B825" s="372">
        <f t="shared" si="199"/>
        <v>5</v>
      </c>
      <c r="C825" s="351" t="s">
        <v>1541</v>
      </c>
      <c r="D825" s="360">
        <v>2013</v>
      </c>
      <c r="E825" s="360">
        <v>411</v>
      </c>
      <c r="F825" s="360">
        <v>596</v>
      </c>
      <c r="G825" s="360">
        <v>1052</v>
      </c>
      <c r="H825" s="355">
        <f>G825/F825</f>
        <v>1.76510067114094</v>
      </c>
      <c r="I825" s="366">
        <f t="shared" si="198"/>
        <v>-961</v>
      </c>
      <c r="J825" s="355">
        <f t="shared" si="197"/>
        <v>-0.477396920019871</v>
      </c>
    </row>
    <row r="826" s="312" customFormat="1" ht="14.25" spans="1:10">
      <c r="A826" s="349" t="s">
        <v>1542</v>
      </c>
      <c r="B826" s="372">
        <f t="shared" si="199"/>
        <v>7</v>
      </c>
      <c r="C826" s="351" t="s">
        <v>120</v>
      </c>
      <c r="D826" s="360">
        <v>0</v>
      </c>
      <c r="E826" s="360"/>
      <c r="F826" s="360">
        <v>0</v>
      </c>
      <c r="G826" s="360">
        <v>0</v>
      </c>
      <c r="H826" s="355"/>
      <c r="I826" s="366"/>
      <c r="J826" s="355"/>
    </row>
    <row r="827" s="312" customFormat="1" ht="14.25" spans="1:10">
      <c r="A827" s="349" t="s">
        <v>1543</v>
      </c>
      <c r="B827" s="372">
        <f t="shared" si="199"/>
        <v>7</v>
      </c>
      <c r="C827" s="351" t="s">
        <v>122</v>
      </c>
      <c r="D827" s="360">
        <v>65</v>
      </c>
      <c r="E827" s="360"/>
      <c r="F827" s="360">
        <v>0</v>
      </c>
      <c r="G827" s="360">
        <v>9</v>
      </c>
      <c r="H827" s="355"/>
      <c r="I827" s="366">
        <f t="shared" ref="I827:I830" si="200">G827-D827</f>
        <v>-56</v>
      </c>
      <c r="J827" s="355">
        <f t="shared" ref="J827:J830" si="201">I827/D827</f>
        <v>-0.861538461538462</v>
      </c>
    </row>
    <row r="828" s="312" customFormat="1" ht="14.25" spans="1:10">
      <c r="A828" s="349" t="s">
        <v>1544</v>
      </c>
      <c r="B828" s="372">
        <f t="shared" si="199"/>
        <v>7</v>
      </c>
      <c r="C828" s="351" t="s">
        <v>124</v>
      </c>
      <c r="D828" s="360">
        <v>0</v>
      </c>
      <c r="E828" s="360"/>
      <c r="F828" s="360">
        <v>0</v>
      </c>
      <c r="G828" s="360">
        <v>0</v>
      </c>
      <c r="H828" s="355"/>
      <c r="I828" s="366"/>
      <c r="J828" s="355"/>
    </row>
    <row r="829" s="312" customFormat="1" ht="14.25" spans="1:10">
      <c r="A829" s="349" t="s">
        <v>1545</v>
      </c>
      <c r="B829" s="372">
        <f t="shared" si="199"/>
        <v>7</v>
      </c>
      <c r="C829" s="351" t="s">
        <v>1546</v>
      </c>
      <c r="D829" s="360">
        <v>564</v>
      </c>
      <c r="E829" s="360">
        <v>408</v>
      </c>
      <c r="F829" s="360">
        <v>408</v>
      </c>
      <c r="G829" s="360">
        <v>572</v>
      </c>
      <c r="H829" s="355">
        <f>G829/F829</f>
        <v>1.40196078431373</v>
      </c>
      <c r="I829" s="366">
        <f t="shared" si="200"/>
        <v>8</v>
      </c>
      <c r="J829" s="355">
        <f t="shared" si="201"/>
        <v>0.0141843971631206</v>
      </c>
    </row>
    <row r="830" s="312" customFormat="1" ht="14.25" spans="1:10">
      <c r="A830" s="349" t="s">
        <v>1547</v>
      </c>
      <c r="B830" s="372">
        <f t="shared" si="199"/>
        <v>7</v>
      </c>
      <c r="C830" s="351" t="s">
        <v>1548</v>
      </c>
      <c r="D830" s="360">
        <v>13</v>
      </c>
      <c r="E830" s="360"/>
      <c r="F830" s="360">
        <v>0</v>
      </c>
      <c r="G830" s="360">
        <v>14</v>
      </c>
      <c r="H830" s="355"/>
      <c r="I830" s="366">
        <f t="shared" si="200"/>
        <v>1</v>
      </c>
      <c r="J830" s="355">
        <f t="shared" si="201"/>
        <v>0.0769230769230769</v>
      </c>
    </row>
    <row r="831" s="312" customFormat="1" ht="14.25" spans="1:10">
      <c r="A831" s="349" t="s">
        <v>1549</v>
      </c>
      <c r="B831" s="372">
        <f t="shared" si="199"/>
        <v>7</v>
      </c>
      <c r="C831" s="351" t="s">
        <v>1550</v>
      </c>
      <c r="D831" s="360">
        <v>100</v>
      </c>
      <c r="E831" s="360"/>
      <c r="F831" s="360">
        <v>0</v>
      </c>
      <c r="G831" s="360">
        <v>0</v>
      </c>
      <c r="H831" s="355"/>
      <c r="I831" s="366"/>
      <c r="J831" s="355"/>
    </row>
    <row r="832" s="312" customFormat="1" ht="14.25" spans="1:10">
      <c r="A832" s="349" t="s">
        <v>1551</v>
      </c>
      <c r="B832" s="372">
        <f t="shared" si="199"/>
        <v>7</v>
      </c>
      <c r="C832" s="351" t="s">
        <v>1552</v>
      </c>
      <c r="D832" s="360">
        <v>0</v>
      </c>
      <c r="E832" s="360"/>
      <c r="F832" s="360">
        <v>0</v>
      </c>
      <c r="G832" s="360">
        <v>0</v>
      </c>
      <c r="H832" s="355"/>
      <c r="I832" s="366">
        <f>G832-D832</f>
        <v>0</v>
      </c>
      <c r="J832" s="355"/>
    </row>
    <row r="833" s="312" customFormat="1" ht="14.25" spans="1:10">
      <c r="A833" s="349" t="s">
        <v>1553</v>
      </c>
      <c r="B833" s="372">
        <f t="shared" si="199"/>
        <v>7</v>
      </c>
      <c r="C833" s="351" t="s">
        <v>1554</v>
      </c>
      <c r="D833" s="360">
        <v>0</v>
      </c>
      <c r="E833" s="360"/>
      <c r="F833" s="360">
        <v>0</v>
      </c>
      <c r="G833" s="360">
        <v>0</v>
      </c>
      <c r="H833" s="355"/>
      <c r="I833" s="366">
        <f>G833-D833</f>
        <v>0</v>
      </c>
      <c r="J833" s="355"/>
    </row>
    <row r="834" s="312" customFormat="1" ht="14.25" spans="1:10">
      <c r="A834" s="349" t="s">
        <v>1555</v>
      </c>
      <c r="B834" s="372">
        <f t="shared" si="199"/>
        <v>7</v>
      </c>
      <c r="C834" s="351" t="s">
        <v>1556</v>
      </c>
      <c r="D834" s="360">
        <v>0</v>
      </c>
      <c r="E834" s="360"/>
      <c r="F834" s="360">
        <v>0</v>
      </c>
      <c r="G834" s="360">
        <v>0</v>
      </c>
      <c r="H834" s="355"/>
      <c r="I834" s="366"/>
      <c r="J834" s="355"/>
    </row>
    <row r="835" s="312" customFormat="1" ht="14.25" spans="1:10">
      <c r="A835" s="349" t="s">
        <v>1557</v>
      </c>
      <c r="B835" s="372">
        <f t="shared" si="199"/>
        <v>7</v>
      </c>
      <c r="C835" s="351" t="s">
        <v>1558</v>
      </c>
      <c r="D835" s="360">
        <v>1026</v>
      </c>
      <c r="E835" s="360"/>
      <c r="F835" s="360">
        <v>521</v>
      </c>
      <c r="G835" s="360">
        <v>427</v>
      </c>
      <c r="H835" s="355"/>
      <c r="I835" s="366"/>
      <c r="J835" s="355"/>
    </row>
    <row r="836" s="312" customFormat="1" ht="14.25" spans="1:10">
      <c r="A836" s="349" t="s">
        <v>1559</v>
      </c>
      <c r="B836" s="372">
        <f t="shared" si="199"/>
        <v>7</v>
      </c>
      <c r="C836" s="351" t="s">
        <v>1560</v>
      </c>
      <c r="D836" s="360">
        <v>0</v>
      </c>
      <c r="E836" s="360"/>
      <c r="F836" s="360">
        <v>0</v>
      </c>
      <c r="G836" s="360">
        <v>0</v>
      </c>
      <c r="H836" s="355"/>
      <c r="I836" s="366"/>
      <c r="J836" s="355"/>
    </row>
    <row r="837" s="312" customFormat="1" ht="14.25" spans="1:10">
      <c r="A837" s="349" t="s">
        <v>1561</v>
      </c>
      <c r="B837" s="372">
        <f t="shared" si="199"/>
        <v>7</v>
      </c>
      <c r="C837" s="351" t="s">
        <v>1562</v>
      </c>
      <c r="D837" s="360">
        <v>0</v>
      </c>
      <c r="E837" s="360"/>
      <c r="F837" s="360">
        <v>0</v>
      </c>
      <c r="G837" s="360">
        <v>0</v>
      </c>
      <c r="H837" s="355"/>
      <c r="I837" s="366"/>
      <c r="J837" s="355"/>
    </row>
    <row r="838" s="312" customFormat="1" ht="14.25" spans="1:10">
      <c r="A838" s="349" t="s">
        <v>1563</v>
      </c>
      <c r="B838" s="372">
        <f t="shared" si="199"/>
        <v>7</v>
      </c>
      <c r="C838" s="351" t="s">
        <v>1564</v>
      </c>
      <c r="D838" s="360">
        <v>0</v>
      </c>
      <c r="E838" s="360"/>
      <c r="F838" s="360">
        <v>0</v>
      </c>
      <c r="G838" s="360">
        <v>0</v>
      </c>
      <c r="H838" s="355"/>
      <c r="I838" s="366"/>
      <c r="J838" s="355"/>
    </row>
    <row r="839" s="312" customFormat="1" ht="14.25" spans="1:10">
      <c r="A839" s="349" t="s">
        <v>1565</v>
      </c>
      <c r="B839" s="372">
        <f t="shared" si="199"/>
        <v>7</v>
      </c>
      <c r="C839" s="351" t="s">
        <v>1566</v>
      </c>
      <c r="D839" s="360">
        <v>0</v>
      </c>
      <c r="E839" s="360"/>
      <c r="F839" s="360">
        <v>0</v>
      </c>
      <c r="G839" s="360">
        <v>0</v>
      </c>
      <c r="H839" s="355"/>
      <c r="I839" s="366"/>
      <c r="J839" s="355"/>
    </row>
    <row r="840" s="312" customFormat="1" ht="14.25" spans="1:10">
      <c r="A840" s="349" t="s">
        <v>1567</v>
      </c>
      <c r="B840" s="372">
        <f t="shared" si="199"/>
        <v>7</v>
      </c>
      <c r="C840" s="351" t="s">
        <v>1568</v>
      </c>
      <c r="D840" s="360">
        <v>0</v>
      </c>
      <c r="E840" s="360"/>
      <c r="F840" s="360">
        <v>0</v>
      </c>
      <c r="G840" s="360">
        <v>0</v>
      </c>
      <c r="H840" s="355"/>
      <c r="I840" s="366"/>
      <c r="J840" s="355"/>
    </row>
    <row r="841" s="312" customFormat="1" ht="14.25" spans="1:10">
      <c r="A841" s="349" t="s">
        <v>1569</v>
      </c>
      <c r="B841" s="372">
        <f t="shared" si="199"/>
        <v>7</v>
      </c>
      <c r="C841" s="351" t="s">
        <v>1570</v>
      </c>
      <c r="D841" s="360">
        <v>0</v>
      </c>
      <c r="E841" s="360"/>
      <c r="F841" s="360">
        <v>0</v>
      </c>
      <c r="G841" s="360">
        <v>0</v>
      </c>
      <c r="H841" s="355"/>
      <c r="I841" s="366"/>
      <c r="J841" s="355"/>
    </row>
    <row r="842" s="312" customFormat="1" ht="14.25" spans="1:10">
      <c r="A842" s="349" t="s">
        <v>1571</v>
      </c>
      <c r="B842" s="372">
        <f t="shared" si="199"/>
        <v>7</v>
      </c>
      <c r="C842" s="351" t="s">
        <v>1572</v>
      </c>
      <c r="D842" s="360">
        <v>0</v>
      </c>
      <c r="E842" s="360"/>
      <c r="F842" s="360">
        <v>0</v>
      </c>
      <c r="G842" s="360">
        <v>0</v>
      </c>
      <c r="H842" s="355"/>
      <c r="I842" s="366">
        <f>G842-D842</f>
        <v>0</v>
      </c>
      <c r="J842" s="355"/>
    </row>
    <row r="843" s="312" customFormat="1" ht="14.25" spans="1:10">
      <c r="A843" s="349" t="s">
        <v>1573</v>
      </c>
      <c r="B843" s="372">
        <f t="shared" si="199"/>
        <v>7</v>
      </c>
      <c r="C843" s="351" t="s">
        <v>1574</v>
      </c>
      <c r="D843" s="360">
        <v>0</v>
      </c>
      <c r="E843" s="360"/>
      <c r="F843" s="360">
        <v>0</v>
      </c>
      <c r="G843" s="360">
        <v>0</v>
      </c>
      <c r="H843" s="355"/>
      <c r="I843" s="366"/>
      <c r="J843" s="355"/>
    </row>
    <row r="844" s="312" customFormat="1" ht="14.25" spans="1:10">
      <c r="A844" s="349" t="s">
        <v>1575</v>
      </c>
      <c r="B844" s="372">
        <f t="shared" si="199"/>
        <v>7</v>
      </c>
      <c r="C844" s="351" t="s">
        <v>1576</v>
      </c>
      <c r="D844" s="360">
        <v>0</v>
      </c>
      <c r="E844" s="360"/>
      <c r="F844" s="360">
        <v>0</v>
      </c>
      <c r="G844" s="360">
        <v>0</v>
      </c>
      <c r="H844" s="355"/>
      <c r="I844" s="366"/>
      <c r="J844" s="355"/>
    </row>
    <row r="845" s="312" customFormat="1" ht="14.25" spans="1:10">
      <c r="A845" s="349" t="s">
        <v>1577</v>
      </c>
      <c r="B845" s="372"/>
      <c r="C845" s="351" t="s">
        <v>1578</v>
      </c>
      <c r="D845" s="360">
        <v>0</v>
      </c>
      <c r="E845" s="360"/>
      <c r="F845" s="360">
        <v>0</v>
      </c>
      <c r="G845" s="360">
        <v>20</v>
      </c>
      <c r="H845" s="355"/>
      <c r="I845" s="366"/>
      <c r="J845" s="355"/>
    </row>
    <row r="846" s="312" customFormat="1" ht="14.25" spans="1:10">
      <c r="A846" s="349" t="s">
        <v>1579</v>
      </c>
      <c r="B846" s="372"/>
      <c r="C846" s="351" t="s">
        <v>1580</v>
      </c>
      <c r="D846" s="360">
        <v>0</v>
      </c>
      <c r="E846" s="360"/>
      <c r="F846" s="360">
        <v>0</v>
      </c>
      <c r="G846" s="360">
        <v>0</v>
      </c>
      <c r="H846" s="355"/>
      <c r="I846" s="366"/>
      <c r="J846" s="355"/>
    </row>
    <row r="847" s="312" customFormat="1" ht="14.25" spans="1:10">
      <c r="A847" s="349" t="s">
        <v>1581</v>
      </c>
      <c r="B847" s="372"/>
      <c r="C847" s="351" t="s">
        <v>1582</v>
      </c>
      <c r="D847" s="360">
        <v>0</v>
      </c>
      <c r="E847" s="360"/>
      <c r="F847" s="360">
        <v>0</v>
      </c>
      <c r="G847" s="360">
        <v>0</v>
      </c>
      <c r="H847" s="355"/>
      <c r="I847" s="366"/>
      <c r="J847" s="355"/>
    </row>
    <row r="848" s="312" customFormat="1" ht="14.25" spans="1:10">
      <c r="A848" s="349" t="s">
        <v>1583</v>
      </c>
      <c r="B848" s="372">
        <f t="shared" ref="B848:B874" si="202">LEN(A848)</f>
        <v>7</v>
      </c>
      <c r="C848" s="351" t="s">
        <v>1584</v>
      </c>
      <c r="D848" s="360">
        <v>0</v>
      </c>
      <c r="E848" s="360"/>
      <c r="F848" s="360">
        <v>0</v>
      </c>
      <c r="G848" s="360">
        <v>0</v>
      </c>
      <c r="H848" s="355"/>
      <c r="I848" s="366">
        <f t="shared" ref="I848:I852" si="203">G848-D848</f>
        <v>0</v>
      </c>
      <c r="J848" s="355"/>
    </row>
    <row r="849" s="312" customFormat="1" ht="14.25" spans="1:10">
      <c r="A849" s="349" t="s">
        <v>1585</v>
      </c>
      <c r="B849" s="372">
        <f t="shared" si="202"/>
        <v>7</v>
      </c>
      <c r="C849" s="351" t="s">
        <v>1586</v>
      </c>
      <c r="D849" s="360">
        <v>245</v>
      </c>
      <c r="E849" s="360">
        <v>3</v>
      </c>
      <c r="F849" s="373">
        <v>-333</v>
      </c>
      <c r="G849" s="360">
        <v>10</v>
      </c>
      <c r="H849" s="355"/>
      <c r="I849" s="366"/>
      <c r="J849" s="355">
        <f t="shared" ref="J849:J856" si="204">I849/D849</f>
        <v>0</v>
      </c>
    </row>
    <row r="850" s="312" customFormat="1" ht="14.25" spans="1:10">
      <c r="A850" s="349" t="s">
        <v>1587</v>
      </c>
      <c r="B850" s="372">
        <f t="shared" si="202"/>
        <v>5</v>
      </c>
      <c r="C850" s="351" t="s">
        <v>1588</v>
      </c>
      <c r="D850" s="360">
        <v>634</v>
      </c>
      <c r="E850" s="360">
        <v>386</v>
      </c>
      <c r="F850" s="360">
        <v>532</v>
      </c>
      <c r="G850" s="360">
        <v>524</v>
      </c>
      <c r="H850" s="355">
        <f t="shared" ref="H850:H856" si="205">G850/F850</f>
        <v>0.984962406015038</v>
      </c>
      <c r="I850" s="366">
        <f t="shared" si="203"/>
        <v>-110</v>
      </c>
      <c r="J850" s="355">
        <f t="shared" si="204"/>
        <v>-0.173501577287066</v>
      </c>
    </row>
    <row r="851" s="312" customFormat="1" ht="14.25" spans="1:10">
      <c r="A851" s="349" t="s">
        <v>1589</v>
      </c>
      <c r="B851" s="372">
        <f t="shared" si="202"/>
        <v>7</v>
      </c>
      <c r="C851" s="351" t="s">
        <v>120</v>
      </c>
      <c r="D851" s="360">
        <v>0</v>
      </c>
      <c r="E851" s="360"/>
      <c r="F851" s="360">
        <v>0</v>
      </c>
      <c r="G851" s="360">
        <v>0</v>
      </c>
      <c r="H851" s="355"/>
      <c r="I851" s="366"/>
      <c r="J851" s="355"/>
    </row>
    <row r="852" s="312" customFormat="1" ht="14.25" spans="1:10">
      <c r="A852" s="349" t="s">
        <v>1590</v>
      </c>
      <c r="B852" s="372">
        <f t="shared" si="202"/>
        <v>7</v>
      </c>
      <c r="C852" s="351" t="s">
        <v>122</v>
      </c>
      <c r="D852" s="360">
        <v>0</v>
      </c>
      <c r="E852" s="360"/>
      <c r="F852" s="360">
        <v>0</v>
      </c>
      <c r="G852" s="360">
        <v>0</v>
      </c>
      <c r="H852" s="355"/>
      <c r="I852" s="366">
        <f t="shared" si="203"/>
        <v>0</v>
      </c>
      <c r="J852" s="355"/>
    </row>
    <row r="853" s="312" customFormat="1" ht="14.25" spans="1:10">
      <c r="A853" s="349" t="s">
        <v>1591</v>
      </c>
      <c r="B853" s="372">
        <f t="shared" si="202"/>
        <v>7</v>
      </c>
      <c r="C853" s="351" t="s">
        <v>124</v>
      </c>
      <c r="D853" s="360">
        <v>0</v>
      </c>
      <c r="E853" s="360"/>
      <c r="F853" s="360">
        <v>0</v>
      </c>
      <c r="G853" s="360">
        <v>0</v>
      </c>
      <c r="H853" s="355"/>
      <c r="I853" s="366"/>
      <c r="J853" s="355"/>
    </row>
    <row r="854" s="312" customFormat="1" ht="14.25" spans="1:10">
      <c r="A854" s="349" t="s">
        <v>1592</v>
      </c>
      <c r="B854" s="372">
        <f t="shared" si="202"/>
        <v>7</v>
      </c>
      <c r="C854" s="351" t="s">
        <v>1593</v>
      </c>
      <c r="D854" s="360">
        <v>116</v>
      </c>
      <c r="E854" s="360">
        <v>75</v>
      </c>
      <c r="F854" s="360">
        <v>75</v>
      </c>
      <c r="G854" s="360">
        <v>163</v>
      </c>
      <c r="H854" s="355">
        <f t="shared" si="205"/>
        <v>2.17333333333333</v>
      </c>
      <c r="I854" s="366">
        <f t="shared" ref="I854:I856" si="206">G854-D854</f>
        <v>47</v>
      </c>
      <c r="J854" s="355">
        <f t="shared" si="204"/>
        <v>0.405172413793103</v>
      </c>
    </row>
    <row r="855" s="312" customFormat="1" ht="14.25" spans="1:10">
      <c r="A855" s="349" t="s">
        <v>1594</v>
      </c>
      <c r="B855" s="372">
        <f t="shared" si="202"/>
        <v>7</v>
      </c>
      <c r="C855" s="351" t="s">
        <v>1595</v>
      </c>
      <c r="D855" s="360">
        <v>144</v>
      </c>
      <c r="E855" s="360">
        <v>123</v>
      </c>
      <c r="F855" s="360">
        <v>123</v>
      </c>
      <c r="G855" s="360">
        <v>129</v>
      </c>
      <c r="H855" s="355">
        <f t="shared" si="205"/>
        <v>1.04878048780488</v>
      </c>
      <c r="I855" s="366">
        <f t="shared" si="206"/>
        <v>-15</v>
      </c>
      <c r="J855" s="355">
        <f t="shared" si="204"/>
        <v>-0.104166666666667</v>
      </c>
    </row>
    <row r="856" s="312" customFormat="1" ht="14.25" spans="1:10">
      <c r="A856" s="349" t="s">
        <v>1596</v>
      </c>
      <c r="B856" s="372">
        <f t="shared" si="202"/>
        <v>7</v>
      </c>
      <c r="C856" s="351" t="s">
        <v>1597</v>
      </c>
      <c r="D856" s="360">
        <v>30</v>
      </c>
      <c r="E856" s="360">
        <v>30</v>
      </c>
      <c r="F856" s="360">
        <v>30</v>
      </c>
      <c r="G856" s="360">
        <v>26</v>
      </c>
      <c r="H856" s="355">
        <f t="shared" si="205"/>
        <v>0.866666666666667</v>
      </c>
      <c r="I856" s="366">
        <f t="shared" si="206"/>
        <v>-4</v>
      </c>
      <c r="J856" s="355">
        <f t="shared" si="204"/>
        <v>-0.133333333333333</v>
      </c>
    </row>
    <row r="857" s="312" customFormat="1" ht="14.25" spans="1:10">
      <c r="A857" s="349" t="s">
        <v>1598</v>
      </c>
      <c r="B857" s="372">
        <f t="shared" si="202"/>
        <v>7</v>
      </c>
      <c r="C857" s="351" t="s">
        <v>1599</v>
      </c>
      <c r="D857" s="360">
        <v>0</v>
      </c>
      <c r="E857" s="360"/>
      <c r="F857" s="360">
        <v>0</v>
      </c>
      <c r="G857" s="360">
        <v>0</v>
      </c>
      <c r="H857" s="355"/>
      <c r="I857" s="366"/>
      <c r="J857" s="355"/>
    </row>
    <row r="858" s="312" customFormat="1" ht="14.25" spans="1:10">
      <c r="A858" s="349" t="s">
        <v>1600</v>
      </c>
      <c r="B858" s="372">
        <f t="shared" si="202"/>
        <v>7</v>
      </c>
      <c r="C858" s="351" t="s">
        <v>1601</v>
      </c>
      <c r="D858" s="360">
        <v>0</v>
      </c>
      <c r="E858" s="360"/>
      <c r="F858" s="360">
        <v>0</v>
      </c>
      <c r="G858" s="360">
        <v>0</v>
      </c>
      <c r="H858" s="355"/>
      <c r="I858" s="366"/>
      <c r="J858" s="355"/>
    </row>
    <row r="859" s="312" customFormat="1" ht="14.25" spans="1:10">
      <c r="A859" s="349" t="s">
        <v>1602</v>
      </c>
      <c r="B859" s="372">
        <f t="shared" si="202"/>
        <v>7</v>
      </c>
      <c r="C859" s="351" t="s">
        <v>1603</v>
      </c>
      <c r="D859" s="360">
        <v>0</v>
      </c>
      <c r="E859" s="360"/>
      <c r="F859" s="360">
        <v>0</v>
      </c>
      <c r="G859" s="360">
        <v>0</v>
      </c>
      <c r="H859" s="355"/>
      <c r="I859" s="366"/>
      <c r="J859" s="355"/>
    </row>
    <row r="860" s="312" customFormat="1" ht="14.25" spans="1:10">
      <c r="A860" s="349" t="s">
        <v>1604</v>
      </c>
      <c r="B860" s="372">
        <f t="shared" si="202"/>
        <v>7</v>
      </c>
      <c r="C860" s="351" t="s">
        <v>1605</v>
      </c>
      <c r="D860" s="360">
        <v>0</v>
      </c>
      <c r="E860" s="360"/>
      <c r="F860" s="360">
        <v>0</v>
      </c>
      <c r="G860" s="360">
        <v>0</v>
      </c>
      <c r="H860" s="355"/>
      <c r="I860" s="366"/>
      <c r="J860" s="355"/>
    </row>
    <row r="861" s="312" customFormat="1" ht="14.25" spans="1:10">
      <c r="A861" s="349" t="s">
        <v>1606</v>
      </c>
      <c r="B861" s="372">
        <f t="shared" si="202"/>
        <v>7</v>
      </c>
      <c r="C861" s="351" t="s">
        <v>1607</v>
      </c>
      <c r="D861" s="360">
        <v>0</v>
      </c>
      <c r="E861" s="360"/>
      <c r="F861" s="360">
        <v>0</v>
      </c>
      <c r="G861" s="360">
        <v>0</v>
      </c>
      <c r="H861" s="355"/>
      <c r="I861" s="366">
        <f t="shared" ref="I861:I866" si="207">G861-D861</f>
        <v>0</v>
      </c>
      <c r="J861" s="355"/>
    </row>
    <row r="862" s="312" customFormat="1" ht="14.25" spans="1:10">
      <c r="A862" s="349" t="s">
        <v>1608</v>
      </c>
      <c r="B862" s="372">
        <f t="shared" si="202"/>
        <v>7</v>
      </c>
      <c r="C862" s="351" t="s">
        <v>1609</v>
      </c>
      <c r="D862" s="360">
        <v>0</v>
      </c>
      <c r="E862" s="360"/>
      <c r="F862" s="360">
        <v>0</v>
      </c>
      <c r="G862" s="360">
        <v>0</v>
      </c>
      <c r="H862" s="355"/>
      <c r="I862" s="366"/>
      <c r="J862" s="355"/>
    </row>
    <row r="863" s="312" customFormat="1" ht="14.25" spans="1:10">
      <c r="A863" s="349" t="s">
        <v>1610</v>
      </c>
      <c r="B863" s="372">
        <f t="shared" si="202"/>
        <v>7</v>
      </c>
      <c r="C863" s="351" t="s">
        <v>1611</v>
      </c>
      <c r="D863" s="360">
        <v>0</v>
      </c>
      <c r="E863" s="360"/>
      <c r="F863" s="360">
        <v>0</v>
      </c>
      <c r="G863" s="360">
        <v>0</v>
      </c>
      <c r="H863" s="355"/>
      <c r="I863" s="366"/>
      <c r="J863" s="355"/>
    </row>
    <row r="864" s="312" customFormat="1" ht="14.25" spans="1:10">
      <c r="A864" s="349" t="s">
        <v>1612</v>
      </c>
      <c r="B864" s="372">
        <f t="shared" si="202"/>
        <v>7</v>
      </c>
      <c r="C864" s="351" t="s">
        <v>1613</v>
      </c>
      <c r="D864" s="360">
        <v>147</v>
      </c>
      <c r="E864" s="360"/>
      <c r="F864" s="360">
        <v>0</v>
      </c>
      <c r="G864" s="360">
        <v>21</v>
      </c>
      <c r="H864" s="355"/>
      <c r="I864" s="366">
        <f t="shared" si="207"/>
        <v>-126</v>
      </c>
      <c r="J864" s="355">
        <f>I864/D864</f>
        <v>-0.857142857142857</v>
      </c>
    </row>
    <row r="865" s="312" customFormat="1" ht="14.25" spans="1:10">
      <c r="A865" s="349" t="s">
        <v>1614</v>
      </c>
      <c r="B865" s="372">
        <f t="shared" si="202"/>
        <v>7</v>
      </c>
      <c r="C865" s="351" t="s">
        <v>1615</v>
      </c>
      <c r="D865" s="360">
        <v>0</v>
      </c>
      <c r="E865" s="360"/>
      <c r="F865" s="360">
        <v>0</v>
      </c>
      <c r="G865" s="360">
        <v>0</v>
      </c>
      <c r="H865" s="355"/>
      <c r="I865" s="366"/>
      <c r="J865" s="355"/>
    </row>
    <row r="866" s="312" customFormat="1" ht="14.25" spans="1:10">
      <c r="A866" s="349" t="s">
        <v>1616</v>
      </c>
      <c r="B866" s="372">
        <f t="shared" si="202"/>
        <v>7</v>
      </c>
      <c r="C866" s="351" t="s">
        <v>1617</v>
      </c>
      <c r="D866" s="360">
        <v>0</v>
      </c>
      <c r="E866" s="360"/>
      <c r="F866" s="360">
        <v>0</v>
      </c>
      <c r="G866" s="360">
        <v>0</v>
      </c>
      <c r="H866" s="355"/>
      <c r="I866" s="366">
        <f t="shared" si="207"/>
        <v>0</v>
      </c>
      <c r="J866" s="355"/>
    </row>
    <row r="867" s="312" customFormat="1" ht="14.25" spans="1:10">
      <c r="A867" s="349" t="s">
        <v>1618</v>
      </c>
      <c r="B867" s="372">
        <f t="shared" si="202"/>
        <v>7</v>
      </c>
      <c r="C867" s="351" t="s">
        <v>1619</v>
      </c>
      <c r="D867" s="360">
        <v>0</v>
      </c>
      <c r="E867" s="360"/>
      <c r="F867" s="360">
        <v>0</v>
      </c>
      <c r="G867" s="360">
        <v>0</v>
      </c>
      <c r="H867" s="355"/>
      <c r="I867" s="366"/>
      <c r="J867" s="355"/>
    </row>
    <row r="868" s="312" customFormat="1" ht="14.25" spans="1:10">
      <c r="A868" s="349" t="s">
        <v>1620</v>
      </c>
      <c r="B868" s="372">
        <f t="shared" si="202"/>
        <v>7</v>
      </c>
      <c r="C868" s="351" t="s">
        <v>1621</v>
      </c>
      <c r="D868" s="360">
        <v>0</v>
      </c>
      <c r="E868" s="360"/>
      <c r="F868" s="360">
        <v>0</v>
      </c>
      <c r="G868" s="360">
        <v>0</v>
      </c>
      <c r="H868" s="355"/>
      <c r="I868" s="366"/>
      <c r="J868" s="355"/>
    </row>
    <row r="869" s="312" customFormat="1" ht="14.25" spans="1:10">
      <c r="A869" s="349" t="s">
        <v>1622</v>
      </c>
      <c r="B869" s="372">
        <f t="shared" si="202"/>
        <v>7</v>
      </c>
      <c r="C869" s="351" t="s">
        <v>1623</v>
      </c>
      <c r="D869" s="360">
        <v>0</v>
      </c>
      <c r="E869" s="360"/>
      <c r="F869" s="360">
        <v>0</v>
      </c>
      <c r="G869" s="360">
        <v>0</v>
      </c>
      <c r="H869" s="355"/>
      <c r="I869" s="366"/>
      <c r="J869" s="355"/>
    </row>
    <row r="870" s="312" customFormat="1" ht="14.25" spans="1:10">
      <c r="A870" s="349" t="s">
        <v>1624</v>
      </c>
      <c r="B870" s="372">
        <f t="shared" si="202"/>
        <v>7</v>
      </c>
      <c r="C870" s="351" t="s">
        <v>1625</v>
      </c>
      <c r="D870" s="360">
        <v>0</v>
      </c>
      <c r="E870" s="360"/>
      <c r="F870" s="360">
        <v>0</v>
      </c>
      <c r="G870" s="360">
        <v>31</v>
      </c>
      <c r="H870" s="355"/>
      <c r="I870" s="366">
        <f>G870-D870</f>
        <v>31</v>
      </c>
      <c r="J870" s="355"/>
    </row>
    <row r="871" s="312" customFormat="1" ht="14.25" spans="1:10">
      <c r="A871" s="349" t="s">
        <v>1626</v>
      </c>
      <c r="B871" s="372">
        <f t="shared" si="202"/>
        <v>7</v>
      </c>
      <c r="C871" s="351" t="s">
        <v>1627</v>
      </c>
      <c r="D871" s="360">
        <v>0</v>
      </c>
      <c r="E871" s="360"/>
      <c r="F871" s="360">
        <v>0</v>
      </c>
      <c r="G871" s="360">
        <v>0</v>
      </c>
      <c r="H871" s="355"/>
      <c r="I871" s="366"/>
      <c r="J871" s="355"/>
    </row>
    <row r="872" s="312" customFormat="1" ht="14.25" spans="1:10">
      <c r="A872" s="349" t="s">
        <v>1628</v>
      </c>
      <c r="B872" s="372">
        <f t="shared" si="202"/>
        <v>7</v>
      </c>
      <c r="C872" s="351" t="s">
        <v>1570</v>
      </c>
      <c r="D872" s="360">
        <v>0</v>
      </c>
      <c r="E872" s="360"/>
      <c r="F872" s="360">
        <v>0</v>
      </c>
      <c r="G872" s="360">
        <v>0</v>
      </c>
      <c r="H872" s="355"/>
      <c r="I872" s="366"/>
      <c r="J872" s="355"/>
    </row>
    <row r="873" s="312" customFormat="1" ht="14.25" spans="1:10">
      <c r="A873" s="349" t="s">
        <v>1629</v>
      </c>
      <c r="B873" s="372">
        <f t="shared" si="202"/>
        <v>7</v>
      </c>
      <c r="C873" s="351" t="s">
        <v>1630</v>
      </c>
      <c r="D873" s="360">
        <v>0</v>
      </c>
      <c r="E873" s="360"/>
      <c r="F873" s="360">
        <v>0</v>
      </c>
      <c r="G873" s="360">
        <v>0</v>
      </c>
      <c r="H873" s="355"/>
      <c r="I873" s="366"/>
      <c r="J873" s="355"/>
    </row>
    <row r="874" s="312" customFormat="1" ht="14.25" spans="1:10">
      <c r="A874" s="349" t="s">
        <v>1631</v>
      </c>
      <c r="B874" s="372">
        <f t="shared" si="202"/>
        <v>7</v>
      </c>
      <c r="C874" s="351" t="s">
        <v>1632</v>
      </c>
      <c r="D874" s="360">
        <v>87</v>
      </c>
      <c r="E874" s="360">
        <v>158</v>
      </c>
      <c r="F874" s="360">
        <v>158</v>
      </c>
      <c r="G874" s="360">
        <v>8</v>
      </c>
      <c r="H874" s="355">
        <f t="shared" ref="H874:H878" si="208">G874/F874</f>
        <v>0.0506329113924051</v>
      </c>
      <c r="I874" s="366"/>
      <c r="J874" s="355"/>
    </row>
    <row r="875" s="312" customFormat="1" ht="14.25" spans="1:10">
      <c r="A875" s="349">
        <v>2130336</v>
      </c>
      <c r="B875" s="372"/>
      <c r="C875" s="351" t="s">
        <v>1633</v>
      </c>
      <c r="D875" s="360">
        <v>0</v>
      </c>
      <c r="E875" s="360"/>
      <c r="F875" s="360"/>
      <c r="G875" s="360">
        <v>0</v>
      </c>
      <c r="H875" s="355"/>
      <c r="I875" s="366"/>
      <c r="J875" s="355"/>
    </row>
    <row r="876" s="312" customFormat="1" ht="14.25" spans="1:10">
      <c r="A876" s="349">
        <v>2130337</v>
      </c>
      <c r="B876" s="372"/>
      <c r="C876" s="351" t="s">
        <v>1634</v>
      </c>
      <c r="D876" s="360">
        <v>0</v>
      </c>
      <c r="E876" s="360"/>
      <c r="F876" s="360"/>
      <c r="G876" s="360">
        <v>0</v>
      </c>
      <c r="H876" s="355"/>
      <c r="I876" s="366"/>
      <c r="J876" s="355"/>
    </row>
    <row r="877" s="312" customFormat="1" ht="14.25" spans="1:10">
      <c r="A877" s="349" t="s">
        <v>1635</v>
      </c>
      <c r="B877" s="372">
        <f t="shared" ref="B877:B902" si="209">LEN(A877)</f>
        <v>7</v>
      </c>
      <c r="C877" s="351" t="s">
        <v>1636</v>
      </c>
      <c r="D877" s="360">
        <v>110</v>
      </c>
      <c r="E877" s="360">
        <v>0</v>
      </c>
      <c r="F877" s="360">
        <v>146</v>
      </c>
      <c r="G877" s="360">
        <v>146</v>
      </c>
      <c r="H877" s="355">
        <f t="shared" si="208"/>
        <v>1</v>
      </c>
      <c r="I877" s="366"/>
      <c r="J877" s="355">
        <f t="shared" ref="J877:J883" si="210">I877/D877</f>
        <v>0</v>
      </c>
    </row>
    <row r="878" s="312" customFormat="1" ht="14.25" spans="1:10">
      <c r="A878" s="349" t="s">
        <v>1637</v>
      </c>
      <c r="B878" s="372">
        <f t="shared" si="209"/>
        <v>5</v>
      </c>
      <c r="C878" s="351" t="s">
        <v>1638</v>
      </c>
      <c r="D878" s="360">
        <v>3171</v>
      </c>
      <c r="E878" s="360">
        <v>1443</v>
      </c>
      <c r="F878" s="360">
        <v>5750</v>
      </c>
      <c r="G878" s="360">
        <v>5855</v>
      </c>
      <c r="H878" s="355">
        <f t="shared" si="208"/>
        <v>1.01826086956522</v>
      </c>
      <c r="I878" s="366">
        <f t="shared" ref="I878:I880" si="211">G878-D878</f>
        <v>2684</v>
      </c>
      <c r="J878" s="355">
        <f t="shared" si="210"/>
        <v>0.84642068748029</v>
      </c>
    </row>
    <row r="879" s="312" customFormat="1" ht="14.25" spans="1:10">
      <c r="A879" s="349" t="s">
        <v>1639</v>
      </c>
      <c r="B879" s="372">
        <f t="shared" si="209"/>
        <v>7</v>
      </c>
      <c r="C879" s="351" t="s">
        <v>120</v>
      </c>
      <c r="D879" s="360">
        <v>0</v>
      </c>
      <c r="E879" s="360"/>
      <c r="F879" s="360">
        <v>0</v>
      </c>
      <c r="G879" s="360">
        <v>0</v>
      </c>
      <c r="H879" s="355"/>
      <c r="I879" s="366">
        <f t="shared" si="211"/>
        <v>0</v>
      </c>
      <c r="J879" s="355"/>
    </row>
    <row r="880" s="312" customFormat="1" ht="14.25" spans="1:10">
      <c r="A880" s="349" t="s">
        <v>1640</v>
      </c>
      <c r="B880" s="372">
        <f t="shared" si="209"/>
        <v>7</v>
      </c>
      <c r="C880" s="351" t="s">
        <v>122</v>
      </c>
      <c r="D880" s="360">
        <v>0</v>
      </c>
      <c r="E880" s="360"/>
      <c r="F880" s="360">
        <v>729</v>
      </c>
      <c r="G880" s="360">
        <v>0</v>
      </c>
      <c r="H880" s="355">
        <f t="shared" ref="H880:H883" si="212">G880/F880</f>
        <v>0</v>
      </c>
      <c r="I880" s="366">
        <f t="shared" si="211"/>
        <v>0</v>
      </c>
      <c r="J880" s="355"/>
    </row>
    <row r="881" s="312" customFormat="1" ht="14.25" spans="1:10">
      <c r="A881" s="349" t="s">
        <v>1641</v>
      </c>
      <c r="B881" s="372">
        <f t="shared" si="209"/>
        <v>7</v>
      </c>
      <c r="C881" s="351" t="s">
        <v>124</v>
      </c>
      <c r="D881" s="360">
        <v>0</v>
      </c>
      <c r="E881" s="360"/>
      <c r="F881" s="360">
        <v>0</v>
      </c>
      <c r="G881" s="360">
        <v>0</v>
      </c>
      <c r="H881" s="355"/>
      <c r="I881" s="366"/>
      <c r="J881" s="355"/>
    </row>
    <row r="882" s="312" customFormat="1" ht="14.25" spans="1:10">
      <c r="A882" s="349" t="s">
        <v>1642</v>
      </c>
      <c r="B882" s="372">
        <f t="shared" si="209"/>
        <v>7</v>
      </c>
      <c r="C882" s="351" t="s">
        <v>1643</v>
      </c>
      <c r="D882" s="360">
        <v>1635</v>
      </c>
      <c r="E882" s="360">
        <v>1130</v>
      </c>
      <c r="F882" s="360">
        <v>3771</v>
      </c>
      <c r="G882" s="360">
        <v>2593</v>
      </c>
      <c r="H882" s="355">
        <f t="shared" si="212"/>
        <v>0.687616016971626</v>
      </c>
      <c r="I882" s="366">
        <f t="shared" ref="I882:I885" si="213">G882-D882</f>
        <v>958</v>
      </c>
      <c r="J882" s="355">
        <f t="shared" si="210"/>
        <v>0.585932721712538</v>
      </c>
    </row>
    <row r="883" s="312" customFormat="1" ht="14.25" spans="1:10">
      <c r="A883" s="349" t="s">
        <v>1644</v>
      </c>
      <c r="B883" s="372">
        <f t="shared" si="209"/>
        <v>7</v>
      </c>
      <c r="C883" s="351" t="s">
        <v>1645</v>
      </c>
      <c r="D883" s="360">
        <v>1172</v>
      </c>
      <c r="E883" s="360">
        <v>223</v>
      </c>
      <c r="F883" s="360">
        <v>223</v>
      </c>
      <c r="G883" s="360">
        <v>2959</v>
      </c>
      <c r="H883" s="355">
        <f t="shared" si="212"/>
        <v>13.2690582959641</v>
      </c>
      <c r="I883" s="366">
        <f t="shared" si="213"/>
        <v>1787</v>
      </c>
      <c r="J883" s="355">
        <f t="shared" si="210"/>
        <v>1.52474402730375</v>
      </c>
    </row>
    <row r="884" s="312" customFormat="1" ht="14.25" spans="1:10">
      <c r="A884" s="349" t="s">
        <v>1646</v>
      </c>
      <c r="B884" s="372">
        <f t="shared" si="209"/>
        <v>7</v>
      </c>
      <c r="C884" s="351" t="s">
        <v>1647</v>
      </c>
      <c r="D884" s="360">
        <v>0</v>
      </c>
      <c r="E884" s="360"/>
      <c r="F884" s="360">
        <v>0</v>
      </c>
      <c r="G884" s="360">
        <v>0</v>
      </c>
      <c r="H884" s="355"/>
      <c r="I884" s="366"/>
      <c r="J884" s="355"/>
    </row>
    <row r="885" s="312" customFormat="1" ht="14.25" spans="1:10">
      <c r="A885" s="349" t="s">
        <v>1648</v>
      </c>
      <c r="B885" s="372">
        <f t="shared" si="209"/>
        <v>7</v>
      </c>
      <c r="C885" s="351" t="s">
        <v>1649</v>
      </c>
      <c r="D885" s="360">
        <v>28</v>
      </c>
      <c r="E885" s="360">
        <v>10</v>
      </c>
      <c r="F885" s="360">
        <v>10</v>
      </c>
      <c r="G885" s="360">
        <v>100</v>
      </c>
      <c r="H885" s="355">
        <f t="shared" ref="H885:H890" si="214">G885/F885</f>
        <v>10</v>
      </c>
      <c r="I885" s="366">
        <f t="shared" si="213"/>
        <v>72</v>
      </c>
      <c r="J885" s="355">
        <f t="shared" ref="J885:J890" si="215">I885/D885</f>
        <v>2.57142857142857</v>
      </c>
    </row>
    <row r="886" s="312" customFormat="1" ht="14.25" spans="1:10">
      <c r="A886" s="349" t="s">
        <v>1650</v>
      </c>
      <c r="B886" s="372">
        <f t="shared" si="209"/>
        <v>7</v>
      </c>
      <c r="C886" s="351" t="s">
        <v>1651</v>
      </c>
      <c r="D886" s="360">
        <v>0</v>
      </c>
      <c r="E886" s="360"/>
      <c r="F886" s="360">
        <v>0</v>
      </c>
      <c r="G886" s="360">
        <v>0</v>
      </c>
      <c r="H886" s="355"/>
      <c r="I886" s="366"/>
      <c r="J886" s="355"/>
    </row>
    <row r="887" s="312" customFormat="1" ht="14.25" spans="1:10">
      <c r="A887" s="349" t="s">
        <v>1652</v>
      </c>
      <c r="B887" s="372">
        <f t="shared" si="209"/>
        <v>7</v>
      </c>
      <c r="C887" s="351" t="s">
        <v>1653</v>
      </c>
      <c r="D887" s="360">
        <v>0</v>
      </c>
      <c r="E887" s="360"/>
      <c r="F887" s="360">
        <v>0</v>
      </c>
      <c r="G887" s="360">
        <v>5</v>
      </c>
      <c r="H887" s="355"/>
      <c r="I887" s="366">
        <f t="shared" ref="I887:I890" si="216">G887-D887</f>
        <v>5</v>
      </c>
      <c r="J887" s="355"/>
    </row>
    <row r="888" s="312" customFormat="1" ht="14.25" spans="1:10">
      <c r="A888" s="349" t="s">
        <v>1654</v>
      </c>
      <c r="B888" s="372">
        <f t="shared" si="209"/>
        <v>7</v>
      </c>
      <c r="C888" s="351" t="s">
        <v>1655</v>
      </c>
      <c r="D888" s="360">
        <v>336</v>
      </c>
      <c r="E888" s="360">
        <v>80</v>
      </c>
      <c r="F888" s="360">
        <v>1017</v>
      </c>
      <c r="G888" s="360">
        <v>198</v>
      </c>
      <c r="H888" s="355">
        <f t="shared" si="214"/>
        <v>0.194690265486726</v>
      </c>
      <c r="I888" s="366">
        <f t="shared" si="216"/>
        <v>-138</v>
      </c>
      <c r="J888" s="355">
        <f t="shared" si="215"/>
        <v>-0.410714285714286</v>
      </c>
    </row>
    <row r="889" s="312" customFormat="1" ht="14.25" spans="1:10">
      <c r="A889" s="349" t="s">
        <v>1656</v>
      </c>
      <c r="B889" s="372">
        <f t="shared" si="209"/>
        <v>5</v>
      </c>
      <c r="C889" s="351" t="s">
        <v>1657</v>
      </c>
      <c r="D889" s="360">
        <v>833</v>
      </c>
      <c r="E889" s="360">
        <v>764</v>
      </c>
      <c r="F889" s="360">
        <v>764</v>
      </c>
      <c r="G889" s="360">
        <v>250</v>
      </c>
      <c r="H889" s="355">
        <f t="shared" si="214"/>
        <v>0.327225130890052</v>
      </c>
      <c r="I889" s="366">
        <f t="shared" si="216"/>
        <v>-583</v>
      </c>
      <c r="J889" s="355">
        <f t="shared" si="215"/>
        <v>-0.699879951980792</v>
      </c>
    </row>
    <row r="890" s="312" customFormat="1" ht="14.25" spans="1:10">
      <c r="A890" s="349" t="s">
        <v>1658</v>
      </c>
      <c r="B890" s="372">
        <f t="shared" si="209"/>
        <v>7</v>
      </c>
      <c r="C890" s="351" t="s">
        <v>1659</v>
      </c>
      <c r="D890" s="360">
        <v>644</v>
      </c>
      <c r="E890" s="360">
        <v>507</v>
      </c>
      <c r="F890" s="360">
        <v>507</v>
      </c>
      <c r="G890" s="360">
        <v>0</v>
      </c>
      <c r="H890" s="355">
        <f t="shared" si="214"/>
        <v>0</v>
      </c>
      <c r="I890" s="366">
        <f t="shared" si="216"/>
        <v>-644</v>
      </c>
      <c r="J890" s="355">
        <f t="shared" si="215"/>
        <v>-1</v>
      </c>
    </row>
    <row r="891" s="312" customFormat="1" ht="14.25" spans="1:10">
      <c r="A891" s="349" t="s">
        <v>1660</v>
      </c>
      <c r="B891" s="372">
        <f t="shared" si="209"/>
        <v>7</v>
      </c>
      <c r="C891" s="351" t="s">
        <v>1661</v>
      </c>
      <c r="D891" s="360">
        <v>0</v>
      </c>
      <c r="E891" s="360"/>
      <c r="F891" s="360">
        <v>0</v>
      </c>
      <c r="G891" s="360">
        <v>0</v>
      </c>
      <c r="H891" s="355"/>
      <c r="I891" s="366"/>
      <c r="J891" s="355"/>
    </row>
    <row r="892" s="312" customFormat="1" ht="14.25" spans="1:10">
      <c r="A892" s="349" t="s">
        <v>1662</v>
      </c>
      <c r="B892" s="372">
        <f t="shared" si="209"/>
        <v>7</v>
      </c>
      <c r="C892" s="351" t="s">
        <v>1663</v>
      </c>
      <c r="D892" s="360">
        <v>0</v>
      </c>
      <c r="E892" s="360"/>
      <c r="F892" s="360">
        <v>0</v>
      </c>
      <c r="G892" s="360">
        <v>0</v>
      </c>
      <c r="H892" s="355"/>
      <c r="I892" s="366"/>
      <c r="J892" s="355"/>
    </row>
    <row r="893" s="312" customFormat="1" ht="14.25" spans="1:10">
      <c r="A893" s="349" t="s">
        <v>1664</v>
      </c>
      <c r="B893" s="372">
        <f t="shared" si="209"/>
        <v>7</v>
      </c>
      <c r="C893" s="351" t="s">
        <v>1665</v>
      </c>
      <c r="D893" s="360">
        <v>150</v>
      </c>
      <c r="E893" s="360">
        <v>250</v>
      </c>
      <c r="F893" s="360">
        <v>250</v>
      </c>
      <c r="G893" s="360">
        <v>250</v>
      </c>
      <c r="H893" s="355">
        <f t="shared" ref="H893:H896" si="217">G893/F893</f>
        <v>1</v>
      </c>
      <c r="I893" s="366">
        <f t="shared" ref="I893:I896" si="218">G893-D893</f>
        <v>100</v>
      </c>
      <c r="J893" s="355">
        <f t="shared" ref="J893:J896" si="219">I893/D893</f>
        <v>0.666666666666667</v>
      </c>
    </row>
    <row r="894" s="312" customFormat="1" ht="14.25" spans="1:10">
      <c r="A894" s="349" t="s">
        <v>1666</v>
      </c>
      <c r="B894" s="372">
        <f t="shared" si="209"/>
        <v>7</v>
      </c>
      <c r="C894" s="351" t="s">
        <v>1667</v>
      </c>
      <c r="D894" s="360">
        <v>0</v>
      </c>
      <c r="E894" s="360"/>
      <c r="F894" s="360">
        <v>0</v>
      </c>
      <c r="G894" s="360">
        <v>0</v>
      </c>
      <c r="H894" s="355"/>
      <c r="I894" s="366">
        <f t="shared" si="218"/>
        <v>0</v>
      </c>
      <c r="J894" s="355"/>
    </row>
    <row r="895" s="312" customFormat="1" ht="14.25" spans="1:10">
      <c r="A895" s="349" t="s">
        <v>1668</v>
      </c>
      <c r="B895" s="372">
        <f t="shared" si="209"/>
        <v>7</v>
      </c>
      <c r="C895" s="351" t="s">
        <v>1669</v>
      </c>
      <c r="D895" s="360">
        <v>39</v>
      </c>
      <c r="E895" s="360">
        <v>7</v>
      </c>
      <c r="F895" s="360">
        <v>7</v>
      </c>
      <c r="G895" s="360">
        <v>0</v>
      </c>
      <c r="H895" s="355">
        <f t="shared" si="217"/>
        <v>0</v>
      </c>
      <c r="I895" s="366">
        <f t="shared" si="218"/>
        <v>-39</v>
      </c>
      <c r="J895" s="355">
        <f t="shared" si="219"/>
        <v>-1</v>
      </c>
    </row>
    <row r="896" s="312" customFormat="1" ht="14.25" spans="1:10">
      <c r="A896" s="349" t="s">
        <v>1670</v>
      </c>
      <c r="B896" s="372">
        <f t="shared" si="209"/>
        <v>5</v>
      </c>
      <c r="C896" s="351" t="s">
        <v>1671</v>
      </c>
      <c r="D896" s="360">
        <v>636</v>
      </c>
      <c r="E896" s="360">
        <v>70</v>
      </c>
      <c r="F896" s="360">
        <v>70</v>
      </c>
      <c r="G896" s="360">
        <v>35</v>
      </c>
      <c r="H896" s="355">
        <f t="shared" si="217"/>
        <v>0.5</v>
      </c>
      <c r="I896" s="366">
        <f t="shared" si="218"/>
        <v>-601</v>
      </c>
      <c r="J896" s="355">
        <f t="shared" si="219"/>
        <v>-0.944968553459119</v>
      </c>
    </row>
    <row r="897" s="312" customFormat="1" ht="14.25" spans="1:10">
      <c r="A897" s="349" t="s">
        <v>1672</v>
      </c>
      <c r="B897" s="372">
        <f t="shared" si="209"/>
        <v>7</v>
      </c>
      <c r="C897" s="351" t="s">
        <v>1673</v>
      </c>
      <c r="D897" s="360">
        <v>0</v>
      </c>
      <c r="E897" s="360"/>
      <c r="F897" s="360">
        <v>0</v>
      </c>
      <c r="G897" s="360">
        <v>0</v>
      </c>
      <c r="H897" s="355"/>
      <c r="I897" s="366"/>
      <c r="J897" s="355"/>
    </row>
    <row r="898" s="312" customFormat="1" ht="14.25" spans="1:10">
      <c r="A898" s="349" t="s">
        <v>1674</v>
      </c>
      <c r="B898" s="372">
        <f t="shared" si="209"/>
        <v>7</v>
      </c>
      <c r="C898" s="351" t="s">
        <v>1675</v>
      </c>
      <c r="D898" s="360">
        <v>0</v>
      </c>
      <c r="E898" s="360"/>
      <c r="F898" s="360">
        <v>0</v>
      </c>
      <c r="G898" s="360">
        <v>0</v>
      </c>
      <c r="H898" s="355"/>
      <c r="I898" s="366"/>
      <c r="J898" s="355"/>
    </row>
    <row r="899" s="312" customFormat="1" ht="14.25" spans="1:10">
      <c r="A899" s="349" t="s">
        <v>1676</v>
      </c>
      <c r="B899" s="372">
        <f t="shared" si="209"/>
        <v>7</v>
      </c>
      <c r="C899" s="351" t="s">
        <v>1677</v>
      </c>
      <c r="D899" s="360">
        <v>636</v>
      </c>
      <c r="E899" s="360">
        <v>70</v>
      </c>
      <c r="F899" s="360">
        <v>70</v>
      </c>
      <c r="G899" s="360">
        <v>35</v>
      </c>
      <c r="H899" s="355">
        <f>G899/F899</f>
        <v>0.5</v>
      </c>
      <c r="I899" s="366">
        <f>G899-D899</f>
        <v>-601</v>
      </c>
      <c r="J899" s="355">
        <f>I899/D899</f>
        <v>-0.944968553459119</v>
      </c>
    </row>
    <row r="900" s="312" customFormat="1" ht="14.25" spans="1:10">
      <c r="A900" s="349" t="s">
        <v>1678</v>
      </c>
      <c r="B900" s="372">
        <f t="shared" si="209"/>
        <v>7</v>
      </c>
      <c r="C900" s="351" t="s">
        <v>1032</v>
      </c>
      <c r="D900" s="360">
        <v>0</v>
      </c>
      <c r="E900" s="360"/>
      <c r="F900" s="360">
        <v>0</v>
      </c>
      <c r="G900" s="360">
        <v>0</v>
      </c>
      <c r="H900" s="355"/>
      <c r="I900" s="366"/>
      <c r="J900" s="355"/>
    </row>
    <row r="901" s="312" customFormat="1" ht="14.25" spans="1:10">
      <c r="A901" s="349" t="s">
        <v>1679</v>
      </c>
      <c r="B901" s="372">
        <f t="shared" si="209"/>
        <v>7</v>
      </c>
      <c r="C901" s="351" t="s">
        <v>1680</v>
      </c>
      <c r="D901" s="360">
        <v>0</v>
      </c>
      <c r="E901" s="360"/>
      <c r="F901" s="360">
        <v>0</v>
      </c>
      <c r="G901" s="360">
        <v>0</v>
      </c>
      <c r="H901" s="355"/>
      <c r="I901" s="366"/>
      <c r="J901" s="355"/>
    </row>
    <row r="902" s="312" customFormat="1" ht="14.25" spans="1:10">
      <c r="A902" s="349" t="s">
        <v>1681</v>
      </c>
      <c r="B902" s="372">
        <f t="shared" si="209"/>
        <v>7</v>
      </c>
      <c r="C902" s="351" t="s">
        <v>1682</v>
      </c>
      <c r="D902" s="360">
        <v>0</v>
      </c>
      <c r="E902" s="360"/>
      <c r="F902" s="360">
        <v>0</v>
      </c>
      <c r="G902" s="360">
        <v>0</v>
      </c>
      <c r="H902" s="355"/>
      <c r="I902" s="366"/>
      <c r="J902" s="355"/>
    </row>
    <row r="903" s="312" customFormat="1" ht="14.25" spans="1:10">
      <c r="A903" s="349" t="s">
        <v>1683</v>
      </c>
      <c r="B903" s="372"/>
      <c r="C903" s="351" t="s">
        <v>1684</v>
      </c>
      <c r="D903" s="360">
        <v>0</v>
      </c>
      <c r="E903" s="360"/>
      <c r="F903" s="360">
        <v>0</v>
      </c>
      <c r="G903" s="360">
        <v>0</v>
      </c>
      <c r="H903" s="355"/>
      <c r="I903" s="366"/>
      <c r="J903" s="355"/>
    </row>
    <row r="904" s="312" customFormat="1" ht="14.25" spans="1:10">
      <c r="A904" s="349" t="s">
        <v>1685</v>
      </c>
      <c r="B904" s="372"/>
      <c r="C904" s="351" t="s">
        <v>1686</v>
      </c>
      <c r="D904" s="360">
        <v>0</v>
      </c>
      <c r="E904" s="360"/>
      <c r="F904" s="360">
        <v>0</v>
      </c>
      <c r="G904" s="360">
        <v>0</v>
      </c>
      <c r="H904" s="355"/>
      <c r="I904" s="366"/>
      <c r="J904" s="355"/>
    </row>
    <row r="905" s="312" customFormat="1" ht="14.25" spans="1:10">
      <c r="A905" s="349" t="s">
        <v>1687</v>
      </c>
      <c r="B905" s="372"/>
      <c r="C905" s="351" t="s">
        <v>1688</v>
      </c>
      <c r="D905" s="360">
        <v>0</v>
      </c>
      <c r="E905" s="360"/>
      <c r="F905" s="360">
        <v>0</v>
      </c>
      <c r="G905" s="360">
        <v>0</v>
      </c>
      <c r="H905" s="355"/>
      <c r="I905" s="366"/>
      <c r="J905" s="355"/>
    </row>
    <row r="906" s="312" customFormat="1" ht="14.25" spans="1:10">
      <c r="A906" s="349" t="s">
        <v>1689</v>
      </c>
      <c r="B906" s="372">
        <f t="shared" ref="B906:B940" si="220">LEN(A906)</f>
        <v>5</v>
      </c>
      <c r="C906" s="351" t="s">
        <v>1690</v>
      </c>
      <c r="D906" s="360">
        <v>549</v>
      </c>
      <c r="E906" s="360">
        <v>0</v>
      </c>
      <c r="F906" s="360">
        <v>0</v>
      </c>
      <c r="G906" s="360">
        <v>21</v>
      </c>
      <c r="H906" s="355"/>
      <c r="I906" s="366">
        <f t="shared" ref="I906:I912" si="221">G906-D906</f>
        <v>-528</v>
      </c>
      <c r="J906" s="355">
        <f>I906/D906</f>
        <v>-0.961748633879781</v>
      </c>
    </row>
    <row r="907" s="312" customFormat="1" ht="14.25" spans="1:10">
      <c r="A907" s="349" t="s">
        <v>1691</v>
      </c>
      <c r="B907" s="372">
        <f t="shared" si="220"/>
        <v>7</v>
      </c>
      <c r="C907" s="351" t="s">
        <v>1692</v>
      </c>
      <c r="D907" s="360">
        <v>0</v>
      </c>
      <c r="E907" s="360"/>
      <c r="F907" s="360">
        <v>0</v>
      </c>
      <c r="G907" s="360">
        <v>0</v>
      </c>
      <c r="H907" s="355"/>
      <c r="I907" s="366"/>
      <c r="J907" s="355"/>
    </row>
    <row r="908" s="312" customFormat="1" ht="14.25" spans="1:10">
      <c r="A908" s="349" t="s">
        <v>1693</v>
      </c>
      <c r="B908" s="372">
        <f t="shared" si="220"/>
        <v>7</v>
      </c>
      <c r="C908" s="351" t="s">
        <v>1694</v>
      </c>
      <c r="D908" s="360">
        <v>549</v>
      </c>
      <c r="E908" s="360">
        <v>0</v>
      </c>
      <c r="F908" s="360">
        <v>0</v>
      </c>
      <c r="G908" s="360">
        <v>21</v>
      </c>
      <c r="H908" s="355"/>
      <c r="I908" s="366">
        <f t="shared" si="221"/>
        <v>-528</v>
      </c>
      <c r="J908" s="355">
        <f>I908/D908</f>
        <v>-0.961748633879781</v>
      </c>
    </row>
    <row r="909" s="312" customFormat="1" ht="14.25" spans="1:10">
      <c r="A909" s="344" t="s">
        <v>1695</v>
      </c>
      <c r="B909" s="345">
        <f t="shared" si="220"/>
        <v>3</v>
      </c>
      <c r="C909" s="346" t="s">
        <v>1696</v>
      </c>
      <c r="D909" s="347">
        <v>501</v>
      </c>
      <c r="E909" s="347">
        <v>187</v>
      </c>
      <c r="F909" s="347">
        <v>1033</v>
      </c>
      <c r="G909" s="347">
        <v>1056</v>
      </c>
      <c r="H909" s="348">
        <f>G909/F909</f>
        <v>1.02226524685382</v>
      </c>
      <c r="I909" s="365">
        <f t="shared" si="221"/>
        <v>555</v>
      </c>
      <c r="J909" s="348"/>
    </row>
    <row r="910" s="312" customFormat="1" ht="14.25" spans="1:10">
      <c r="A910" s="349" t="s">
        <v>1697</v>
      </c>
      <c r="B910" s="372">
        <f t="shared" si="220"/>
        <v>5</v>
      </c>
      <c r="C910" s="351" t="s">
        <v>1698</v>
      </c>
      <c r="D910" s="360">
        <v>485</v>
      </c>
      <c r="E910" s="360">
        <v>187</v>
      </c>
      <c r="F910" s="360">
        <v>787</v>
      </c>
      <c r="G910" s="360">
        <v>1019</v>
      </c>
      <c r="H910" s="355"/>
      <c r="I910" s="366">
        <f t="shared" si="221"/>
        <v>534</v>
      </c>
      <c r="J910" s="355"/>
    </row>
    <row r="911" s="312" customFormat="1" ht="14.25" spans="1:10">
      <c r="A911" s="349" t="s">
        <v>1699</v>
      </c>
      <c r="B911" s="372">
        <f t="shared" si="220"/>
        <v>7</v>
      </c>
      <c r="C911" s="351" t="s">
        <v>120</v>
      </c>
      <c r="D911" s="360">
        <v>79</v>
      </c>
      <c r="E911" s="360">
        <v>62</v>
      </c>
      <c r="F911" s="360">
        <v>62</v>
      </c>
      <c r="G911" s="360">
        <v>88</v>
      </c>
      <c r="H911" s="355"/>
      <c r="I911" s="366">
        <f t="shared" si="221"/>
        <v>9</v>
      </c>
      <c r="J911" s="355"/>
    </row>
    <row r="912" s="312" customFormat="1" ht="14.25" spans="1:10">
      <c r="A912" s="349" t="s">
        <v>1700</v>
      </c>
      <c r="B912" s="372">
        <f t="shared" si="220"/>
        <v>7</v>
      </c>
      <c r="C912" s="351" t="s">
        <v>122</v>
      </c>
      <c r="D912" s="360">
        <v>10</v>
      </c>
      <c r="E912" s="360">
        <v>125</v>
      </c>
      <c r="F912" s="360">
        <v>125</v>
      </c>
      <c r="G912" s="360">
        <v>180</v>
      </c>
      <c r="H912" s="355"/>
      <c r="I912" s="366">
        <f t="shared" si="221"/>
        <v>170</v>
      </c>
      <c r="J912" s="355"/>
    </row>
    <row r="913" s="312" customFormat="1" ht="14.25" spans="1:10">
      <c r="A913" s="349" t="s">
        <v>1701</v>
      </c>
      <c r="B913" s="372">
        <f t="shared" si="220"/>
        <v>7</v>
      </c>
      <c r="C913" s="351" t="s">
        <v>124</v>
      </c>
      <c r="D913" s="360">
        <v>0</v>
      </c>
      <c r="E913" s="360"/>
      <c r="F913" s="360">
        <v>0</v>
      </c>
      <c r="G913" s="360">
        <v>0</v>
      </c>
      <c r="H913" s="355"/>
      <c r="I913" s="366"/>
      <c r="J913" s="355"/>
    </row>
    <row r="914" s="312" customFormat="1" ht="14.25" spans="1:10">
      <c r="A914" s="349" t="s">
        <v>1702</v>
      </c>
      <c r="B914" s="372">
        <f t="shared" si="220"/>
        <v>7</v>
      </c>
      <c r="C914" s="351" t="s">
        <v>1703</v>
      </c>
      <c r="D914" s="360">
        <v>263</v>
      </c>
      <c r="E914" s="360"/>
      <c r="F914" s="360">
        <v>600</v>
      </c>
      <c r="G914" s="360">
        <v>751</v>
      </c>
      <c r="H914" s="355"/>
      <c r="I914" s="366"/>
      <c r="J914" s="355"/>
    </row>
    <row r="915" s="312" customFormat="1" ht="14.25" spans="1:10">
      <c r="A915" s="349" t="s">
        <v>1704</v>
      </c>
      <c r="B915" s="372">
        <f t="shared" si="220"/>
        <v>7</v>
      </c>
      <c r="C915" s="351" t="s">
        <v>1705</v>
      </c>
      <c r="D915" s="360">
        <v>133</v>
      </c>
      <c r="E915" s="360"/>
      <c r="F915" s="360">
        <v>0</v>
      </c>
      <c r="G915" s="360">
        <v>0</v>
      </c>
      <c r="H915" s="355"/>
      <c r="I915" s="366">
        <f>G915-D915</f>
        <v>-133</v>
      </c>
      <c r="J915" s="355"/>
    </row>
    <row r="916" s="312" customFormat="1" ht="14.25" spans="1:10">
      <c r="A916" s="349" t="s">
        <v>1706</v>
      </c>
      <c r="B916" s="372">
        <f t="shared" si="220"/>
        <v>7</v>
      </c>
      <c r="C916" s="351" t="s">
        <v>1707</v>
      </c>
      <c r="D916" s="360">
        <v>0</v>
      </c>
      <c r="E916" s="360"/>
      <c r="F916" s="360">
        <v>0</v>
      </c>
      <c r="G916" s="360">
        <v>0</v>
      </c>
      <c r="H916" s="355"/>
      <c r="I916" s="366"/>
      <c r="J916" s="355"/>
    </row>
    <row r="917" s="312" customFormat="1" ht="14.25" spans="1:10">
      <c r="A917" s="349" t="s">
        <v>1708</v>
      </c>
      <c r="B917" s="372">
        <f t="shared" si="220"/>
        <v>7</v>
      </c>
      <c r="C917" s="351" t="s">
        <v>1709</v>
      </c>
      <c r="D917" s="360">
        <v>0</v>
      </c>
      <c r="E917" s="360"/>
      <c r="F917" s="360">
        <v>0</v>
      </c>
      <c r="G917" s="360">
        <v>0</v>
      </c>
      <c r="H917" s="355"/>
      <c r="I917" s="366"/>
      <c r="J917" s="355"/>
    </row>
    <row r="918" s="312" customFormat="1" ht="14.25" spans="1:10">
      <c r="A918" s="349" t="s">
        <v>1710</v>
      </c>
      <c r="B918" s="372">
        <f t="shared" si="220"/>
        <v>7</v>
      </c>
      <c r="C918" s="351" t="s">
        <v>1711</v>
      </c>
      <c r="D918" s="360">
        <v>0</v>
      </c>
      <c r="E918" s="360"/>
      <c r="F918" s="360">
        <v>0</v>
      </c>
      <c r="G918" s="360">
        <v>0</v>
      </c>
      <c r="H918" s="355"/>
      <c r="I918" s="366"/>
      <c r="J918" s="355"/>
    </row>
    <row r="919" s="312" customFormat="1" ht="14.25" spans="1:10">
      <c r="A919" s="349" t="s">
        <v>1712</v>
      </c>
      <c r="B919" s="372">
        <f t="shared" si="220"/>
        <v>7</v>
      </c>
      <c r="C919" s="351" t="s">
        <v>1713</v>
      </c>
      <c r="D919" s="360">
        <v>0</v>
      </c>
      <c r="E919" s="360"/>
      <c r="F919" s="360">
        <v>0</v>
      </c>
      <c r="G919" s="360">
        <v>0</v>
      </c>
      <c r="H919" s="355"/>
      <c r="I919" s="366"/>
      <c r="J919" s="355"/>
    </row>
    <row r="920" s="312" customFormat="1" ht="14.25" spans="1:10">
      <c r="A920" s="349" t="s">
        <v>1714</v>
      </c>
      <c r="B920" s="372">
        <f t="shared" si="220"/>
        <v>7</v>
      </c>
      <c r="C920" s="351" t="s">
        <v>1715</v>
      </c>
      <c r="D920" s="360">
        <v>0</v>
      </c>
      <c r="E920" s="360"/>
      <c r="F920" s="360">
        <v>0</v>
      </c>
      <c r="G920" s="360">
        <v>0</v>
      </c>
      <c r="H920" s="355"/>
      <c r="I920" s="366"/>
      <c r="J920" s="355"/>
    </row>
    <row r="921" s="312" customFormat="1" ht="14.25" spans="1:10">
      <c r="A921" s="349" t="s">
        <v>1716</v>
      </c>
      <c r="B921" s="372">
        <f t="shared" si="220"/>
        <v>7</v>
      </c>
      <c r="C921" s="351" t="s">
        <v>1717</v>
      </c>
      <c r="D921" s="360">
        <v>0</v>
      </c>
      <c r="E921" s="360"/>
      <c r="F921" s="360">
        <v>0</v>
      </c>
      <c r="G921" s="360">
        <v>0</v>
      </c>
      <c r="H921" s="355"/>
      <c r="I921" s="366"/>
      <c r="J921" s="355"/>
    </row>
    <row r="922" s="312" customFormat="1" ht="14.25" spans="1:10">
      <c r="A922" s="349" t="s">
        <v>1718</v>
      </c>
      <c r="B922" s="372">
        <f t="shared" si="220"/>
        <v>7</v>
      </c>
      <c r="C922" s="351" t="s">
        <v>1719</v>
      </c>
      <c r="D922" s="360">
        <v>0</v>
      </c>
      <c r="E922" s="360"/>
      <c r="F922" s="360">
        <v>0</v>
      </c>
      <c r="G922" s="360">
        <v>0</v>
      </c>
      <c r="H922" s="355"/>
      <c r="I922" s="366"/>
      <c r="J922" s="355"/>
    </row>
    <row r="923" s="312" customFormat="1" ht="14.25" spans="1:10">
      <c r="A923" s="349" t="s">
        <v>1720</v>
      </c>
      <c r="B923" s="372">
        <f t="shared" si="220"/>
        <v>7</v>
      </c>
      <c r="C923" s="351" t="s">
        <v>1721</v>
      </c>
      <c r="D923" s="360">
        <v>0</v>
      </c>
      <c r="E923" s="360"/>
      <c r="F923" s="360">
        <v>0</v>
      </c>
      <c r="G923" s="360">
        <v>0</v>
      </c>
      <c r="H923" s="355"/>
      <c r="I923" s="366"/>
      <c r="J923" s="355"/>
    </row>
    <row r="924" s="312" customFormat="1" ht="14.25" spans="1:10">
      <c r="A924" s="349" t="s">
        <v>1722</v>
      </c>
      <c r="B924" s="372">
        <f t="shared" si="220"/>
        <v>7</v>
      </c>
      <c r="C924" s="351" t="s">
        <v>1723</v>
      </c>
      <c r="D924" s="360">
        <v>0</v>
      </c>
      <c r="E924" s="360"/>
      <c r="F924" s="360">
        <v>0</v>
      </c>
      <c r="G924" s="360">
        <v>0</v>
      </c>
      <c r="H924" s="355"/>
      <c r="I924" s="366"/>
      <c r="J924" s="355"/>
    </row>
    <row r="925" s="312" customFormat="1" ht="14.25" spans="1:10">
      <c r="A925" s="349" t="s">
        <v>1724</v>
      </c>
      <c r="B925" s="372">
        <f t="shared" si="220"/>
        <v>7</v>
      </c>
      <c r="C925" s="351" t="s">
        <v>1725</v>
      </c>
      <c r="D925" s="360">
        <v>0</v>
      </c>
      <c r="E925" s="360"/>
      <c r="F925" s="360">
        <v>0</v>
      </c>
      <c r="G925" s="360">
        <v>0</v>
      </c>
      <c r="H925" s="355"/>
      <c r="I925" s="366"/>
      <c r="J925" s="355"/>
    </row>
    <row r="926" s="312" customFormat="1" ht="14.25" spans="1:10">
      <c r="A926" s="349" t="s">
        <v>1726</v>
      </c>
      <c r="B926" s="372">
        <f t="shared" si="220"/>
        <v>7</v>
      </c>
      <c r="C926" s="351" t="s">
        <v>1727</v>
      </c>
      <c r="D926" s="360">
        <v>0</v>
      </c>
      <c r="E926" s="360"/>
      <c r="F926" s="360">
        <v>0</v>
      </c>
      <c r="G926" s="360">
        <v>0</v>
      </c>
      <c r="H926" s="355"/>
      <c r="I926" s="366"/>
      <c r="J926" s="355"/>
    </row>
    <row r="927" s="312" customFormat="1" ht="14.25" spans="1:10">
      <c r="A927" s="349" t="s">
        <v>1728</v>
      </c>
      <c r="B927" s="372">
        <f t="shared" si="220"/>
        <v>7</v>
      </c>
      <c r="C927" s="351" t="s">
        <v>1729</v>
      </c>
      <c r="D927" s="360">
        <v>0</v>
      </c>
      <c r="E927" s="360"/>
      <c r="F927" s="360">
        <v>0</v>
      </c>
      <c r="G927" s="360">
        <v>0</v>
      </c>
      <c r="H927" s="355"/>
      <c r="I927" s="366"/>
      <c r="J927" s="355"/>
    </row>
    <row r="928" s="312" customFormat="1" ht="14.25" spans="1:10">
      <c r="A928" s="349" t="s">
        <v>1730</v>
      </c>
      <c r="B928" s="372">
        <f t="shared" si="220"/>
        <v>7</v>
      </c>
      <c r="C928" s="351" t="s">
        <v>1731</v>
      </c>
      <c r="D928" s="360">
        <v>0</v>
      </c>
      <c r="E928" s="360"/>
      <c r="F928" s="360">
        <v>0</v>
      </c>
      <c r="G928" s="360">
        <v>0</v>
      </c>
      <c r="H928" s="355"/>
      <c r="I928" s="366"/>
      <c r="J928" s="355"/>
    </row>
    <row r="929" s="312" customFormat="1" ht="14.25" spans="1:10">
      <c r="A929" s="349" t="s">
        <v>1732</v>
      </c>
      <c r="B929" s="372">
        <f t="shared" si="220"/>
        <v>7</v>
      </c>
      <c r="C929" s="351" t="s">
        <v>1733</v>
      </c>
      <c r="D929" s="360">
        <v>0</v>
      </c>
      <c r="E929" s="360"/>
      <c r="F929" s="360">
        <v>0</v>
      </c>
      <c r="G929" s="360">
        <v>0</v>
      </c>
      <c r="H929" s="355"/>
      <c r="I929" s="366"/>
      <c r="J929" s="355"/>
    </row>
    <row r="930" s="312" customFormat="1" ht="14.25" spans="1:10">
      <c r="A930" s="349" t="s">
        <v>1734</v>
      </c>
      <c r="B930" s="372">
        <f t="shared" si="220"/>
        <v>7</v>
      </c>
      <c r="C930" s="351" t="s">
        <v>1735</v>
      </c>
      <c r="D930" s="360">
        <v>0</v>
      </c>
      <c r="E930" s="360"/>
      <c r="F930" s="360">
        <v>0</v>
      </c>
      <c r="G930" s="360">
        <v>0</v>
      </c>
      <c r="H930" s="355"/>
      <c r="I930" s="366"/>
      <c r="J930" s="355"/>
    </row>
    <row r="931" s="312" customFormat="1" ht="14.25" spans="1:10">
      <c r="A931" s="349" t="s">
        <v>1736</v>
      </c>
      <c r="B931" s="372">
        <f t="shared" si="220"/>
        <v>7</v>
      </c>
      <c r="C931" s="351" t="s">
        <v>1737</v>
      </c>
      <c r="D931" s="360">
        <v>0</v>
      </c>
      <c r="E931" s="360"/>
      <c r="F931" s="360">
        <v>0</v>
      </c>
      <c r="G931" s="360">
        <v>0</v>
      </c>
      <c r="H931" s="355"/>
      <c r="I931" s="366"/>
      <c r="J931" s="355"/>
    </row>
    <row r="932" s="312" customFormat="1" ht="14.25" spans="1:10">
      <c r="A932" s="349" t="s">
        <v>1738</v>
      </c>
      <c r="B932" s="372">
        <f t="shared" si="220"/>
        <v>7</v>
      </c>
      <c r="C932" s="351" t="s">
        <v>1739</v>
      </c>
      <c r="D932" s="360">
        <v>0</v>
      </c>
      <c r="E932" s="360"/>
      <c r="F932" s="360">
        <v>0</v>
      </c>
      <c r="G932" s="360">
        <v>0</v>
      </c>
      <c r="H932" s="355"/>
      <c r="I932" s="366"/>
      <c r="J932" s="355"/>
    </row>
    <row r="933" s="312" customFormat="1" ht="14.25" spans="1:10">
      <c r="A933" s="349" t="s">
        <v>1740</v>
      </c>
      <c r="B933" s="372">
        <f t="shared" si="220"/>
        <v>5</v>
      </c>
      <c r="C933" s="351" t="s">
        <v>1741</v>
      </c>
      <c r="D933" s="360">
        <v>0</v>
      </c>
      <c r="E933" s="360"/>
      <c r="F933" s="360">
        <v>0</v>
      </c>
      <c r="G933" s="360">
        <v>37</v>
      </c>
      <c r="H933" s="355"/>
      <c r="I933" s="366"/>
      <c r="J933" s="355"/>
    </row>
    <row r="934" s="312" customFormat="1" ht="14.25" spans="1:10">
      <c r="A934" s="349" t="s">
        <v>1742</v>
      </c>
      <c r="B934" s="372">
        <f t="shared" si="220"/>
        <v>7</v>
      </c>
      <c r="C934" s="351" t="s">
        <v>120</v>
      </c>
      <c r="D934" s="360">
        <v>0</v>
      </c>
      <c r="E934" s="360"/>
      <c r="F934" s="360">
        <v>0</v>
      </c>
      <c r="G934" s="360">
        <v>0</v>
      </c>
      <c r="H934" s="355"/>
      <c r="I934" s="366"/>
      <c r="J934" s="355"/>
    </row>
    <row r="935" s="312" customFormat="1" ht="14.25" spans="1:10">
      <c r="A935" s="349" t="s">
        <v>1743</v>
      </c>
      <c r="B935" s="372">
        <f t="shared" si="220"/>
        <v>7</v>
      </c>
      <c r="C935" s="351" t="s">
        <v>122</v>
      </c>
      <c r="D935" s="360">
        <v>0</v>
      </c>
      <c r="E935" s="360"/>
      <c r="F935" s="360">
        <v>0</v>
      </c>
      <c r="G935" s="360">
        <v>0</v>
      </c>
      <c r="H935" s="355"/>
      <c r="I935" s="366"/>
      <c r="J935" s="355"/>
    </row>
    <row r="936" s="312" customFormat="1" ht="14.25" spans="1:10">
      <c r="A936" s="349" t="s">
        <v>1744</v>
      </c>
      <c r="B936" s="372">
        <f t="shared" si="220"/>
        <v>7</v>
      </c>
      <c r="C936" s="351" t="s">
        <v>124</v>
      </c>
      <c r="D936" s="360">
        <v>0</v>
      </c>
      <c r="E936" s="360"/>
      <c r="F936" s="360">
        <v>0</v>
      </c>
      <c r="G936" s="360">
        <v>0</v>
      </c>
      <c r="H936" s="355"/>
      <c r="I936" s="366"/>
      <c r="J936" s="355"/>
    </row>
    <row r="937" s="312" customFormat="1" ht="14.25" spans="1:10">
      <c r="A937" s="349" t="s">
        <v>1745</v>
      </c>
      <c r="B937" s="372">
        <f t="shared" si="220"/>
        <v>7</v>
      </c>
      <c r="C937" s="351" t="s">
        <v>1746</v>
      </c>
      <c r="D937" s="360">
        <v>0</v>
      </c>
      <c r="E937" s="360"/>
      <c r="F937" s="360">
        <v>0</v>
      </c>
      <c r="G937" s="360">
        <v>0</v>
      </c>
      <c r="H937" s="355"/>
      <c r="I937" s="366"/>
      <c r="J937" s="355"/>
    </row>
    <row r="938" s="312" customFormat="1" ht="14.25" spans="1:10">
      <c r="A938" s="349" t="s">
        <v>1747</v>
      </c>
      <c r="B938" s="372">
        <f t="shared" si="220"/>
        <v>7</v>
      </c>
      <c r="C938" s="351" t="s">
        <v>1748</v>
      </c>
      <c r="D938" s="360">
        <v>0</v>
      </c>
      <c r="E938" s="360"/>
      <c r="F938" s="360">
        <v>0</v>
      </c>
      <c r="G938" s="360">
        <v>0</v>
      </c>
      <c r="H938" s="355"/>
      <c r="I938" s="366"/>
      <c r="J938" s="355"/>
    </row>
    <row r="939" s="312" customFormat="1" ht="14.25" spans="1:10">
      <c r="A939" s="349" t="s">
        <v>1749</v>
      </c>
      <c r="B939" s="372">
        <f t="shared" si="220"/>
        <v>7</v>
      </c>
      <c r="C939" s="351" t="s">
        <v>1750</v>
      </c>
      <c r="D939" s="360">
        <v>0</v>
      </c>
      <c r="E939" s="360"/>
      <c r="F939" s="360">
        <v>0</v>
      </c>
      <c r="G939" s="360">
        <v>7</v>
      </c>
      <c r="H939" s="355"/>
      <c r="I939" s="366"/>
      <c r="J939" s="355"/>
    </row>
    <row r="940" s="312" customFormat="1" ht="14.25" spans="1:10">
      <c r="A940" s="349" t="s">
        <v>1751</v>
      </c>
      <c r="B940" s="372">
        <f t="shared" si="220"/>
        <v>7</v>
      </c>
      <c r="C940" s="351" t="s">
        <v>1752</v>
      </c>
      <c r="D940" s="360">
        <v>0</v>
      </c>
      <c r="E940" s="360"/>
      <c r="F940" s="360">
        <v>0</v>
      </c>
      <c r="G940" s="360">
        <v>0</v>
      </c>
      <c r="H940" s="355"/>
      <c r="I940" s="366"/>
      <c r="J940" s="355"/>
    </row>
    <row r="941" s="312" customFormat="1" ht="14.25" spans="1:10">
      <c r="A941" s="349" t="s">
        <v>1753</v>
      </c>
      <c r="B941" s="372"/>
      <c r="C941" s="351" t="s">
        <v>1754</v>
      </c>
      <c r="D941" s="360">
        <v>0</v>
      </c>
      <c r="E941" s="360"/>
      <c r="F941" s="360">
        <v>0</v>
      </c>
      <c r="G941" s="360">
        <v>0</v>
      </c>
      <c r="H941" s="355"/>
      <c r="I941" s="366"/>
      <c r="J941" s="355"/>
    </row>
    <row r="942" s="312" customFormat="1" ht="14.25" spans="1:10">
      <c r="A942" s="349" t="s">
        <v>1755</v>
      </c>
      <c r="B942" s="372">
        <f t="shared" ref="B942:B1005" si="222">LEN(A942)</f>
        <v>7</v>
      </c>
      <c r="C942" s="351" t="s">
        <v>1756</v>
      </c>
      <c r="D942" s="360">
        <v>0</v>
      </c>
      <c r="E942" s="360"/>
      <c r="F942" s="360">
        <v>0</v>
      </c>
      <c r="G942" s="360">
        <v>30</v>
      </c>
      <c r="H942" s="355"/>
      <c r="I942" s="366"/>
      <c r="J942" s="355"/>
    </row>
    <row r="943" s="312" customFormat="1" ht="14.25" spans="1:10">
      <c r="A943" s="349" t="s">
        <v>1757</v>
      </c>
      <c r="B943" s="372">
        <f t="shared" si="222"/>
        <v>5</v>
      </c>
      <c r="C943" s="351" t="s">
        <v>1758</v>
      </c>
      <c r="D943" s="360">
        <v>0</v>
      </c>
      <c r="E943" s="360"/>
      <c r="F943" s="360">
        <v>0</v>
      </c>
      <c r="G943" s="360">
        <v>0</v>
      </c>
      <c r="H943" s="355"/>
      <c r="I943" s="366"/>
      <c r="J943" s="355"/>
    </row>
    <row r="944" s="312" customFormat="1" ht="14.25" spans="1:10">
      <c r="A944" s="349" t="s">
        <v>1759</v>
      </c>
      <c r="B944" s="372">
        <f t="shared" si="222"/>
        <v>7</v>
      </c>
      <c r="C944" s="351" t="s">
        <v>120</v>
      </c>
      <c r="D944" s="360">
        <v>0</v>
      </c>
      <c r="E944" s="360"/>
      <c r="F944" s="360">
        <v>0</v>
      </c>
      <c r="G944" s="360">
        <v>0</v>
      </c>
      <c r="H944" s="355"/>
      <c r="I944" s="366"/>
      <c r="J944" s="355"/>
    </row>
    <row r="945" s="312" customFormat="1" ht="14.25" spans="1:10">
      <c r="A945" s="349" t="s">
        <v>1760</v>
      </c>
      <c r="B945" s="372">
        <f t="shared" si="222"/>
        <v>7</v>
      </c>
      <c r="C945" s="351" t="s">
        <v>122</v>
      </c>
      <c r="D945" s="360">
        <v>0</v>
      </c>
      <c r="E945" s="360"/>
      <c r="F945" s="360">
        <v>0</v>
      </c>
      <c r="G945" s="360">
        <v>0</v>
      </c>
      <c r="H945" s="355"/>
      <c r="I945" s="366"/>
      <c r="J945" s="355"/>
    </row>
    <row r="946" s="312" customFormat="1" ht="14.25" spans="1:10">
      <c r="A946" s="349" t="s">
        <v>1761</v>
      </c>
      <c r="B946" s="372">
        <f t="shared" si="222"/>
        <v>7</v>
      </c>
      <c r="C946" s="351" t="s">
        <v>124</v>
      </c>
      <c r="D946" s="360">
        <v>0</v>
      </c>
      <c r="E946" s="360"/>
      <c r="F946" s="360">
        <v>0</v>
      </c>
      <c r="G946" s="360">
        <v>0</v>
      </c>
      <c r="H946" s="355"/>
      <c r="I946" s="366"/>
      <c r="J946" s="355"/>
    </row>
    <row r="947" s="312" customFormat="1" ht="14.25" spans="1:10">
      <c r="A947" s="349" t="s">
        <v>1762</v>
      </c>
      <c r="B947" s="372">
        <f t="shared" si="222"/>
        <v>7</v>
      </c>
      <c r="C947" s="351" t="s">
        <v>1763</v>
      </c>
      <c r="D947" s="360">
        <v>0</v>
      </c>
      <c r="E947" s="360"/>
      <c r="F947" s="360">
        <v>0</v>
      </c>
      <c r="G947" s="360">
        <v>0</v>
      </c>
      <c r="H947" s="355"/>
      <c r="I947" s="366"/>
      <c r="J947" s="355"/>
    </row>
    <row r="948" s="312" customFormat="1" ht="14.25" spans="1:10">
      <c r="A948" s="349" t="s">
        <v>1764</v>
      </c>
      <c r="B948" s="372">
        <f t="shared" si="222"/>
        <v>7</v>
      </c>
      <c r="C948" s="351" t="s">
        <v>1765</v>
      </c>
      <c r="D948" s="360">
        <v>0</v>
      </c>
      <c r="E948" s="360"/>
      <c r="F948" s="360">
        <v>0</v>
      </c>
      <c r="G948" s="360">
        <v>0</v>
      </c>
      <c r="H948" s="355"/>
      <c r="I948" s="366"/>
      <c r="J948" s="355"/>
    </row>
    <row r="949" s="312" customFormat="1" ht="14.25" spans="1:10">
      <c r="A949" s="349" t="s">
        <v>1766</v>
      </c>
      <c r="B949" s="372">
        <f t="shared" si="222"/>
        <v>7</v>
      </c>
      <c r="C949" s="351" t="s">
        <v>1767</v>
      </c>
      <c r="D949" s="360">
        <v>0</v>
      </c>
      <c r="E949" s="360"/>
      <c r="F949" s="360">
        <v>0</v>
      </c>
      <c r="G949" s="360">
        <v>0</v>
      </c>
      <c r="H949" s="355"/>
      <c r="I949" s="366"/>
      <c r="J949" s="355"/>
    </row>
    <row r="950" s="312" customFormat="1" ht="14.25" spans="1:10">
      <c r="A950" s="349" t="s">
        <v>1768</v>
      </c>
      <c r="B950" s="372">
        <f t="shared" si="222"/>
        <v>7</v>
      </c>
      <c r="C950" s="351" t="s">
        <v>1769</v>
      </c>
      <c r="D950" s="360">
        <v>0</v>
      </c>
      <c r="E950" s="360"/>
      <c r="F950" s="360">
        <v>0</v>
      </c>
      <c r="G950" s="360">
        <v>0</v>
      </c>
      <c r="H950" s="355"/>
      <c r="I950" s="366"/>
      <c r="J950" s="355"/>
    </row>
    <row r="951" s="312" customFormat="1" ht="14.25" spans="1:10">
      <c r="A951" s="349" t="s">
        <v>1770</v>
      </c>
      <c r="B951" s="372">
        <f t="shared" si="222"/>
        <v>7</v>
      </c>
      <c r="C951" s="351" t="s">
        <v>1771</v>
      </c>
      <c r="D951" s="360">
        <v>0</v>
      </c>
      <c r="E951" s="360"/>
      <c r="F951" s="360">
        <v>0</v>
      </c>
      <c r="G951" s="360">
        <v>0</v>
      </c>
      <c r="H951" s="355"/>
      <c r="I951" s="366"/>
      <c r="J951" s="355"/>
    </row>
    <row r="952" s="312" customFormat="1" ht="14.25" spans="1:10">
      <c r="A952" s="349" t="s">
        <v>1772</v>
      </c>
      <c r="B952" s="372">
        <f t="shared" si="222"/>
        <v>7</v>
      </c>
      <c r="C952" s="351" t="s">
        <v>1773</v>
      </c>
      <c r="D952" s="360">
        <v>0</v>
      </c>
      <c r="E952" s="360"/>
      <c r="F952" s="360">
        <v>0</v>
      </c>
      <c r="G952" s="360">
        <v>0</v>
      </c>
      <c r="H952" s="355"/>
      <c r="I952" s="366"/>
      <c r="J952" s="355"/>
    </row>
    <row r="953" s="312" customFormat="1" ht="14.25" spans="1:10">
      <c r="A953" s="349" t="s">
        <v>1774</v>
      </c>
      <c r="B953" s="372">
        <f t="shared" si="222"/>
        <v>5</v>
      </c>
      <c r="C953" s="351" t="s">
        <v>1775</v>
      </c>
      <c r="D953" s="360">
        <v>0</v>
      </c>
      <c r="E953" s="360"/>
      <c r="F953" s="360">
        <v>0</v>
      </c>
      <c r="G953" s="360">
        <v>0</v>
      </c>
      <c r="H953" s="355"/>
      <c r="I953" s="366"/>
      <c r="J953" s="355"/>
    </row>
    <row r="954" s="312" customFormat="1" ht="14.25" spans="1:10">
      <c r="A954" s="349" t="s">
        <v>1776</v>
      </c>
      <c r="B954" s="372">
        <f t="shared" si="222"/>
        <v>7</v>
      </c>
      <c r="C954" s="351" t="s">
        <v>1777</v>
      </c>
      <c r="D954" s="360">
        <v>0</v>
      </c>
      <c r="E954" s="360"/>
      <c r="F954" s="360">
        <v>0</v>
      </c>
      <c r="G954" s="360">
        <v>0</v>
      </c>
      <c r="H954" s="355"/>
      <c r="I954" s="366"/>
      <c r="J954" s="355"/>
    </row>
    <row r="955" s="312" customFormat="1" ht="14.25" spans="1:10">
      <c r="A955" s="349" t="s">
        <v>1778</v>
      </c>
      <c r="B955" s="372">
        <f t="shared" si="222"/>
        <v>7</v>
      </c>
      <c r="C955" s="351" t="s">
        <v>1779</v>
      </c>
      <c r="D955" s="360">
        <v>0</v>
      </c>
      <c r="E955" s="360"/>
      <c r="F955" s="360">
        <v>0</v>
      </c>
      <c r="G955" s="360">
        <v>0</v>
      </c>
      <c r="H955" s="355"/>
      <c r="I955" s="366"/>
      <c r="J955" s="355"/>
    </row>
    <row r="956" s="312" customFormat="1" ht="14.25" spans="1:10">
      <c r="A956" s="349" t="s">
        <v>1780</v>
      </c>
      <c r="B956" s="372">
        <f t="shared" si="222"/>
        <v>7</v>
      </c>
      <c r="C956" s="351" t="s">
        <v>1781</v>
      </c>
      <c r="D956" s="360">
        <v>0</v>
      </c>
      <c r="E956" s="360"/>
      <c r="F956" s="360">
        <v>0</v>
      </c>
      <c r="G956" s="360">
        <v>0</v>
      </c>
      <c r="H956" s="355"/>
      <c r="I956" s="366"/>
      <c r="J956" s="355"/>
    </row>
    <row r="957" s="312" customFormat="1" ht="14.25" spans="1:10">
      <c r="A957" s="349" t="s">
        <v>1782</v>
      </c>
      <c r="B957" s="372">
        <f t="shared" si="222"/>
        <v>7</v>
      </c>
      <c r="C957" s="351" t="s">
        <v>1783</v>
      </c>
      <c r="D957" s="360">
        <v>0</v>
      </c>
      <c r="E957" s="360"/>
      <c r="F957" s="360">
        <v>0</v>
      </c>
      <c r="G957" s="360">
        <v>0</v>
      </c>
      <c r="H957" s="355"/>
      <c r="I957" s="366"/>
      <c r="J957" s="355"/>
    </row>
    <row r="958" s="312" customFormat="1" ht="14.25" spans="1:10">
      <c r="A958" s="349" t="s">
        <v>1784</v>
      </c>
      <c r="B958" s="372">
        <f t="shared" si="222"/>
        <v>5</v>
      </c>
      <c r="C958" s="351" t="s">
        <v>1785</v>
      </c>
      <c r="D958" s="360">
        <v>0</v>
      </c>
      <c r="E958" s="360"/>
      <c r="F958" s="360">
        <v>0</v>
      </c>
      <c r="G958" s="360">
        <v>0</v>
      </c>
      <c r="H958" s="355"/>
      <c r="I958" s="366"/>
      <c r="J958" s="355"/>
    </row>
    <row r="959" s="312" customFormat="1" ht="14.25" spans="1:10">
      <c r="A959" s="349" t="s">
        <v>1786</v>
      </c>
      <c r="B959" s="372">
        <f t="shared" si="222"/>
        <v>7</v>
      </c>
      <c r="C959" s="351" t="s">
        <v>120</v>
      </c>
      <c r="D959" s="360">
        <v>0</v>
      </c>
      <c r="E959" s="360"/>
      <c r="F959" s="360">
        <v>0</v>
      </c>
      <c r="G959" s="360">
        <v>0</v>
      </c>
      <c r="H959" s="355"/>
      <c r="I959" s="366"/>
      <c r="J959" s="355"/>
    </row>
    <row r="960" s="312" customFormat="1" ht="14.25" spans="1:10">
      <c r="A960" s="349" t="s">
        <v>1787</v>
      </c>
      <c r="B960" s="372">
        <f t="shared" si="222"/>
        <v>7</v>
      </c>
      <c r="C960" s="351" t="s">
        <v>122</v>
      </c>
      <c r="D960" s="360">
        <v>0</v>
      </c>
      <c r="E960" s="360"/>
      <c r="F960" s="360">
        <v>0</v>
      </c>
      <c r="G960" s="360">
        <v>0</v>
      </c>
      <c r="H960" s="355"/>
      <c r="I960" s="366"/>
      <c r="J960" s="355"/>
    </row>
    <row r="961" s="312" customFormat="1" ht="14.25" spans="1:10">
      <c r="A961" s="349" t="s">
        <v>1788</v>
      </c>
      <c r="B961" s="372">
        <f t="shared" si="222"/>
        <v>7</v>
      </c>
      <c r="C961" s="351" t="s">
        <v>124</v>
      </c>
      <c r="D961" s="360">
        <v>0</v>
      </c>
      <c r="E961" s="360"/>
      <c r="F961" s="360">
        <v>0</v>
      </c>
      <c r="G961" s="360">
        <v>0</v>
      </c>
      <c r="H961" s="355"/>
      <c r="I961" s="366"/>
      <c r="J961" s="355"/>
    </row>
    <row r="962" s="312" customFormat="1" ht="14.25" spans="1:10">
      <c r="A962" s="349" t="s">
        <v>1789</v>
      </c>
      <c r="B962" s="372">
        <f t="shared" si="222"/>
        <v>7</v>
      </c>
      <c r="C962" s="351" t="s">
        <v>1754</v>
      </c>
      <c r="D962" s="360">
        <v>0</v>
      </c>
      <c r="E962" s="360"/>
      <c r="F962" s="360">
        <v>0</v>
      </c>
      <c r="G962" s="360">
        <v>0</v>
      </c>
      <c r="H962" s="355"/>
      <c r="I962" s="366"/>
      <c r="J962" s="355"/>
    </row>
    <row r="963" s="312" customFormat="1" ht="14.25" spans="1:10">
      <c r="A963" s="349" t="s">
        <v>1790</v>
      </c>
      <c r="B963" s="372">
        <f t="shared" si="222"/>
        <v>7</v>
      </c>
      <c r="C963" s="351" t="s">
        <v>1791</v>
      </c>
      <c r="D963" s="360">
        <v>0</v>
      </c>
      <c r="E963" s="360"/>
      <c r="F963" s="360">
        <v>0</v>
      </c>
      <c r="G963" s="360">
        <v>0</v>
      </c>
      <c r="H963" s="355"/>
      <c r="I963" s="366"/>
      <c r="J963" s="355"/>
    </row>
    <row r="964" s="312" customFormat="1" ht="14.25" spans="1:10">
      <c r="A964" s="349" t="s">
        <v>1792</v>
      </c>
      <c r="B964" s="372">
        <f t="shared" si="222"/>
        <v>7</v>
      </c>
      <c r="C964" s="351" t="s">
        <v>1793</v>
      </c>
      <c r="D964" s="360">
        <v>0</v>
      </c>
      <c r="E964" s="360"/>
      <c r="F964" s="360">
        <v>0</v>
      </c>
      <c r="G964" s="360">
        <v>0</v>
      </c>
      <c r="H964" s="355"/>
      <c r="I964" s="366"/>
      <c r="J964" s="355"/>
    </row>
    <row r="965" s="312" customFormat="1" ht="14.25" spans="1:10">
      <c r="A965" s="349" t="s">
        <v>1794</v>
      </c>
      <c r="B965" s="372">
        <f t="shared" si="222"/>
        <v>5</v>
      </c>
      <c r="C965" s="351" t="s">
        <v>1795</v>
      </c>
      <c r="D965" s="360">
        <v>0</v>
      </c>
      <c r="E965" s="360"/>
      <c r="F965" s="360">
        <v>246</v>
      </c>
      <c r="G965" s="360">
        <v>0</v>
      </c>
      <c r="H965" s="355"/>
      <c r="I965" s="366"/>
      <c r="J965" s="355"/>
    </row>
    <row r="966" s="312" customFormat="1" ht="14.25" spans="1:10">
      <c r="A966" s="349" t="s">
        <v>1796</v>
      </c>
      <c r="B966" s="372">
        <f t="shared" si="222"/>
        <v>7</v>
      </c>
      <c r="C966" s="351" t="s">
        <v>1797</v>
      </c>
      <c r="D966" s="360">
        <v>0</v>
      </c>
      <c r="E966" s="360"/>
      <c r="F966" s="360">
        <v>246</v>
      </c>
      <c r="G966" s="360">
        <v>0</v>
      </c>
      <c r="H966" s="355"/>
      <c r="I966" s="366"/>
      <c r="J966" s="355"/>
    </row>
    <row r="967" s="312" customFormat="1" ht="14.25" spans="1:10">
      <c r="A967" s="349" t="s">
        <v>1798</v>
      </c>
      <c r="B967" s="372">
        <f t="shared" si="222"/>
        <v>7</v>
      </c>
      <c r="C967" s="351" t="s">
        <v>1799</v>
      </c>
      <c r="D967" s="360">
        <v>0</v>
      </c>
      <c r="E967" s="360"/>
      <c r="F967" s="360">
        <v>0</v>
      </c>
      <c r="G967" s="360">
        <v>0</v>
      </c>
      <c r="H967" s="355"/>
      <c r="I967" s="366"/>
      <c r="J967" s="355"/>
    </row>
    <row r="968" s="312" customFormat="1" ht="14.25" spans="1:10">
      <c r="A968" s="349" t="s">
        <v>1800</v>
      </c>
      <c r="B968" s="372">
        <f t="shared" si="222"/>
        <v>7</v>
      </c>
      <c r="C968" s="351" t="s">
        <v>1801</v>
      </c>
      <c r="D968" s="360">
        <v>0</v>
      </c>
      <c r="E968" s="360"/>
      <c r="F968" s="360">
        <v>0</v>
      </c>
      <c r="G968" s="360">
        <v>0</v>
      </c>
      <c r="H968" s="355"/>
      <c r="I968" s="366"/>
      <c r="J968" s="355"/>
    </row>
    <row r="969" s="312" customFormat="1" ht="14.25" spans="1:10">
      <c r="A969" s="349" t="s">
        <v>1802</v>
      </c>
      <c r="B969" s="372">
        <f t="shared" si="222"/>
        <v>7</v>
      </c>
      <c r="C969" s="351" t="s">
        <v>1803</v>
      </c>
      <c r="D969" s="360">
        <v>0</v>
      </c>
      <c r="E969" s="360"/>
      <c r="F969" s="360">
        <v>0</v>
      </c>
      <c r="G969" s="360">
        <v>0</v>
      </c>
      <c r="H969" s="355"/>
      <c r="I969" s="366"/>
      <c r="J969" s="355"/>
    </row>
    <row r="970" s="312" customFormat="1" ht="14.25" spans="1:10">
      <c r="A970" s="349" t="s">
        <v>1804</v>
      </c>
      <c r="B970" s="372">
        <f t="shared" si="222"/>
        <v>5</v>
      </c>
      <c r="C970" s="351" t="s">
        <v>1805</v>
      </c>
      <c r="D970" s="360">
        <v>16</v>
      </c>
      <c r="E970" s="360"/>
      <c r="F970" s="360">
        <v>0</v>
      </c>
      <c r="G970" s="360">
        <v>0</v>
      </c>
      <c r="H970" s="355"/>
      <c r="I970" s="366"/>
      <c r="J970" s="355"/>
    </row>
    <row r="971" s="312" customFormat="1" ht="14.25" spans="1:10">
      <c r="A971" s="349" t="s">
        <v>1806</v>
      </c>
      <c r="B971" s="372">
        <f t="shared" si="222"/>
        <v>7</v>
      </c>
      <c r="C971" s="351" t="s">
        <v>1807</v>
      </c>
      <c r="D971" s="360">
        <v>0</v>
      </c>
      <c r="E971" s="360"/>
      <c r="F971" s="360">
        <v>0</v>
      </c>
      <c r="G971" s="360">
        <v>0</v>
      </c>
      <c r="H971" s="355"/>
      <c r="I971" s="366"/>
      <c r="J971" s="355"/>
    </row>
    <row r="972" s="312" customFormat="1" ht="14.25" spans="1:10">
      <c r="A972" s="349" t="s">
        <v>1808</v>
      </c>
      <c r="B972" s="372">
        <f t="shared" si="222"/>
        <v>7</v>
      </c>
      <c r="C972" s="351" t="s">
        <v>1809</v>
      </c>
      <c r="D972" s="360">
        <v>16</v>
      </c>
      <c r="E972" s="360"/>
      <c r="F972" s="360">
        <v>0</v>
      </c>
      <c r="G972" s="360">
        <v>0</v>
      </c>
      <c r="H972" s="355"/>
      <c r="I972" s="366"/>
      <c r="J972" s="355"/>
    </row>
    <row r="973" s="312" customFormat="1" ht="14.25" spans="1:10">
      <c r="A973" s="344" t="s">
        <v>1810</v>
      </c>
      <c r="B973" s="345">
        <f t="shared" si="222"/>
        <v>3</v>
      </c>
      <c r="C973" s="346" t="s">
        <v>1811</v>
      </c>
      <c r="D973" s="347">
        <v>1957</v>
      </c>
      <c r="E973" s="347">
        <v>610</v>
      </c>
      <c r="F973" s="347">
        <v>610</v>
      </c>
      <c r="G973" s="347">
        <v>822</v>
      </c>
      <c r="H973" s="348">
        <f>G973/F973</f>
        <v>1.34754098360656</v>
      </c>
      <c r="I973" s="365">
        <f>G973-D973</f>
        <v>-1135</v>
      </c>
      <c r="J973" s="348">
        <f>I973/D973</f>
        <v>-0.579969340827798</v>
      </c>
    </row>
    <row r="974" s="312" customFormat="1" ht="14.25" spans="1:10">
      <c r="A974" s="349" t="s">
        <v>1812</v>
      </c>
      <c r="B974" s="372">
        <f t="shared" si="222"/>
        <v>5</v>
      </c>
      <c r="C974" s="351" t="s">
        <v>1813</v>
      </c>
      <c r="D974" s="360">
        <v>0</v>
      </c>
      <c r="E974" s="360"/>
      <c r="F974" s="360">
        <v>0</v>
      </c>
      <c r="G974" s="360">
        <v>0</v>
      </c>
      <c r="H974" s="355"/>
      <c r="I974" s="366"/>
      <c r="J974" s="355"/>
    </row>
    <row r="975" s="312" customFormat="1" ht="14.25" spans="1:10">
      <c r="A975" s="349" t="s">
        <v>1814</v>
      </c>
      <c r="B975" s="372">
        <f t="shared" si="222"/>
        <v>7</v>
      </c>
      <c r="C975" s="351" t="s">
        <v>120</v>
      </c>
      <c r="D975" s="360">
        <v>0</v>
      </c>
      <c r="E975" s="360"/>
      <c r="F975" s="360">
        <v>0</v>
      </c>
      <c r="G975" s="360">
        <v>0</v>
      </c>
      <c r="H975" s="355"/>
      <c r="I975" s="366"/>
      <c r="J975" s="355"/>
    </row>
    <row r="976" s="312" customFormat="1" ht="14.25" spans="1:10">
      <c r="A976" s="349" t="s">
        <v>1815</v>
      </c>
      <c r="B976" s="372">
        <f t="shared" si="222"/>
        <v>7</v>
      </c>
      <c r="C976" s="351" t="s">
        <v>122</v>
      </c>
      <c r="D976" s="360">
        <v>0</v>
      </c>
      <c r="E976" s="360"/>
      <c r="F976" s="360">
        <v>0</v>
      </c>
      <c r="G976" s="360">
        <v>0</v>
      </c>
      <c r="H976" s="355"/>
      <c r="I976" s="366"/>
      <c r="J976" s="355"/>
    </row>
    <row r="977" s="312" customFormat="1" ht="14.25" spans="1:10">
      <c r="A977" s="349" t="s">
        <v>1816</v>
      </c>
      <c r="B977" s="372">
        <f t="shared" si="222"/>
        <v>7</v>
      </c>
      <c r="C977" s="351" t="s">
        <v>124</v>
      </c>
      <c r="D977" s="360">
        <v>0</v>
      </c>
      <c r="E977" s="360"/>
      <c r="F977" s="360">
        <v>0</v>
      </c>
      <c r="G977" s="360">
        <v>0</v>
      </c>
      <c r="H977" s="355"/>
      <c r="I977" s="366"/>
      <c r="J977" s="355"/>
    </row>
    <row r="978" s="312" customFormat="1" ht="14.25" spans="1:10">
      <c r="A978" s="349" t="s">
        <v>1817</v>
      </c>
      <c r="B978" s="372">
        <f t="shared" si="222"/>
        <v>7</v>
      </c>
      <c r="C978" s="351" t="s">
        <v>1818</v>
      </c>
      <c r="D978" s="360">
        <v>0</v>
      </c>
      <c r="E978" s="360"/>
      <c r="F978" s="360">
        <v>0</v>
      </c>
      <c r="G978" s="360">
        <v>0</v>
      </c>
      <c r="H978" s="355"/>
      <c r="I978" s="366"/>
      <c r="J978" s="355"/>
    </row>
    <row r="979" s="312" customFormat="1" ht="14.25" spans="1:10">
      <c r="A979" s="349" t="s">
        <v>1819</v>
      </c>
      <c r="B979" s="372">
        <f t="shared" si="222"/>
        <v>7</v>
      </c>
      <c r="C979" s="351" t="s">
        <v>1820</v>
      </c>
      <c r="D979" s="360">
        <v>0</v>
      </c>
      <c r="E979" s="360"/>
      <c r="F979" s="360">
        <v>0</v>
      </c>
      <c r="G979" s="360">
        <v>0</v>
      </c>
      <c r="H979" s="355"/>
      <c r="I979" s="366"/>
      <c r="J979" s="355"/>
    </row>
    <row r="980" s="312" customFormat="1" ht="14.25" spans="1:10">
      <c r="A980" s="349" t="s">
        <v>1821</v>
      </c>
      <c r="B980" s="372">
        <f t="shared" si="222"/>
        <v>7</v>
      </c>
      <c r="C980" s="351" t="s">
        <v>1822</v>
      </c>
      <c r="D980" s="360">
        <v>0</v>
      </c>
      <c r="E980" s="360"/>
      <c r="F980" s="360">
        <v>0</v>
      </c>
      <c r="G980" s="360">
        <v>0</v>
      </c>
      <c r="H980" s="355"/>
      <c r="I980" s="366"/>
      <c r="J980" s="355"/>
    </row>
    <row r="981" s="312" customFormat="1" ht="14.25" spans="1:10">
      <c r="A981" s="349" t="s">
        <v>1823</v>
      </c>
      <c r="B981" s="372">
        <f t="shared" si="222"/>
        <v>7</v>
      </c>
      <c r="C981" s="351" t="s">
        <v>1824</v>
      </c>
      <c r="D981" s="360">
        <v>0</v>
      </c>
      <c r="E981" s="360"/>
      <c r="F981" s="360">
        <v>0</v>
      </c>
      <c r="G981" s="360">
        <v>0</v>
      </c>
      <c r="H981" s="355"/>
      <c r="I981" s="366"/>
      <c r="J981" s="355"/>
    </row>
    <row r="982" s="312" customFormat="1" ht="14.25" spans="1:10">
      <c r="A982" s="349" t="s">
        <v>1825</v>
      </c>
      <c r="B982" s="372">
        <f t="shared" si="222"/>
        <v>7</v>
      </c>
      <c r="C982" s="351" t="s">
        <v>1826</v>
      </c>
      <c r="D982" s="360">
        <v>0</v>
      </c>
      <c r="E982" s="360"/>
      <c r="F982" s="360">
        <v>0</v>
      </c>
      <c r="G982" s="360">
        <v>0</v>
      </c>
      <c r="H982" s="355"/>
      <c r="I982" s="366"/>
      <c r="J982" s="355"/>
    </row>
    <row r="983" s="312" customFormat="1" ht="14.25" spans="1:10">
      <c r="A983" s="349" t="s">
        <v>1827</v>
      </c>
      <c r="B983" s="372">
        <f t="shared" si="222"/>
        <v>7</v>
      </c>
      <c r="C983" s="351" t="s">
        <v>1828</v>
      </c>
      <c r="D983" s="360">
        <v>0</v>
      </c>
      <c r="E983" s="360"/>
      <c r="F983" s="360">
        <v>0</v>
      </c>
      <c r="G983" s="360">
        <v>0</v>
      </c>
      <c r="H983" s="355"/>
      <c r="I983" s="366"/>
      <c r="J983" s="355"/>
    </row>
    <row r="984" s="312" customFormat="1" ht="14.25" spans="1:10">
      <c r="A984" s="349" t="s">
        <v>1829</v>
      </c>
      <c r="B984" s="372">
        <f t="shared" si="222"/>
        <v>5</v>
      </c>
      <c r="C984" s="351" t="s">
        <v>1830</v>
      </c>
      <c r="D984" s="360">
        <v>587</v>
      </c>
      <c r="E984" s="360"/>
      <c r="F984" s="360">
        <v>0</v>
      </c>
      <c r="G984" s="360">
        <v>0</v>
      </c>
      <c r="H984" s="355"/>
      <c r="I984" s="366">
        <f>G984-D984</f>
        <v>-587</v>
      </c>
      <c r="J984" s="355">
        <f>I984/D984</f>
        <v>-1</v>
      </c>
    </row>
    <row r="985" s="312" customFormat="1" ht="14.25" spans="1:10">
      <c r="A985" s="349" t="s">
        <v>1831</v>
      </c>
      <c r="B985" s="372">
        <f t="shared" si="222"/>
        <v>7</v>
      </c>
      <c r="C985" s="351" t="s">
        <v>120</v>
      </c>
      <c r="D985" s="360">
        <v>0</v>
      </c>
      <c r="E985" s="360"/>
      <c r="F985" s="360">
        <v>0</v>
      </c>
      <c r="G985" s="360">
        <v>0</v>
      </c>
      <c r="H985" s="355"/>
      <c r="I985" s="366"/>
      <c r="J985" s="355"/>
    </row>
    <row r="986" s="312" customFormat="1" ht="14.25" spans="1:10">
      <c r="A986" s="349" t="s">
        <v>1832</v>
      </c>
      <c r="B986" s="372">
        <f t="shared" si="222"/>
        <v>7</v>
      </c>
      <c r="C986" s="351" t="s">
        <v>122</v>
      </c>
      <c r="D986" s="360">
        <v>311</v>
      </c>
      <c r="E986" s="360"/>
      <c r="F986" s="360">
        <v>0</v>
      </c>
      <c r="G986" s="360">
        <v>0</v>
      </c>
      <c r="H986" s="355"/>
      <c r="I986" s="366">
        <f>G986-D986</f>
        <v>-311</v>
      </c>
      <c r="J986" s="355"/>
    </row>
    <row r="987" s="312" customFormat="1" ht="14.25" spans="1:10">
      <c r="A987" s="349" t="s">
        <v>1833</v>
      </c>
      <c r="B987" s="372">
        <f t="shared" si="222"/>
        <v>7</v>
      </c>
      <c r="C987" s="351" t="s">
        <v>124</v>
      </c>
      <c r="D987" s="360">
        <v>0</v>
      </c>
      <c r="E987" s="360"/>
      <c r="F987" s="360">
        <v>0</v>
      </c>
      <c r="G987" s="360">
        <v>0</v>
      </c>
      <c r="H987" s="355"/>
      <c r="I987" s="366"/>
      <c r="J987" s="355"/>
    </row>
    <row r="988" s="312" customFormat="1" ht="14.25" spans="1:10">
      <c r="A988" s="349" t="s">
        <v>1834</v>
      </c>
      <c r="B988" s="372">
        <f t="shared" si="222"/>
        <v>7</v>
      </c>
      <c r="C988" s="351" t="s">
        <v>1835</v>
      </c>
      <c r="D988" s="360">
        <v>0</v>
      </c>
      <c r="E988" s="360"/>
      <c r="F988" s="360">
        <v>0</v>
      </c>
      <c r="G988" s="360">
        <v>0</v>
      </c>
      <c r="H988" s="355"/>
      <c r="I988" s="366"/>
      <c r="J988" s="355"/>
    </row>
    <row r="989" s="312" customFormat="1" ht="14.25" spans="1:10">
      <c r="A989" s="349" t="s">
        <v>1836</v>
      </c>
      <c r="B989" s="372">
        <f t="shared" si="222"/>
        <v>7</v>
      </c>
      <c r="C989" s="351" t="s">
        <v>1837</v>
      </c>
      <c r="D989" s="360">
        <v>0</v>
      </c>
      <c r="E989" s="360"/>
      <c r="F989" s="360">
        <v>0</v>
      </c>
      <c r="G989" s="360">
        <v>0</v>
      </c>
      <c r="H989" s="355"/>
      <c r="I989" s="366"/>
      <c r="J989" s="355"/>
    </row>
    <row r="990" s="312" customFormat="1" ht="14.25" spans="1:10">
      <c r="A990" s="349" t="s">
        <v>1838</v>
      </c>
      <c r="B990" s="372">
        <f t="shared" si="222"/>
        <v>7</v>
      </c>
      <c r="C990" s="351" t="s">
        <v>1839</v>
      </c>
      <c r="D990" s="360">
        <v>0</v>
      </c>
      <c r="E990" s="360"/>
      <c r="F990" s="360">
        <v>0</v>
      </c>
      <c r="G990" s="360">
        <v>0</v>
      </c>
      <c r="H990" s="355"/>
      <c r="I990" s="366"/>
      <c r="J990" s="355"/>
    </row>
    <row r="991" s="312" customFormat="1" ht="14.25" spans="1:10">
      <c r="A991" s="349" t="s">
        <v>1840</v>
      </c>
      <c r="B991" s="372">
        <f t="shared" si="222"/>
        <v>7</v>
      </c>
      <c r="C991" s="351" t="s">
        <v>1841</v>
      </c>
      <c r="D991" s="360">
        <v>0</v>
      </c>
      <c r="E991" s="360"/>
      <c r="F991" s="360">
        <v>0</v>
      </c>
      <c r="G991" s="360">
        <v>0</v>
      </c>
      <c r="H991" s="355"/>
      <c r="I991" s="366"/>
      <c r="J991" s="355"/>
    </row>
    <row r="992" s="312" customFormat="1" ht="14.25" spans="1:10">
      <c r="A992" s="349" t="s">
        <v>1842</v>
      </c>
      <c r="B992" s="372">
        <f t="shared" si="222"/>
        <v>7</v>
      </c>
      <c r="C992" s="351" t="s">
        <v>1843</v>
      </c>
      <c r="D992" s="360">
        <v>0</v>
      </c>
      <c r="E992" s="360"/>
      <c r="F992" s="360">
        <v>0</v>
      </c>
      <c r="G992" s="360">
        <v>0</v>
      </c>
      <c r="H992" s="355"/>
      <c r="I992" s="366"/>
      <c r="J992" s="355"/>
    </row>
    <row r="993" s="312" customFormat="1" ht="14.25" spans="1:10">
      <c r="A993" s="349" t="s">
        <v>1844</v>
      </c>
      <c r="B993" s="372">
        <f t="shared" si="222"/>
        <v>7</v>
      </c>
      <c r="C993" s="351" t="s">
        <v>1845</v>
      </c>
      <c r="D993" s="360">
        <v>0</v>
      </c>
      <c r="E993" s="360"/>
      <c r="F993" s="360">
        <v>0</v>
      </c>
      <c r="G993" s="360">
        <v>0</v>
      </c>
      <c r="H993" s="355"/>
      <c r="I993" s="366"/>
      <c r="J993" s="355"/>
    </row>
    <row r="994" s="312" customFormat="1" ht="14.25" spans="1:10">
      <c r="A994" s="349" t="s">
        <v>1846</v>
      </c>
      <c r="B994" s="372">
        <f t="shared" si="222"/>
        <v>7</v>
      </c>
      <c r="C994" s="351" t="s">
        <v>1847</v>
      </c>
      <c r="D994" s="360">
        <v>0</v>
      </c>
      <c r="E994" s="360"/>
      <c r="F994" s="360">
        <v>0</v>
      </c>
      <c r="G994" s="360">
        <v>0</v>
      </c>
      <c r="H994" s="355"/>
      <c r="I994" s="366"/>
      <c r="J994" s="355"/>
    </row>
    <row r="995" s="312" customFormat="1" ht="14.25" spans="1:10">
      <c r="A995" s="349" t="s">
        <v>1848</v>
      </c>
      <c r="B995" s="372">
        <f t="shared" si="222"/>
        <v>7</v>
      </c>
      <c r="C995" s="351" t="s">
        <v>1849</v>
      </c>
      <c r="D995" s="360">
        <v>0</v>
      </c>
      <c r="E995" s="360"/>
      <c r="F995" s="360">
        <v>0</v>
      </c>
      <c r="G995" s="360">
        <v>0</v>
      </c>
      <c r="H995" s="355"/>
      <c r="I995" s="366"/>
      <c r="J995" s="355"/>
    </row>
    <row r="996" s="312" customFormat="1" ht="14.25" spans="1:10">
      <c r="A996" s="349" t="s">
        <v>1850</v>
      </c>
      <c r="B996" s="372">
        <f t="shared" si="222"/>
        <v>7</v>
      </c>
      <c r="C996" s="351" t="s">
        <v>1851</v>
      </c>
      <c r="D996" s="360">
        <v>0</v>
      </c>
      <c r="E996" s="360"/>
      <c r="F996" s="360">
        <v>0</v>
      </c>
      <c r="G996" s="360">
        <v>0</v>
      </c>
      <c r="H996" s="355"/>
      <c r="I996" s="366"/>
      <c r="J996" s="355"/>
    </row>
    <row r="997" s="312" customFormat="1" ht="14.25" spans="1:10">
      <c r="A997" s="349" t="s">
        <v>1852</v>
      </c>
      <c r="B997" s="372">
        <f t="shared" si="222"/>
        <v>7</v>
      </c>
      <c r="C997" s="351" t="s">
        <v>1853</v>
      </c>
      <c r="D997" s="360">
        <v>0</v>
      </c>
      <c r="E997" s="360"/>
      <c r="F997" s="360">
        <v>0</v>
      </c>
      <c r="G997" s="360">
        <v>0</v>
      </c>
      <c r="H997" s="355"/>
      <c r="I997" s="366"/>
      <c r="J997" s="355"/>
    </row>
    <row r="998" s="312" customFormat="1" ht="14.25" spans="1:10">
      <c r="A998" s="349" t="s">
        <v>1854</v>
      </c>
      <c r="B998" s="372">
        <f t="shared" si="222"/>
        <v>7</v>
      </c>
      <c r="C998" s="351" t="s">
        <v>1855</v>
      </c>
      <c r="D998" s="360">
        <v>0</v>
      </c>
      <c r="E998" s="360"/>
      <c r="F998" s="360">
        <v>0</v>
      </c>
      <c r="G998" s="360">
        <v>0</v>
      </c>
      <c r="H998" s="355"/>
      <c r="I998" s="366"/>
      <c r="J998" s="355"/>
    </row>
    <row r="999" s="312" customFormat="1" ht="14.25" spans="1:10">
      <c r="A999" s="349" t="s">
        <v>1856</v>
      </c>
      <c r="B999" s="372">
        <f t="shared" si="222"/>
        <v>7</v>
      </c>
      <c r="C999" s="351" t="s">
        <v>1857</v>
      </c>
      <c r="D999" s="360">
        <v>276</v>
      </c>
      <c r="E999" s="360"/>
      <c r="F999" s="360">
        <v>0</v>
      </c>
      <c r="G999" s="360">
        <v>0</v>
      </c>
      <c r="H999" s="355"/>
      <c r="I999" s="366">
        <f>G999-D999</f>
        <v>-276</v>
      </c>
      <c r="J999" s="355">
        <f>I999/D999</f>
        <v>-1</v>
      </c>
    </row>
    <row r="1000" s="312" customFormat="1" ht="14.25" spans="1:10">
      <c r="A1000" s="349" t="s">
        <v>1858</v>
      </c>
      <c r="B1000" s="372">
        <f t="shared" si="222"/>
        <v>5</v>
      </c>
      <c r="C1000" s="351" t="s">
        <v>1859</v>
      </c>
      <c r="D1000" s="360">
        <v>0</v>
      </c>
      <c r="E1000" s="360"/>
      <c r="F1000" s="360">
        <v>0</v>
      </c>
      <c r="G1000" s="360">
        <v>0</v>
      </c>
      <c r="H1000" s="355"/>
      <c r="I1000" s="366"/>
      <c r="J1000" s="355"/>
    </row>
    <row r="1001" s="312" customFormat="1" ht="14.25" spans="1:10">
      <c r="A1001" s="349" t="s">
        <v>1860</v>
      </c>
      <c r="B1001" s="372">
        <f t="shared" si="222"/>
        <v>7</v>
      </c>
      <c r="C1001" s="351" t="s">
        <v>120</v>
      </c>
      <c r="D1001" s="360">
        <v>0</v>
      </c>
      <c r="E1001" s="360"/>
      <c r="F1001" s="360">
        <v>0</v>
      </c>
      <c r="G1001" s="360">
        <v>0</v>
      </c>
      <c r="H1001" s="355"/>
      <c r="I1001" s="366"/>
      <c r="J1001" s="355"/>
    </row>
    <row r="1002" s="312" customFormat="1" ht="14.25" spans="1:10">
      <c r="A1002" s="349" t="s">
        <v>1861</v>
      </c>
      <c r="B1002" s="372">
        <f t="shared" si="222"/>
        <v>7</v>
      </c>
      <c r="C1002" s="351" t="s">
        <v>122</v>
      </c>
      <c r="D1002" s="360">
        <v>0</v>
      </c>
      <c r="E1002" s="360"/>
      <c r="F1002" s="360">
        <v>0</v>
      </c>
      <c r="G1002" s="360">
        <v>0</v>
      </c>
      <c r="H1002" s="355"/>
      <c r="I1002" s="366"/>
      <c r="J1002" s="355"/>
    </row>
    <row r="1003" s="312" customFormat="1" ht="14.25" spans="1:10">
      <c r="A1003" s="349" t="s">
        <v>1862</v>
      </c>
      <c r="B1003" s="372">
        <f t="shared" si="222"/>
        <v>7</v>
      </c>
      <c r="C1003" s="351" t="s">
        <v>124</v>
      </c>
      <c r="D1003" s="360">
        <v>0</v>
      </c>
      <c r="E1003" s="360"/>
      <c r="F1003" s="360">
        <v>0</v>
      </c>
      <c r="G1003" s="360">
        <v>0</v>
      </c>
      <c r="H1003" s="355"/>
      <c r="I1003" s="366"/>
      <c r="J1003" s="355"/>
    </row>
    <row r="1004" s="312" customFormat="1" ht="14.25" spans="1:10">
      <c r="A1004" s="349" t="s">
        <v>1863</v>
      </c>
      <c r="B1004" s="372">
        <f t="shared" si="222"/>
        <v>7</v>
      </c>
      <c r="C1004" s="351" t="s">
        <v>1864</v>
      </c>
      <c r="D1004" s="360">
        <v>0</v>
      </c>
      <c r="E1004" s="360"/>
      <c r="F1004" s="360">
        <v>0</v>
      </c>
      <c r="G1004" s="360">
        <v>0</v>
      </c>
      <c r="H1004" s="355"/>
      <c r="I1004" s="366"/>
      <c r="J1004" s="355"/>
    </row>
    <row r="1005" s="312" customFormat="1" ht="14.25" spans="1:10">
      <c r="A1005" s="349" t="s">
        <v>1865</v>
      </c>
      <c r="B1005" s="372">
        <f t="shared" si="222"/>
        <v>5</v>
      </c>
      <c r="C1005" s="351" t="s">
        <v>1866</v>
      </c>
      <c r="D1005" s="360">
        <v>161</v>
      </c>
      <c r="E1005" s="360">
        <v>54</v>
      </c>
      <c r="F1005" s="360">
        <v>54</v>
      </c>
      <c r="G1005" s="360">
        <v>273</v>
      </c>
      <c r="H1005" s="355">
        <f>G1005/F1005</f>
        <v>5.05555555555556</v>
      </c>
      <c r="I1005" s="366">
        <f t="shared" ref="I1005:I1007" si="223">G1005-D1005</f>
        <v>112</v>
      </c>
      <c r="J1005" s="355">
        <f t="shared" ref="J1005:J1007" si="224">I1005/D1005</f>
        <v>0.695652173913043</v>
      </c>
    </row>
    <row r="1006" s="312" customFormat="1" ht="14.25" spans="1:10">
      <c r="A1006" s="349" t="s">
        <v>1867</v>
      </c>
      <c r="B1006" s="372">
        <f t="shared" ref="B1006:B1020" si="225">LEN(A1006)</f>
        <v>7</v>
      </c>
      <c r="C1006" s="351" t="s">
        <v>120</v>
      </c>
      <c r="D1006" s="360">
        <v>115</v>
      </c>
      <c r="E1006" s="360">
        <v>54</v>
      </c>
      <c r="F1006" s="360">
        <v>54</v>
      </c>
      <c r="G1006" s="360">
        <v>93</v>
      </c>
      <c r="H1006" s="355">
        <f>G1006/F1006</f>
        <v>1.72222222222222</v>
      </c>
      <c r="I1006" s="366">
        <f t="shared" si="223"/>
        <v>-22</v>
      </c>
      <c r="J1006" s="355">
        <f t="shared" si="224"/>
        <v>-0.191304347826087</v>
      </c>
    </row>
    <row r="1007" s="312" customFormat="1" ht="14.25" spans="1:10">
      <c r="A1007" s="349" t="s">
        <v>1868</v>
      </c>
      <c r="B1007" s="372">
        <f t="shared" si="225"/>
        <v>7</v>
      </c>
      <c r="C1007" s="351" t="s">
        <v>122</v>
      </c>
      <c r="D1007" s="360">
        <v>46</v>
      </c>
      <c r="E1007" s="360"/>
      <c r="F1007" s="360">
        <v>0</v>
      </c>
      <c r="G1007" s="360">
        <v>1</v>
      </c>
      <c r="H1007" s="355"/>
      <c r="I1007" s="366">
        <f t="shared" si="223"/>
        <v>-45</v>
      </c>
      <c r="J1007" s="355">
        <f t="shared" si="224"/>
        <v>-0.978260869565217</v>
      </c>
    </row>
    <row r="1008" s="312" customFormat="1" ht="14.25" spans="1:10">
      <c r="A1008" s="349" t="s">
        <v>1869</v>
      </c>
      <c r="B1008" s="372">
        <f t="shared" si="225"/>
        <v>7</v>
      </c>
      <c r="C1008" s="351" t="s">
        <v>124</v>
      </c>
      <c r="D1008" s="360">
        <v>0</v>
      </c>
      <c r="E1008" s="360"/>
      <c r="F1008" s="360">
        <v>0</v>
      </c>
      <c r="G1008" s="360">
        <v>0</v>
      </c>
      <c r="H1008" s="355"/>
      <c r="I1008" s="366"/>
      <c r="J1008" s="355"/>
    </row>
    <row r="1009" s="312" customFormat="1" ht="14.25" spans="1:10">
      <c r="A1009" s="349" t="s">
        <v>1870</v>
      </c>
      <c r="B1009" s="372">
        <f t="shared" si="225"/>
        <v>7</v>
      </c>
      <c r="C1009" s="351" t="s">
        <v>1871</v>
      </c>
      <c r="D1009" s="360">
        <v>0</v>
      </c>
      <c r="E1009" s="360"/>
      <c r="F1009" s="360">
        <v>0</v>
      </c>
      <c r="G1009" s="360">
        <v>0</v>
      </c>
      <c r="H1009" s="355"/>
      <c r="I1009" s="366"/>
      <c r="J1009" s="355"/>
    </row>
    <row r="1010" s="312" customFormat="1" ht="14.25" spans="1:10">
      <c r="A1010" s="349" t="s">
        <v>1872</v>
      </c>
      <c r="B1010" s="372">
        <f t="shared" si="225"/>
        <v>7</v>
      </c>
      <c r="C1010" s="351" t="s">
        <v>1873</v>
      </c>
      <c r="D1010" s="360">
        <v>0</v>
      </c>
      <c r="E1010" s="360"/>
      <c r="F1010" s="360">
        <v>0</v>
      </c>
      <c r="G1010" s="360">
        <v>0</v>
      </c>
      <c r="H1010" s="355"/>
      <c r="I1010" s="366"/>
      <c r="J1010" s="355"/>
    </row>
    <row r="1011" s="312" customFormat="1" ht="14.25" spans="1:10">
      <c r="A1011" s="349" t="s">
        <v>1874</v>
      </c>
      <c r="B1011" s="372">
        <f t="shared" si="225"/>
        <v>7</v>
      </c>
      <c r="C1011" s="351" t="s">
        <v>1875</v>
      </c>
      <c r="D1011" s="360">
        <v>0</v>
      </c>
      <c r="E1011" s="360"/>
      <c r="F1011" s="360">
        <v>0</v>
      </c>
      <c r="G1011" s="360">
        <v>0</v>
      </c>
      <c r="H1011" s="355"/>
      <c r="I1011" s="366"/>
      <c r="J1011" s="355"/>
    </row>
    <row r="1012" s="312" customFormat="1" ht="14.25" spans="1:10">
      <c r="A1012" s="349">
        <v>2150516</v>
      </c>
      <c r="B1012" s="372">
        <f t="shared" si="225"/>
        <v>7</v>
      </c>
      <c r="C1012" s="351" t="s">
        <v>1876</v>
      </c>
      <c r="D1012" s="360">
        <v>0</v>
      </c>
      <c r="E1012" s="360"/>
      <c r="F1012" s="360">
        <v>0</v>
      </c>
      <c r="G1012" s="360">
        <v>0</v>
      </c>
      <c r="H1012" s="355"/>
      <c r="I1012" s="366"/>
      <c r="J1012" s="355"/>
    </row>
    <row r="1013" s="312" customFormat="1" ht="14.25" spans="1:10">
      <c r="A1013" s="349">
        <v>2150517</v>
      </c>
      <c r="B1013" s="372">
        <f t="shared" si="225"/>
        <v>7</v>
      </c>
      <c r="C1013" s="351" t="s">
        <v>1877</v>
      </c>
      <c r="D1013" s="360">
        <v>0</v>
      </c>
      <c r="E1013" s="360"/>
      <c r="F1013" s="360">
        <v>0</v>
      </c>
      <c r="G1013" s="360">
        <v>179</v>
      </c>
      <c r="H1013" s="355"/>
      <c r="I1013" s="366">
        <f t="shared" ref="I1013:I1016" si="226">G1013-D1013</f>
        <v>179</v>
      </c>
      <c r="J1013" s="355"/>
    </row>
    <row r="1014" s="312" customFormat="1" ht="14.25" spans="1:10">
      <c r="A1014" s="349">
        <v>2150550</v>
      </c>
      <c r="B1014" s="372">
        <f t="shared" si="225"/>
        <v>7</v>
      </c>
      <c r="C1014" s="351" t="s">
        <v>138</v>
      </c>
      <c r="D1014" s="360">
        <v>0</v>
      </c>
      <c r="E1014" s="360"/>
      <c r="F1014" s="360">
        <v>0</v>
      </c>
      <c r="G1014" s="360">
        <v>0</v>
      </c>
      <c r="H1014" s="355"/>
      <c r="I1014" s="366"/>
      <c r="J1014" s="355"/>
    </row>
    <row r="1015" s="312" customFormat="1" ht="14.25" spans="1:10">
      <c r="A1015" s="349" t="s">
        <v>1878</v>
      </c>
      <c r="B1015" s="372">
        <f t="shared" si="225"/>
        <v>7</v>
      </c>
      <c r="C1015" s="351" t="s">
        <v>1879</v>
      </c>
      <c r="D1015" s="360">
        <v>0</v>
      </c>
      <c r="E1015" s="360"/>
      <c r="F1015" s="360">
        <v>0</v>
      </c>
      <c r="G1015" s="360">
        <v>0</v>
      </c>
      <c r="H1015" s="355"/>
      <c r="I1015" s="366">
        <f t="shared" si="226"/>
        <v>0</v>
      </c>
      <c r="J1015" s="355"/>
    </row>
    <row r="1016" s="312" customFormat="1" ht="14.25" spans="1:10">
      <c r="A1016" s="349" t="s">
        <v>1880</v>
      </c>
      <c r="B1016" s="372">
        <f t="shared" si="225"/>
        <v>5</v>
      </c>
      <c r="C1016" s="351" t="s">
        <v>1881</v>
      </c>
      <c r="D1016" s="360">
        <v>13</v>
      </c>
      <c r="E1016" s="360"/>
      <c r="F1016" s="360">
        <v>0</v>
      </c>
      <c r="G1016" s="360">
        <v>0</v>
      </c>
      <c r="H1016" s="355"/>
      <c r="I1016" s="366">
        <f t="shared" si="226"/>
        <v>-13</v>
      </c>
      <c r="J1016" s="355">
        <f>I1016/D1016</f>
        <v>-1</v>
      </c>
    </row>
    <row r="1017" s="312" customFormat="1" ht="14.25" spans="1:10">
      <c r="A1017" s="349" t="s">
        <v>1882</v>
      </c>
      <c r="B1017" s="372">
        <f t="shared" si="225"/>
        <v>7</v>
      </c>
      <c r="C1017" s="351" t="s">
        <v>120</v>
      </c>
      <c r="D1017" s="360">
        <v>0</v>
      </c>
      <c r="E1017" s="360"/>
      <c r="F1017" s="360">
        <v>0</v>
      </c>
      <c r="G1017" s="360">
        <v>0</v>
      </c>
      <c r="H1017" s="355"/>
      <c r="I1017" s="366"/>
      <c r="J1017" s="355"/>
    </row>
    <row r="1018" s="312" customFormat="1" ht="14.25" spans="1:10">
      <c r="A1018" s="349" t="s">
        <v>1883</v>
      </c>
      <c r="B1018" s="372">
        <f t="shared" si="225"/>
        <v>7</v>
      </c>
      <c r="C1018" s="351" t="s">
        <v>122</v>
      </c>
      <c r="D1018" s="360">
        <v>13</v>
      </c>
      <c r="E1018" s="360"/>
      <c r="F1018" s="360">
        <v>0</v>
      </c>
      <c r="G1018" s="360">
        <v>0</v>
      </c>
      <c r="H1018" s="355"/>
      <c r="I1018" s="366">
        <f>G1018-D1018</f>
        <v>-13</v>
      </c>
      <c r="J1018" s="355">
        <f>I1018/D1018</f>
        <v>-1</v>
      </c>
    </row>
    <row r="1019" s="312" customFormat="1" ht="14.25" spans="1:10">
      <c r="A1019" s="349" t="s">
        <v>1884</v>
      </c>
      <c r="B1019" s="372">
        <f t="shared" si="225"/>
        <v>7</v>
      </c>
      <c r="C1019" s="351" t="s">
        <v>124</v>
      </c>
      <c r="D1019" s="360">
        <v>0</v>
      </c>
      <c r="E1019" s="360"/>
      <c r="F1019" s="360">
        <v>0</v>
      </c>
      <c r="G1019" s="360">
        <v>0</v>
      </c>
      <c r="H1019" s="355"/>
      <c r="I1019" s="366"/>
      <c r="J1019" s="355"/>
    </row>
    <row r="1020" s="312" customFormat="1" ht="14.25" spans="1:10">
      <c r="A1020" s="349" t="s">
        <v>1885</v>
      </c>
      <c r="B1020" s="372">
        <f t="shared" si="225"/>
        <v>7</v>
      </c>
      <c r="C1020" s="351" t="s">
        <v>1886</v>
      </c>
      <c r="D1020" s="360">
        <v>0</v>
      </c>
      <c r="E1020" s="360"/>
      <c r="F1020" s="360">
        <v>0</v>
      </c>
      <c r="G1020" s="360">
        <v>0</v>
      </c>
      <c r="H1020" s="355"/>
      <c r="I1020" s="366"/>
      <c r="J1020" s="355"/>
    </row>
    <row r="1021" s="312" customFormat="1" ht="14.25" spans="1:10">
      <c r="A1021" s="349" t="s">
        <v>1887</v>
      </c>
      <c r="B1021" s="372"/>
      <c r="C1021" s="351" t="s">
        <v>1888</v>
      </c>
      <c r="D1021" s="360">
        <v>0</v>
      </c>
      <c r="E1021" s="360"/>
      <c r="F1021" s="360">
        <v>0</v>
      </c>
      <c r="G1021" s="360">
        <v>0</v>
      </c>
      <c r="H1021" s="355"/>
      <c r="I1021" s="366"/>
      <c r="J1021" s="355"/>
    </row>
    <row r="1022" s="312" customFormat="1" ht="14.25" spans="1:10">
      <c r="A1022" s="349" t="s">
        <v>1889</v>
      </c>
      <c r="B1022" s="372">
        <f t="shared" ref="B1022:B1028" si="227">LEN(A1022)</f>
        <v>7</v>
      </c>
      <c r="C1022" s="351" t="s">
        <v>1890</v>
      </c>
      <c r="D1022" s="360">
        <v>0</v>
      </c>
      <c r="E1022" s="360"/>
      <c r="F1022" s="360">
        <v>0</v>
      </c>
      <c r="G1022" s="360">
        <v>0</v>
      </c>
      <c r="H1022" s="355"/>
      <c r="I1022" s="366"/>
      <c r="J1022" s="355"/>
    </row>
    <row r="1023" s="312" customFormat="1" ht="14.25" spans="1:10">
      <c r="A1023" s="349" t="s">
        <v>1891</v>
      </c>
      <c r="B1023" s="372">
        <f t="shared" si="227"/>
        <v>5</v>
      </c>
      <c r="C1023" s="351" t="s">
        <v>1892</v>
      </c>
      <c r="D1023" s="360">
        <v>1059</v>
      </c>
      <c r="E1023" s="360">
        <v>556</v>
      </c>
      <c r="F1023" s="360">
        <v>556</v>
      </c>
      <c r="G1023" s="360">
        <v>444</v>
      </c>
      <c r="H1023" s="355">
        <f>G1023/F1023</f>
        <v>0.798561151079137</v>
      </c>
      <c r="I1023" s="366">
        <f>G1023-D1023</f>
        <v>-615</v>
      </c>
      <c r="J1023" s="355">
        <f>I1023/D1023</f>
        <v>-0.580736543909348</v>
      </c>
    </row>
    <row r="1024" s="312" customFormat="1" ht="14.25" spans="1:10">
      <c r="A1024" s="349" t="s">
        <v>1893</v>
      </c>
      <c r="B1024" s="372">
        <f t="shared" si="227"/>
        <v>7</v>
      </c>
      <c r="C1024" s="351" t="s">
        <v>120</v>
      </c>
      <c r="D1024" s="360">
        <v>0</v>
      </c>
      <c r="E1024" s="360"/>
      <c r="F1024" s="360">
        <v>0</v>
      </c>
      <c r="G1024" s="360">
        <v>0</v>
      </c>
      <c r="H1024" s="355"/>
      <c r="I1024" s="366"/>
      <c r="J1024" s="355"/>
    </row>
    <row r="1025" s="312" customFormat="1" ht="14.25" spans="1:10">
      <c r="A1025" s="349" t="s">
        <v>1894</v>
      </c>
      <c r="B1025" s="372">
        <f t="shared" si="227"/>
        <v>7</v>
      </c>
      <c r="C1025" s="351" t="s">
        <v>122</v>
      </c>
      <c r="D1025" s="360">
        <v>0</v>
      </c>
      <c r="E1025" s="360"/>
      <c r="F1025" s="360">
        <v>0</v>
      </c>
      <c r="G1025" s="360">
        <v>0</v>
      </c>
      <c r="H1025" s="355"/>
      <c r="I1025" s="366"/>
      <c r="J1025" s="355"/>
    </row>
    <row r="1026" s="312" customFormat="1" ht="14.25" spans="1:10">
      <c r="A1026" s="349" t="s">
        <v>1895</v>
      </c>
      <c r="B1026" s="372">
        <f t="shared" si="227"/>
        <v>7</v>
      </c>
      <c r="C1026" s="351" t="s">
        <v>124</v>
      </c>
      <c r="D1026" s="360">
        <v>200</v>
      </c>
      <c r="E1026" s="360"/>
      <c r="F1026" s="360">
        <v>0</v>
      </c>
      <c r="G1026" s="360">
        <v>0</v>
      </c>
      <c r="H1026" s="355"/>
      <c r="I1026" s="366">
        <f>G1026-D1026</f>
        <v>-200</v>
      </c>
      <c r="J1026" s="355"/>
    </row>
    <row r="1027" s="312" customFormat="1" ht="14.25" spans="1:10">
      <c r="A1027" s="349" t="s">
        <v>1896</v>
      </c>
      <c r="B1027" s="372">
        <f t="shared" si="227"/>
        <v>7</v>
      </c>
      <c r="C1027" s="351" t="s">
        <v>1897</v>
      </c>
      <c r="D1027" s="360">
        <v>0</v>
      </c>
      <c r="E1027" s="360"/>
      <c r="F1027" s="360">
        <v>0</v>
      </c>
      <c r="G1027" s="360">
        <v>0</v>
      </c>
      <c r="H1027" s="355"/>
      <c r="I1027" s="366"/>
      <c r="J1027" s="355"/>
    </row>
    <row r="1028" s="312" customFormat="1" ht="14.25" spans="1:10">
      <c r="A1028" s="349" t="s">
        <v>1898</v>
      </c>
      <c r="B1028" s="372">
        <f t="shared" si="227"/>
        <v>7</v>
      </c>
      <c r="C1028" s="351" t="s">
        <v>1899</v>
      </c>
      <c r="D1028" s="360">
        <v>511</v>
      </c>
      <c r="E1028" s="360"/>
      <c r="F1028" s="360">
        <v>0</v>
      </c>
      <c r="G1028" s="360">
        <v>0</v>
      </c>
      <c r="H1028" s="355"/>
      <c r="I1028" s="366"/>
      <c r="J1028" s="355"/>
    </row>
    <row r="1029" s="312" customFormat="1" ht="14.25" spans="1:10">
      <c r="A1029" s="349">
        <v>2150806</v>
      </c>
      <c r="B1029" s="372"/>
      <c r="C1029" s="351" t="s">
        <v>1900</v>
      </c>
      <c r="D1029" s="360">
        <v>0</v>
      </c>
      <c r="E1029" s="360"/>
      <c r="F1029" s="360"/>
      <c r="G1029" s="360">
        <v>0</v>
      </c>
      <c r="H1029" s="355"/>
      <c r="I1029" s="366"/>
      <c r="J1029" s="355"/>
    </row>
    <row r="1030" s="312" customFormat="1" ht="14.25" spans="1:10">
      <c r="A1030" s="349" t="s">
        <v>1901</v>
      </c>
      <c r="B1030" s="372">
        <f t="shared" ref="B1030:B1064" si="228">LEN(A1030)</f>
        <v>7</v>
      </c>
      <c r="C1030" s="351" t="s">
        <v>1902</v>
      </c>
      <c r="D1030" s="360">
        <v>348</v>
      </c>
      <c r="E1030" s="360">
        <v>556</v>
      </c>
      <c r="F1030" s="360">
        <v>556</v>
      </c>
      <c r="G1030" s="360">
        <v>444</v>
      </c>
      <c r="H1030" s="355">
        <f>G1030/F1030</f>
        <v>0.798561151079137</v>
      </c>
      <c r="I1030" s="366"/>
      <c r="J1030" s="355">
        <f>I1030/D1030</f>
        <v>0</v>
      </c>
    </row>
    <row r="1031" s="312" customFormat="1" ht="14.25" spans="1:10">
      <c r="A1031" s="349" t="s">
        <v>1903</v>
      </c>
      <c r="B1031" s="372">
        <f t="shared" si="228"/>
        <v>5</v>
      </c>
      <c r="C1031" s="351" t="s">
        <v>1904</v>
      </c>
      <c r="D1031" s="360">
        <v>137</v>
      </c>
      <c r="E1031" s="360"/>
      <c r="F1031" s="360">
        <v>0</v>
      </c>
      <c r="G1031" s="360">
        <v>105</v>
      </c>
      <c r="H1031" s="355"/>
      <c r="I1031" s="366">
        <f>G1030-D1031</f>
        <v>307</v>
      </c>
      <c r="J1031" s="355">
        <f>I1031/D1031</f>
        <v>2.24087591240876</v>
      </c>
    </row>
    <row r="1032" s="312" customFormat="1" ht="14.25" spans="1:10">
      <c r="A1032" s="349" t="s">
        <v>1905</v>
      </c>
      <c r="B1032" s="372">
        <f t="shared" si="228"/>
        <v>7</v>
      </c>
      <c r="C1032" s="351" t="s">
        <v>1906</v>
      </c>
      <c r="D1032" s="360">
        <v>0</v>
      </c>
      <c r="E1032" s="360"/>
      <c r="F1032" s="360">
        <v>0</v>
      </c>
      <c r="G1032" s="360">
        <v>0</v>
      </c>
      <c r="H1032" s="355"/>
      <c r="I1032" s="366"/>
      <c r="J1032" s="355"/>
    </row>
    <row r="1033" s="312" customFormat="1" ht="14.25" spans="1:10">
      <c r="A1033" s="349" t="s">
        <v>1907</v>
      </c>
      <c r="B1033" s="372">
        <f t="shared" si="228"/>
        <v>7</v>
      </c>
      <c r="C1033" s="351" t="s">
        <v>1908</v>
      </c>
      <c r="D1033" s="360">
        <v>0</v>
      </c>
      <c r="E1033" s="360"/>
      <c r="F1033" s="360">
        <v>0</v>
      </c>
      <c r="G1033" s="360">
        <v>0</v>
      </c>
      <c r="H1033" s="355"/>
      <c r="I1033" s="366"/>
      <c r="J1033" s="355"/>
    </row>
    <row r="1034" s="312" customFormat="1" ht="14.25" spans="1:10">
      <c r="A1034" s="349" t="s">
        <v>1909</v>
      </c>
      <c r="B1034" s="372">
        <f t="shared" si="228"/>
        <v>7</v>
      </c>
      <c r="C1034" s="351" t="s">
        <v>1910</v>
      </c>
      <c r="D1034" s="360">
        <v>0</v>
      </c>
      <c r="E1034" s="360"/>
      <c r="F1034" s="360">
        <v>0</v>
      </c>
      <c r="G1034" s="360">
        <v>0</v>
      </c>
      <c r="H1034" s="355"/>
      <c r="I1034" s="366"/>
      <c r="J1034" s="355"/>
    </row>
    <row r="1035" s="312" customFormat="1" ht="14.25" spans="1:10">
      <c r="A1035" s="349" t="s">
        <v>1911</v>
      </c>
      <c r="B1035" s="372">
        <f t="shared" si="228"/>
        <v>7</v>
      </c>
      <c r="C1035" s="351" t="s">
        <v>1912</v>
      </c>
      <c r="D1035" s="360">
        <v>0</v>
      </c>
      <c r="E1035" s="360"/>
      <c r="F1035" s="360">
        <v>0</v>
      </c>
      <c r="G1035" s="360">
        <v>0</v>
      </c>
      <c r="H1035" s="355"/>
      <c r="I1035" s="366"/>
      <c r="J1035" s="355"/>
    </row>
    <row r="1036" s="312" customFormat="1" ht="14.25" spans="1:10">
      <c r="A1036" s="349" t="s">
        <v>1913</v>
      </c>
      <c r="B1036" s="372">
        <f t="shared" si="228"/>
        <v>7</v>
      </c>
      <c r="C1036" s="351" t="s">
        <v>1914</v>
      </c>
      <c r="D1036" s="360">
        <v>137</v>
      </c>
      <c r="E1036" s="360"/>
      <c r="F1036" s="360">
        <v>0</v>
      </c>
      <c r="G1036" s="360">
        <v>105</v>
      </c>
      <c r="H1036" s="355"/>
      <c r="I1036" s="366">
        <f t="shared" ref="I1036:I1038" si="229">G1036-D1036</f>
        <v>-32</v>
      </c>
      <c r="J1036" s="355">
        <f t="shared" ref="J1036:J1038" si="230">I1036/D1036</f>
        <v>-0.233576642335766</v>
      </c>
    </row>
    <row r="1037" s="312" customFormat="1" ht="14.25" spans="1:10">
      <c r="A1037" s="344" t="s">
        <v>1915</v>
      </c>
      <c r="B1037" s="345">
        <f t="shared" si="228"/>
        <v>3</v>
      </c>
      <c r="C1037" s="346" t="s">
        <v>1916</v>
      </c>
      <c r="D1037" s="347">
        <v>1435</v>
      </c>
      <c r="E1037" s="347">
        <v>0</v>
      </c>
      <c r="F1037" s="347">
        <v>0</v>
      </c>
      <c r="G1037" s="347">
        <v>299</v>
      </c>
      <c r="H1037" s="348"/>
      <c r="I1037" s="365">
        <f t="shared" si="229"/>
        <v>-1136</v>
      </c>
      <c r="J1037" s="348">
        <f t="shared" si="230"/>
        <v>-0.791637630662021</v>
      </c>
    </row>
    <row r="1038" s="312" customFormat="1" ht="14.25" spans="1:10">
      <c r="A1038" s="349" t="s">
        <v>1917</v>
      </c>
      <c r="B1038" s="372">
        <f t="shared" si="228"/>
        <v>5</v>
      </c>
      <c r="C1038" s="351" t="s">
        <v>1918</v>
      </c>
      <c r="D1038" s="360">
        <v>1435</v>
      </c>
      <c r="E1038" s="360"/>
      <c r="F1038" s="360">
        <v>0</v>
      </c>
      <c r="G1038" s="360">
        <v>299</v>
      </c>
      <c r="H1038" s="355"/>
      <c r="I1038" s="366">
        <f t="shared" si="229"/>
        <v>-1136</v>
      </c>
      <c r="J1038" s="355">
        <f t="shared" si="230"/>
        <v>-0.791637630662021</v>
      </c>
    </row>
    <row r="1039" s="312" customFormat="1" ht="14.25" spans="1:10">
      <c r="A1039" s="349" t="s">
        <v>1919</v>
      </c>
      <c r="B1039" s="372">
        <f t="shared" si="228"/>
        <v>7</v>
      </c>
      <c r="C1039" s="351" t="s">
        <v>120</v>
      </c>
      <c r="D1039" s="360">
        <v>0</v>
      </c>
      <c r="E1039" s="360"/>
      <c r="F1039" s="360">
        <v>0</v>
      </c>
      <c r="G1039" s="360">
        <v>0</v>
      </c>
      <c r="H1039" s="355"/>
      <c r="I1039" s="366"/>
      <c r="J1039" s="355"/>
    </row>
    <row r="1040" s="312" customFormat="1" ht="14.25" spans="1:10">
      <c r="A1040" s="349" t="s">
        <v>1920</v>
      </c>
      <c r="B1040" s="372">
        <f t="shared" si="228"/>
        <v>7</v>
      </c>
      <c r="C1040" s="351" t="s">
        <v>122</v>
      </c>
      <c r="D1040" s="360">
        <v>375</v>
      </c>
      <c r="E1040" s="360"/>
      <c r="F1040" s="360">
        <v>0</v>
      </c>
      <c r="G1040" s="360">
        <v>0</v>
      </c>
      <c r="H1040" s="355"/>
      <c r="I1040" s="366"/>
      <c r="J1040" s="355"/>
    </row>
    <row r="1041" s="312" customFormat="1" ht="14.25" spans="1:10">
      <c r="A1041" s="349" t="s">
        <v>1921</v>
      </c>
      <c r="B1041" s="372">
        <f t="shared" si="228"/>
        <v>7</v>
      </c>
      <c r="C1041" s="351" t="s">
        <v>124</v>
      </c>
      <c r="D1041" s="360">
        <v>0</v>
      </c>
      <c r="E1041" s="360"/>
      <c r="F1041" s="360">
        <v>0</v>
      </c>
      <c r="G1041" s="360">
        <v>0</v>
      </c>
      <c r="H1041" s="355"/>
      <c r="I1041" s="366"/>
      <c r="J1041" s="355"/>
    </row>
    <row r="1042" s="312" customFormat="1" ht="14.25" spans="1:10">
      <c r="A1042" s="349" t="s">
        <v>1922</v>
      </c>
      <c r="B1042" s="372">
        <f t="shared" si="228"/>
        <v>7</v>
      </c>
      <c r="C1042" s="351" t="s">
        <v>1923</v>
      </c>
      <c r="D1042" s="360">
        <v>0</v>
      </c>
      <c r="E1042" s="360"/>
      <c r="F1042" s="360">
        <v>0</v>
      </c>
      <c r="G1042" s="360">
        <v>0</v>
      </c>
      <c r="H1042" s="355"/>
      <c r="I1042" s="366"/>
      <c r="J1042" s="355"/>
    </row>
    <row r="1043" s="312" customFormat="1" ht="14.25" spans="1:10">
      <c r="A1043" s="349" t="s">
        <v>1924</v>
      </c>
      <c r="B1043" s="372">
        <f t="shared" si="228"/>
        <v>7</v>
      </c>
      <c r="C1043" s="351" t="s">
        <v>1925</v>
      </c>
      <c r="D1043" s="360">
        <v>0</v>
      </c>
      <c r="E1043" s="360"/>
      <c r="F1043" s="360">
        <v>0</v>
      </c>
      <c r="G1043" s="360">
        <v>0</v>
      </c>
      <c r="H1043" s="355"/>
      <c r="I1043" s="366"/>
      <c r="J1043" s="355"/>
    </row>
    <row r="1044" s="312" customFormat="1" ht="14.25" spans="1:10">
      <c r="A1044" s="349" t="s">
        <v>1926</v>
      </c>
      <c r="B1044" s="372">
        <f t="shared" si="228"/>
        <v>7</v>
      </c>
      <c r="C1044" s="351" t="s">
        <v>1927</v>
      </c>
      <c r="D1044" s="360">
        <v>0</v>
      </c>
      <c r="E1044" s="360"/>
      <c r="F1044" s="360">
        <v>0</v>
      </c>
      <c r="G1044" s="360">
        <v>99</v>
      </c>
      <c r="H1044" s="355"/>
      <c r="I1044" s="366"/>
      <c r="J1044" s="355"/>
    </row>
    <row r="1045" s="312" customFormat="1" ht="14.25" spans="1:10">
      <c r="A1045" s="349" t="s">
        <v>1928</v>
      </c>
      <c r="B1045" s="372">
        <f t="shared" si="228"/>
        <v>7</v>
      </c>
      <c r="C1045" s="351" t="s">
        <v>1929</v>
      </c>
      <c r="D1045" s="360">
        <v>0</v>
      </c>
      <c r="E1045" s="360"/>
      <c r="F1045" s="360">
        <v>0</v>
      </c>
      <c r="G1045" s="360">
        <v>0</v>
      </c>
      <c r="H1045" s="355"/>
      <c r="I1045" s="366"/>
      <c r="J1045" s="355"/>
    </row>
    <row r="1046" s="312" customFormat="1" ht="14.25" spans="1:10">
      <c r="A1046" s="349" t="s">
        <v>1930</v>
      </c>
      <c r="B1046" s="372">
        <f t="shared" si="228"/>
        <v>7</v>
      </c>
      <c r="C1046" s="351" t="s">
        <v>138</v>
      </c>
      <c r="D1046" s="360">
        <v>0</v>
      </c>
      <c r="E1046" s="360"/>
      <c r="F1046" s="360">
        <v>0</v>
      </c>
      <c r="G1046" s="360">
        <v>0</v>
      </c>
      <c r="H1046" s="355"/>
      <c r="I1046" s="366"/>
      <c r="J1046" s="355"/>
    </row>
    <row r="1047" s="312" customFormat="1" ht="14.25" spans="1:10">
      <c r="A1047" s="349" t="s">
        <v>1931</v>
      </c>
      <c r="B1047" s="372">
        <f t="shared" si="228"/>
        <v>7</v>
      </c>
      <c r="C1047" s="351" t="s">
        <v>1932</v>
      </c>
      <c r="D1047" s="360">
        <v>1060</v>
      </c>
      <c r="E1047" s="360"/>
      <c r="F1047" s="360">
        <v>0</v>
      </c>
      <c r="G1047" s="360">
        <v>200</v>
      </c>
      <c r="H1047" s="355"/>
      <c r="I1047" s="366">
        <f>G1047-D1047</f>
        <v>-860</v>
      </c>
      <c r="J1047" s="355">
        <f>I1047/D1047</f>
        <v>-0.811320754716981</v>
      </c>
    </row>
    <row r="1048" s="312" customFormat="1" ht="14.25" spans="1:10">
      <c r="A1048" s="349" t="s">
        <v>1933</v>
      </c>
      <c r="B1048" s="372">
        <f t="shared" si="228"/>
        <v>5</v>
      </c>
      <c r="C1048" s="351" t="s">
        <v>1934</v>
      </c>
      <c r="D1048" s="360">
        <v>0</v>
      </c>
      <c r="E1048" s="360"/>
      <c r="F1048" s="360">
        <v>0</v>
      </c>
      <c r="G1048" s="360">
        <v>0</v>
      </c>
      <c r="H1048" s="355"/>
      <c r="I1048" s="366"/>
      <c r="J1048" s="355"/>
    </row>
    <row r="1049" s="312" customFormat="1" ht="14.25" spans="1:10">
      <c r="A1049" s="349" t="s">
        <v>1935</v>
      </c>
      <c r="B1049" s="372">
        <f t="shared" si="228"/>
        <v>7</v>
      </c>
      <c r="C1049" s="351" t="s">
        <v>120</v>
      </c>
      <c r="D1049" s="360">
        <v>0</v>
      </c>
      <c r="E1049" s="360"/>
      <c r="F1049" s="360">
        <v>0</v>
      </c>
      <c r="G1049" s="360">
        <v>0</v>
      </c>
      <c r="H1049" s="355"/>
      <c r="I1049" s="366"/>
      <c r="J1049" s="355"/>
    </row>
    <row r="1050" s="312" customFormat="1" ht="14.25" spans="1:10">
      <c r="A1050" s="349" t="s">
        <v>1936</v>
      </c>
      <c r="B1050" s="372">
        <f t="shared" si="228"/>
        <v>7</v>
      </c>
      <c r="C1050" s="351" t="s">
        <v>122</v>
      </c>
      <c r="D1050" s="360">
        <v>0</v>
      </c>
      <c r="E1050" s="360"/>
      <c r="F1050" s="360">
        <v>0</v>
      </c>
      <c r="G1050" s="360">
        <v>0</v>
      </c>
      <c r="H1050" s="355"/>
      <c r="I1050" s="366"/>
      <c r="J1050" s="355"/>
    </row>
    <row r="1051" s="312" customFormat="1" ht="14.25" spans="1:10">
      <c r="A1051" s="349" t="s">
        <v>1937</v>
      </c>
      <c r="B1051" s="372">
        <f t="shared" si="228"/>
        <v>7</v>
      </c>
      <c r="C1051" s="351" t="s">
        <v>124</v>
      </c>
      <c r="D1051" s="360">
        <v>0</v>
      </c>
      <c r="E1051" s="360"/>
      <c r="F1051" s="360">
        <v>0</v>
      </c>
      <c r="G1051" s="360">
        <v>0</v>
      </c>
      <c r="H1051" s="355"/>
      <c r="I1051" s="366"/>
      <c r="J1051" s="355"/>
    </row>
    <row r="1052" s="312" customFormat="1" ht="14.25" spans="1:10">
      <c r="A1052" s="349" t="s">
        <v>1938</v>
      </c>
      <c r="B1052" s="372">
        <f t="shared" si="228"/>
        <v>7</v>
      </c>
      <c r="C1052" s="351" t="s">
        <v>1939</v>
      </c>
      <c r="D1052" s="360">
        <v>0</v>
      </c>
      <c r="E1052" s="360"/>
      <c r="F1052" s="360">
        <v>0</v>
      </c>
      <c r="G1052" s="360">
        <v>0</v>
      </c>
      <c r="H1052" s="355"/>
      <c r="I1052" s="366"/>
      <c r="J1052" s="355"/>
    </row>
    <row r="1053" s="312" customFormat="1" ht="14.25" spans="1:10">
      <c r="A1053" s="349" t="s">
        <v>1940</v>
      </c>
      <c r="B1053" s="372">
        <f t="shared" si="228"/>
        <v>7</v>
      </c>
      <c r="C1053" s="351" t="s">
        <v>1941</v>
      </c>
      <c r="D1053" s="360">
        <v>0</v>
      </c>
      <c r="E1053" s="360"/>
      <c r="F1053" s="360">
        <v>0</v>
      </c>
      <c r="G1053" s="360">
        <v>0</v>
      </c>
      <c r="H1053" s="355"/>
      <c r="I1053" s="366"/>
      <c r="J1053" s="355"/>
    </row>
    <row r="1054" s="312" customFormat="1" ht="14.25" spans="1:10">
      <c r="A1054" s="349" t="s">
        <v>1942</v>
      </c>
      <c r="B1054" s="372">
        <f t="shared" si="228"/>
        <v>5</v>
      </c>
      <c r="C1054" s="351" t="s">
        <v>1943</v>
      </c>
      <c r="D1054" s="360">
        <v>0</v>
      </c>
      <c r="E1054" s="360"/>
      <c r="F1054" s="360">
        <v>0</v>
      </c>
      <c r="G1054" s="360">
        <v>0</v>
      </c>
      <c r="H1054" s="355"/>
      <c r="I1054" s="366"/>
      <c r="J1054" s="355"/>
    </row>
    <row r="1055" s="312" customFormat="1" ht="14.25" spans="1:10">
      <c r="A1055" s="349" t="s">
        <v>1944</v>
      </c>
      <c r="B1055" s="372">
        <f t="shared" si="228"/>
        <v>7</v>
      </c>
      <c r="C1055" s="351" t="s">
        <v>1945</v>
      </c>
      <c r="D1055" s="360">
        <v>0</v>
      </c>
      <c r="E1055" s="360"/>
      <c r="F1055" s="360">
        <v>0</v>
      </c>
      <c r="G1055" s="360">
        <v>0</v>
      </c>
      <c r="H1055" s="355"/>
      <c r="I1055" s="366"/>
      <c r="J1055" s="355"/>
    </row>
    <row r="1056" s="312" customFormat="1" ht="14.25" spans="1:10">
      <c r="A1056" s="349" t="s">
        <v>1946</v>
      </c>
      <c r="B1056" s="372">
        <f t="shared" si="228"/>
        <v>7</v>
      </c>
      <c r="C1056" s="351" t="s">
        <v>1947</v>
      </c>
      <c r="D1056" s="360">
        <v>0</v>
      </c>
      <c r="E1056" s="360"/>
      <c r="F1056" s="360">
        <v>0</v>
      </c>
      <c r="G1056" s="360">
        <v>0</v>
      </c>
      <c r="H1056" s="355"/>
      <c r="I1056" s="366"/>
      <c r="J1056" s="355"/>
    </row>
    <row r="1057" s="312" customFormat="1" ht="14.25" spans="1:10">
      <c r="A1057" s="344" t="s">
        <v>1948</v>
      </c>
      <c r="B1057" s="345">
        <f t="shared" si="228"/>
        <v>3</v>
      </c>
      <c r="C1057" s="346" t="s">
        <v>1949</v>
      </c>
      <c r="D1057" s="347">
        <v>651</v>
      </c>
      <c r="E1057" s="347">
        <v>0</v>
      </c>
      <c r="F1057" s="347">
        <v>0</v>
      </c>
      <c r="G1057" s="347">
        <v>2121</v>
      </c>
      <c r="H1057" s="348"/>
      <c r="I1057" s="365">
        <f>G1057-D1057</f>
        <v>1470</v>
      </c>
      <c r="J1057" s="348">
        <f>I1057/D1057</f>
        <v>2.25806451612903</v>
      </c>
    </row>
    <row r="1058" s="312" customFormat="1" ht="14.25" spans="1:10">
      <c r="A1058" s="349" t="s">
        <v>1950</v>
      </c>
      <c r="B1058" s="372">
        <f t="shared" si="228"/>
        <v>5</v>
      </c>
      <c r="C1058" s="351" t="s">
        <v>1951</v>
      </c>
      <c r="D1058" s="360">
        <v>0</v>
      </c>
      <c r="E1058" s="360"/>
      <c r="F1058" s="360">
        <v>0</v>
      </c>
      <c r="G1058" s="360">
        <v>0</v>
      </c>
      <c r="H1058" s="355"/>
      <c r="I1058" s="366"/>
      <c r="J1058" s="355"/>
    </row>
    <row r="1059" s="312" customFormat="1" ht="14.25" spans="1:10">
      <c r="A1059" s="349" t="s">
        <v>1952</v>
      </c>
      <c r="B1059" s="372">
        <f t="shared" si="228"/>
        <v>7</v>
      </c>
      <c r="C1059" s="351" t="s">
        <v>120</v>
      </c>
      <c r="D1059" s="360">
        <v>0</v>
      </c>
      <c r="E1059" s="360"/>
      <c r="F1059" s="360">
        <v>0</v>
      </c>
      <c r="G1059" s="360">
        <v>0</v>
      </c>
      <c r="H1059" s="355"/>
      <c r="I1059" s="366"/>
      <c r="J1059" s="355"/>
    </row>
    <row r="1060" s="312" customFormat="1" ht="14.25" spans="1:10">
      <c r="A1060" s="349" t="s">
        <v>1953</v>
      </c>
      <c r="B1060" s="372">
        <f t="shared" si="228"/>
        <v>7</v>
      </c>
      <c r="C1060" s="351" t="s">
        <v>122</v>
      </c>
      <c r="D1060" s="360">
        <v>0</v>
      </c>
      <c r="E1060" s="360"/>
      <c r="F1060" s="360">
        <v>0</v>
      </c>
      <c r="G1060" s="360">
        <v>0</v>
      </c>
      <c r="H1060" s="355"/>
      <c r="I1060" s="366"/>
      <c r="J1060" s="355"/>
    </row>
    <row r="1061" s="312" customFormat="1" ht="14.25" spans="1:10">
      <c r="A1061" s="349" t="s">
        <v>1954</v>
      </c>
      <c r="B1061" s="372">
        <f t="shared" si="228"/>
        <v>7</v>
      </c>
      <c r="C1061" s="351" t="s">
        <v>124</v>
      </c>
      <c r="D1061" s="360">
        <v>0</v>
      </c>
      <c r="E1061" s="360"/>
      <c r="F1061" s="360">
        <v>0</v>
      </c>
      <c r="G1061" s="360">
        <v>0</v>
      </c>
      <c r="H1061" s="355"/>
      <c r="I1061" s="366"/>
      <c r="J1061" s="355"/>
    </row>
    <row r="1062" s="312" customFormat="1" ht="14.25" spans="1:10">
      <c r="A1062" s="349" t="s">
        <v>1955</v>
      </c>
      <c r="B1062" s="372">
        <f t="shared" si="228"/>
        <v>7</v>
      </c>
      <c r="C1062" s="351" t="s">
        <v>1956</v>
      </c>
      <c r="D1062" s="360">
        <v>0</v>
      </c>
      <c r="E1062" s="360"/>
      <c r="F1062" s="360">
        <v>0</v>
      </c>
      <c r="G1062" s="360">
        <v>0</v>
      </c>
      <c r="H1062" s="355"/>
      <c r="I1062" s="366"/>
      <c r="J1062" s="355"/>
    </row>
    <row r="1063" s="312" customFormat="1" ht="14.25" spans="1:10">
      <c r="A1063" s="349" t="s">
        <v>1957</v>
      </c>
      <c r="B1063" s="372">
        <f t="shared" si="228"/>
        <v>7</v>
      </c>
      <c r="C1063" s="351" t="s">
        <v>138</v>
      </c>
      <c r="D1063" s="360">
        <v>0</v>
      </c>
      <c r="E1063" s="360"/>
      <c r="F1063" s="360">
        <v>0</v>
      </c>
      <c r="G1063" s="360">
        <v>0</v>
      </c>
      <c r="H1063" s="355"/>
      <c r="I1063" s="366"/>
      <c r="J1063" s="355"/>
    </row>
    <row r="1064" s="312" customFormat="1" ht="14.25" spans="1:10">
      <c r="A1064" s="349" t="s">
        <v>1958</v>
      </c>
      <c r="B1064" s="372">
        <f t="shared" si="228"/>
        <v>7</v>
      </c>
      <c r="C1064" s="351" t="s">
        <v>1959</v>
      </c>
      <c r="D1064" s="360">
        <v>0</v>
      </c>
      <c r="E1064" s="360"/>
      <c r="F1064" s="360">
        <v>0</v>
      </c>
      <c r="G1064" s="360">
        <v>0</v>
      </c>
      <c r="H1064" s="355"/>
      <c r="I1064" s="366"/>
      <c r="J1064" s="355"/>
    </row>
    <row r="1065" s="312" customFormat="1" ht="14.25" spans="1:10">
      <c r="A1065" s="349">
        <v>21702</v>
      </c>
      <c r="B1065" s="372"/>
      <c r="C1065" s="351" t="s">
        <v>1960</v>
      </c>
      <c r="D1065" s="360">
        <v>0</v>
      </c>
      <c r="E1065" s="360"/>
      <c r="F1065" s="360"/>
      <c r="G1065" s="360">
        <v>0</v>
      </c>
      <c r="H1065" s="355"/>
      <c r="I1065" s="366"/>
      <c r="J1065" s="355"/>
    </row>
    <row r="1066" s="312" customFormat="1" ht="14.25" spans="1:10">
      <c r="A1066" s="349">
        <v>2170201</v>
      </c>
      <c r="B1066" s="372"/>
      <c r="C1066" s="351" t="s">
        <v>1961</v>
      </c>
      <c r="D1066" s="360">
        <v>0</v>
      </c>
      <c r="E1066" s="360"/>
      <c r="F1066" s="360"/>
      <c r="G1066" s="360">
        <v>0</v>
      </c>
      <c r="H1066" s="355"/>
      <c r="I1066" s="366"/>
      <c r="J1066" s="355"/>
    </row>
    <row r="1067" s="312" customFormat="1" ht="14.25" spans="1:10">
      <c r="A1067" s="349">
        <v>2170202</v>
      </c>
      <c r="B1067" s="372"/>
      <c r="C1067" s="351" t="s">
        <v>1962</v>
      </c>
      <c r="D1067" s="360">
        <v>0</v>
      </c>
      <c r="E1067" s="360"/>
      <c r="F1067" s="360"/>
      <c r="G1067" s="360">
        <v>0</v>
      </c>
      <c r="H1067" s="355"/>
      <c r="I1067" s="366"/>
      <c r="J1067" s="355"/>
    </row>
    <row r="1068" s="312" customFormat="1" ht="14.25" spans="1:10">
      <c r="A1068" s="349">
        <v>2170203</v>
      </c>
      <c r="B1068" s="372"/>
      <c r="C1068" s="351" t="s">
        <v>1963</v>
      </c>
      <c r="D1068" s="360">
        <v>0</v>
      </c>
      <c r="E1068" s="360"/>
      <c r="F1068" s="360"/>
      <c r="G1068" s="360">
        <v>0</v>
      </c>
      <c r="H1068" s="355"/>
      <c r="I1068" s="366"/>
      <c r="J1068" s="355"/>
    </row>
    <row r="1069" s="312" customFormat="1" ht="14.25" spans="1:10">
      <c r="A1069" s="349">
        <v>2170204</v>
      </c>
      <c r="B1069" s="372"/>
      <c r="C1069" s="351" t="s">
        <v>1964</v>
      </c>
      <c r="D1069" s="360">
        <v>0</v>
      </c>
      <c r="E1069" s="360"/>
      <c r="F1069" s="360"/>
      <c r="G1069" s="360">
        <v>0</v>
      </c>
      <c r="H1069" s="355"/>
      <c r="I1069" s="366"/>
      <c r="J1069" s="355"/>
    </row>
    <row r="1070" s="312" customFormat="1" ht="14.25" spans="1:10">
      <c r="A1070" s="349">
        <v>2170205</v>
      </c>
      <c r="B1070" s="372"/>
      <c r="C1070" s="351" t="s">
        <v>1965</v>
      </c>
      <c r="D1070" s="360">
        <v>0</v>
      </c>
      <c r="E1070" s="360"/>
      <c r="F1070" s="360"/>
      <c r="G1070" s="360">
        <v>0</v>
      </c>
      <c r="H1070" s="355"/>
      <c r="I1070" s="366"/>
      <c r="J1070" s="355"/>
    </row>
    <row r="1071" s="312" customFormat="1" ht="14.25" spans="1:10">
      <c r="A1071" s="349">
        <v>2170206</v>
      </c>
      <c r="B1071" s="372"/>
      <c r="C1071" s="351" t="s">
        <v>1966</v>
      </c>
      <c r="D1071" s="360">
        <v>0</v>
      </c>
      <c r="E1071" s="360"/>
      <c r="F1071" s="360"/>
      <c r="G1071" s="360">
        <v>0</v>
      </c>
      <c r="H1071" s="355"/>
      <c r="I1071" s="366"/>
      <c r="J1071" s="355"/>
    </row>
    <row r="1072" s="312" customFormat="1" ht="14.25" spans="1:10">
      <c r="A1072" s="349">
        <v>2170207</v>
      </c>
      <c r="B1072" s="372"/>
      <c r="C1072" s="351" t="s">
        <v>1967</v>
      </c>
      <c r="D1072" s="360">
        <v>0</v>
      </c>
      <c r="E1072" s="360"/>
      <c r="F1072" s="360"/>
      <c r="G1072" s="360">
        <v>0</v>
      </c>
      <c r="H1072" s="355"/>
      <c r="I1072" s="366"/>
      <c r="J1072" s="355"/>
    </row>
    <row r="1073" s="312" customFormat="1" ht="14.25" spans="1:10">
      <c r="A1073" s="349">
        <v>2170208</v>
      </c>
      <c r="B1073" s="372"/>
      <c r="C1073" s="351" t="s">
        <v>1968</v>
      </c>
      <c r="D1073" s="360">
        <v>0</v>
      </c>
      <c r="E1073" s="360"/>
      <c r="F1073" s="360"/>
      <c r="G1073" s="360">
        <v>0</v>
      </c>
      <c r="H1073" s="355"/>
      <c r="I1073" s="366"/>
      <c r="J1073" s="355"/>
    </row>
    <row r="1074" s="312" customFormat="1" ht="14.25" spans="1:10">
      <c r="A1074" s="349">
        <v>2170299</v>
      </c>
      <c r="B1074" s="372"/>
      <c r="C1074" s="351" t="s">
        <v>1969</v>
      </c>
      <c r="D1074" s="360">
        <v>0</v>
      </c>
      <c r="E1074" s="360"/>
      <c r="F1074" s="360"/>
      <c r="G1074" s="360">
        <v>0</v>
      </c>
      <c r="H1074" s="355"/>
      <c r="I1074" s="366"/>
      <c r="J1074" s="355"/>
    </row>
    <row r="1075" s="312" customFormat="1" ht="14.25" spans="1:10">
      <c r="A1075" s="349" t="s">
        <v>1970</v>
      </c>
      <c r="B1075" s="372">
        <f t="shared" ref="B1075:B1080" si="231">LEN(A1075)</f>
        <v>5</v>
      </c>
      <c r="C1075" s="351" t="s">
        <v>1971</v>
      </c>
      <c r="D1075" s="360">
        <v>0</v>
      </c>
      <c r="E1075" s="360"/>
      <c r="F1075" s="360">
        <v>0</v>
      </c>
      <c r="G1075" s="360">
        <v>2121</v>
      </c>
      <c r="H1075" s="355"/>
      <c r="I1075" s="366">
        <v>-4</v>
      </c>
      <c r="J1075" s="355"/>
    </row>
    <row r="1076" s="312" customFormat="1" ht="14.25" spans="1:10">
      <c r="A1076" s="349" t="s">
        <v>1972</v>
      </c>
      <c r="B1076" s="372">
        <f t="shared" si="231"/>
        <v>7</v>
      </c>
      <c r="C1076" s="351" t="s">
        <v>1973</v>
      </c>
      <c r="D1076" s="360">
        <v>0</v>
      </c>
      <c r="E1076" s="360"/>
      <c r="F1076" s="360">
        <v>0</v>
      </c>
      <c r="G1076" s="360">
        <v>0</v>
      </c>
      <c r="H1076" s="355"/>
      <c r="I1076" s="366"/>
      <c r="J1076" s="355"/>
    </row>
    <row r="1077" s="312" customFormat="1" ht="14.25" spans="1:10">
      <c r="A1077" s="349" t="s">
        <v>1974</v>
      </c>
      <c r="B1077" s="372">
        <f t="shared" si="231"/>
        <v>7</v>
      </c>
      <c r="C1077" s="351" t="s">
        <v>1975</v>
      </c>
      <c r="D1077" s="360">
        <v>0</v>
      </c>
      <c r="E1077" s="360"/>
      <c r="F1077" s="360">
        <v>0</v>
      </c>
      <c r="G1077" s="360">
        <v>1124</v>
      </c>
      <c r="H1077" s="355"/>
      <c r="I1077" s="366"/>
      <c r="J1077" s="355"/>
    </row>
    <row r="1078" s="312" customFormat="1" ht="14.25" spans="1:10">
      <c r="A1078" s="349" t="s">
        <v>1976</v>
      </c>
      <c r="B1078" s="372">
        <f t="shared" si="231"/>
        <v>7</v>
      </c>
      <c r="C1078" s="351" t="s">
        <v>1977</v>
      </c>
      <c r="D1078" s="360">
        <v>0</v>
      </c>
      <c r="E1078" s="360"/>
      <c r="F1078" s="360">
        <v>0</v>
      </c>
      <c r="G1078" s="360">
        <v>0</v>
      </c>
      <c r="H1078" s="355"/>
      <c r="I1078" s="366"/>
      <c r="J1078" s="355"/>
    </row>
    <row r="1079" s="312" customFormat="1" ht="14.25" spans="1:10">
      <c r="A1079" s="349" t="s">
        <v>1978</v>
      </c>
      <c r="B1079" s="372">
        <f t="shared" si="231"/>
        <v>7</v>
      </c>
      <c r="C1079" s="351" t="s">
        <v>1979</v>
      </c>
      <c r="D1079" s="360">
        <v>0</v>
      </c>
      <c r="E1079" s="360"/>
      <c r="F1079" s="360">
        <v>0</v>
      </c>
      <c r="G1079" s="360">
        <v>0</v>
      </c>
      <c r="H1079" s="355"/>
      <c r="I1079" s="366"/>
      <c r="J1079" s="355"/>
    </row>
    <row r="1080" s="312" customFormat="1" ht="14.25" spans="1:10">
      <c r="A1080" s="349" t="s">
        <v>1980</v>
      </c>
      <c r="B1080" s="372">
        <f t="shared" si="231"/>
        <v>7</v>
      </c>
      <c r="C1080" s="351" t="s">
        <v>1981</v>
      </c>
      <c r="D1080" s="360">
        <v>0</v>
      </c>
      <c r="E1080" s="360"/>
      <c r="F1080" s="360">
        <v>0</v>
      </c>
      <c r="G1080" s="360">
        <v>997</v>
      </c>
      <c r="H1080" s="355"/>
      <c r="I1080" s="366">
        <f>G1080-D1080</f>
        <v>997</v>
      </c>
      <c r="J1080" s="355"/>
    </row>
    <row r="1081" s="312" customFormat="1" ht="14.25" spans="1:10">
      <c r="A1081" s="349">
        <v>21704</v>
      </c>
      <c r="B1081" s="372"/>
      <c r="C1081" s="351" t="s">
        <v>1982</v>
      </c>
      <c r="D1081" s="360">
        <v>0</v>
      </c>
      <c r="E1081" s="360"/>
      <c r="F1081" s="360"/>
      <c r="G1081" s="360">
        <v>0</v>
      </c>
      <c r="H1081" s="355"/>
      <c r="I1081" s="366"/>
      <c r="J1081" s="355"/>
    </row>
    <row r="1082" s="312" customFormat="1" ht="14.25" spans="1:10">
      <c r="A1082" s="349">
        <v>2170401</v>
      </c>
      <c r="B1082" s="372"/>
      <c r="C1082" s="351" t="s">
        <v>1983</v>
      </c>
      <c r="D1082" s="360">
        <v>0</v>
      </c>
      <c r="E1082" s="360"/>
      <c r="F1082" s="360"/>
      <c r="G1082" s="360">
        <v>0</v>
      </c>
      <c r="H1082" s="355"/>
      <c r="I1082" s="366"/>
      <c r="J1082" s="355"/>
    </row>
    <row r="1083" s="312" customFormat="1" ht="14.25" spans="1:10">
      <c r="A1083" s="349">
        <v>2170499</v>
      </c>
      <c r="B1083" s="372"/>
      <c r="C1083" s="351" t="s">
        <v>1984</v>
      </c>
      <c r="D1083" s="360">
        <v>0</v>
      </c>
      <c r="E1083" s="360"/>
      <c r="F1083" s="360"/>
      <c r="G1083" s="360">
        <v>0</v>
      </c>
      <c r="H1083" s="355"/>
      <c r="I1083" s="366"/>
      <c r="J1083" s="355"/>
    </row>
    <row r="1084" s="312" customFormat="1" ht="14.25" spans="1:10">
      <c r="A1084" s="349" t="s">
        <v>1985</v>
      </c>
      <c r="B1084" s="372">
        <f t="shared" ref="B1084:B1112" si="232">LEN(A1084)</f>
        <v>5</v>
      </c>
      <c r="C1084" s="351" t="s">
        <v>1986</v>
      </c>
      <c r="D1084" s="360">
        <v>651</v>
      </c>
      <c r="E1084" s="360"/>
      <c r="F1084" s="360">
        <v>0</v>
      </c>
      <c r="G1084" s="360">
        <v>0</v>
      </c>
      <c r="H1084" s="355"/>
      <c r="I1084" s="366"/>
      <c r="J1084" s="355"/>
    </row>
    <row r="1085" s="312" customFormat="1" ht="14.25" spans="1:10">
      <c r="A1085" s="349" t="s">
        <v>1987</v>
      </c>
      <c r="B1085" s="372"/>
      <c r="C1085" s="351" t="s">
        <v>1988</v>
      </c>
      <c r="D1085" s="360">
        <v>0</v>
      </c>
      <c r="E1085" s="360"/>
      <c r="F1085" s="360"/>
      <c r="G1085" s="360">
        <v>0</v>
      </c>
      <c r="H1085" s="355"/>
      <c r="I1085" s="366"/>
      <c r="J1085" s="355"/>
    </row>
    <row r="1086" s="312" customFormat="1" ht="14.25" spans="1:10">
      <c r="A1086" s="349" t="s">
        <v>1989</v>
      </c>
      <c r="B1086" s="372"/>
      <c r="C1086" s="351" t="s">
        <v>1990</v>
      </c>
      <c r="D1086" s="360">
        <v>651</v>
      </c>
      <c r="E1086" s="360"/>
      <c r="F1086" s="360">
        <v>0</v>
      </c>
      <c r="G1086" s="360">
        <v>0</v>
      </c>
      <c r="H1086" s="355"/>
      <c r="I1086" s="366"/>
      <c r="J1086" s="355"/>
    </row>
    <row r="1087" s="312" customFormat="1" ht="14.25" spans="1:10">
      <c r="A1087" s="344" t="s">
        <v>1991</v>
      </c>
      <c r="B1087" s="345">
        <f t="shared" si="232"/>
        <v>3</v>
      </c>
      <c r="C1087" s="346" t="s">
        <v>1992</v>
      </c>
      <c r="D1087" s="347">
        <v>0</v>
      </c>
      <c r="E1087" s="347">
        <v>0</v>
      </c>
      <c r="F1087" s="347">
        <v>0</v>
      </c>
      <c r="G1087" s="347">
        <v>0</v>
      </c>
      <c r="H1087" s="348"/>
      <c r="I1087" s="365"/>
      <c r="J1087" s="348"/>
    </row>
    <row r="1088" s="312" customFormat="1" ht="14.25" spans="1:10">
      <c r="A1088" s="349" t="s">
        <v>1993</v>
      </c>
      <c r="B1088" s="372">
        <f t="shared" si="232"/>
        <v>5</v>
      </c>
      <c r="C1088" s="351" t="s">
        <v>1994</v>
      </c>
      <c r="D1088" s="360">
        <v>0</v>
      </c>
      <c r="E1088" s="360"/>
      <c r="F1088" s="360">
        <v>0</v>
      </c>
      <c r="G1088" s="360">
        <v>0</v>
      </c>
      <c r="H1088" s="355"/>
      <c r="I1088" s="366"/>
      <c r="J1088" s="355"/>
    </row>
    <row r="1089" s="312" customFormat="1" ht="14.25" spans="1:10">
      <c r="A1089" s="349" t="s">
        <v>1995</v>
      </c>
      <c r="B1089" s="372">
        <f t="shared" si="232"/>
        <v>5</v>
      </c>
      <c r="C1089" s="351" t="s">
        <v>1996</v>
      </c>
      <c r="D1089" s="360">
        <v>0</v>
      </c>
      <c r="E1089" s="360"/>
      <c r="F1089" s="360">
        <v>0</v>
      </c>
      <c r="G1089" s="360">
        <v>0</v>
      </c>
      <c r="H1089" s="355"/>
      <c r="I1089" s="366"/>
      <c r="J1089" s="355"/>
    </row>
    <row r="1090" s="312" customFormat="1" ht="14.25" spans="1:10">
      <c r="A1090" s="349" t="s">
        <v>1997</v>
      </c>
      <c r="B1090" s="372">
        <f t="shared" si="232"/>
        <v>5</v>
      </c>
      <c r="C1090" s="351" t="s">
        <v>1998</v>
      </c>
      <c r="D1090" s="360">
        <v>0</v>
      </c>
      <c r="E1090" s="360"/>
      <c r="F1090" s="360">
        <v>0</v>
      </c>
      <c r="G1090" s="360">
        <v>0</v>
      </c>
      <c r="H1090" s="355"/>
      <c r="I1090" s="366"/>
      <c r="J1090" s="355"/>
    </row>
    <row r="1091" s="312" customFormat="1" ht="14.25" spans="1:10">
      <c r="A1091" s="349" t="s">
        <v>1999</v>
      </c>
      <c r="B1091" s="372">
        <f t="shared" si="232"/>
        <v>5</v>
      </c>
      <c r="C1091" s="351" t="s">
        <v>2000</v>
      </c>
      <c r="D1091" s="360">
        <v>0</v>
      </c>
      <c r="E1091" s="360"/>
      <c r="F1091" s="360">
        <v>0</v>
      </c>
      <c r="G1091" s="360">
        <v>0</v>
      </c>
      <c r="H1091" s="355"/>
      <c r="I1091" s="366"/>
      <c r="J1091" s="355"/>
    </row>
    <row r="1092" s="312" customFormat="1" ht="14.25" spans="1:10">
      <c r="A1092" s="349" t="s">
        <v>2001</v>
      </c>
      <c r="B1092" s="372">
        <f t="shared" si="232"/>
        <v>5</v>
      </c>
      <c r="C1092" s="351" t="s">
        <v>2002</v>
      </c>
      <c r="D1092" s="360">
        <v>0</v>
      </c>
      <c r="E1092" s="360"/>
      <c r="F1092" s="360">
        <v>0</v>
      </c>
      <c r="G1092" s="360">
        <v>0</v>
      </c>
      <c r="H1092" s="355"/>
      <c r="I1092" s="366"/>
      <c r="J1092" s="355"/>
    </row>
    <row r="1093" s="312" customFormat="1" ht="14.25" spans="1:10">
      <c r="A1093" s="349" t="s">
        <v>2003</v>
      </c>
      <c r="B1093" s="372">
        <f t="shared" si="232"/>
        <v>5</v>
      </c>
      <c r="C1093" s="351" t="s">
        <v>1493</v>
      </c>
      <c r="D1093" s="360">
        <v>0</v>
      </c>
      <c r="E1093" s="360"/>
      <c r="F1093" s="360">
        <v>0</v>
      </c>
      <c r="G1093" s="360">
        <v>0</v>
      </c>
      <c r="H1093" s="355"/>
      <c r="I1093" s="366"/>
      <c r="J1093" s="355"/>
    </row>
    <row r="1094" s="312" customFormat="1" ht="14.25" spans="1:10">
      <c r="A1094" s="349" t="s">
        <v>2004</v>
      </c>
      <c r="B1094" s="372">
        <f t="shared" si="232"/>
        <v>5</v>
      </c>
      <c r="C1094" s="351" t="s">
        <v>2005</v>
      </c>
      <c r="D1094" s="360">
        <v>0</v>
      </c>
      <c r="E1094" s="360"/>
      <c r="F1094" s="360">
        <v>0</v>
      </c>
      <c r="G1094" s="360">
        <v>0</v>
      </c>
      <c r="H1094" s="355"/>
      <c r="I1094" s="366"/>
      <c r="J1094" s="355"/>
    </row>
    <row r="1095" s="312" customFormat="1" ht="14.25" spans="1:10">
      <c r="A1095" s="349" t="s">
        <v>2006</v>
      </c>
      <c r="B1095" s="372">
        <f t="shared" si="232"/>
        <v>5</v>
      </c>
      <c r="C1095" s="351" t="s">
        <v>2007</v>
      </c>
      <c r="D1095" s="360">
        <v>0</v>
      </c>
      <c r="E1095" s="360"/>
      <c r="F1095" s="360">
        <v>0</v>
      </c>
      <c r="G1095" s="360">
        <v>0</v>
      </c>
      <c r="H1095" s="355"/>
      <c r="I1095" s="366"/>
      <c r="J1095" s="355"/>
    </row>
    <row r="1096" s="312" customFormat="1" ht="14.25" spans="1:10">
      <c r="A1096" s="349" t="s">
        <v>2008</v>
      </c>
      <c r="B1096" s="372">
        <f t="shared" si="232"/>
        <v>5</v>
      </c>
      <c r="C1096" s="351" t="s">
        <v>2009</v>
      </c>
      <c r="D1096" s="360">
        <v>0</v>
      </c>
      <c r="E1096" s="360"/>
      <c r="F1096" s="360">
        <v>0</v>
      </c>
      <c r="G1096" s="360">
        <v>0</v>
      </c>
      <c r="H1096" s="355"/>
      <c r="I1096" s="366"/>
      <c r="J1096" s="355"/>
    </row>
    <row r="1097" s="312" customFormat="1" ht="14.25" spans="1:10">
      <c r="A1097" s="344" t="s">
        <v>2010</v>
      </c>
      <c r="B1097" s="345">
        <f t="shared" si="232"/>
        <v>3</v>
      </c>
      <c r="C1097" s="346" t="s">
        <v>2011</v>
      </c>
      <c r="D1097" s="347">
        <v>1470</v>
      </c>
      <c r="E1097" s="347">
        <v>383</v>
      </c>
      <c r="F1097" s="347">
        <v>383</v>
      </c>
      <c r="G1097" s="347">
        <v>635</v>
      </c>
      <c r="H1097" s="348">
        <f>G1097/F1097</f>
        <v>1.6579634464752</v>
      </c>
      <c r="I1097" s="365">
        <f t="shared" ref="I1097:I1100" si="233">G1097-D1097</f>
        <v>-835</v>
      </c>
      <c r="J1097" s="348">
        <f t="shared" ref="J1097:J1100" si="234">I1097/D1097</f>
        <v>-0.568027210884354</v>
      </c>
    </row>
    <row r="1098" s="312" customFormat="1" ht="14.25" spans="1:10">
      <c r="A1098" s="349" t="s">
        <v>2012</v>
      </c>
      <c r="B1098" s="372">
        <f t="shared" si="232"/>
        <v>5</v>
      </c>
      <c r="C1098" s="351" t="s">
        <v>2013</v>
      </c>
      <c r="D1098" s="360">
        <v>1470</v>
      </c>
      <c r="E1098" s="360">
        <v>383</v>
      </c>
      <c r="F1098" s="360">
        <v>383</v>
      </c>
      <c r="G1098" s="360">
        <v>635</v>
      </c>
      <c r="H1098" s="355">
        <f>G1098/F1098</f>
        <v>1.6579634464752</v>
      </c>
      <c r="I1098" s="366">
        <f t="shared" si="233"/>
        <v>-835</v>
      </c>
      <c r="J1098" s="355">
        <f t="shared" si="234"/>
        <v>-0.568027210884354</v>
      </c>
    </row>
    <row r="1099" s="312" customFormat="1" ht="14.25" spans="1:10">
      <c r="A1099" s="349" t="s">
        <v>2014</v>
      </c>
      <c r="B1099" s="372">
        <f t="shared" si="232"/>
        <v>7</v>
      </c>
      <c r="C1099" s="351" t="s">
        <v>120</v>
      </c>
      <c r="D1099" s="360">
        <v>176</v>
      </c>
      <c r="E1099" s="360">
        <v>123</v>
      </c>
      <c r="F1099" s="360">
        <v>123</v>
      </c>
      <c r="G1099" s="360">
        <v>182</v>
      </c>
      <c r="H1099" s="355"/>
      <c r="I1099" s="366">
        <f t="shared" si="233"/>
        <v>6</v>
      </c>
      <c r="J1099" s="355"/>
    </row>
    <row r="1100" s="312" customFormat="1" ht="14.25" spans="1:10">
      <c r="A1100" s="349" t="s">
        <v>2015</v>
      </c>
      <c r="B1100" s="372">
        <f t="shared" si="232"/>
        <v>7</v>
      </c>
      <c r="C1100" s="351" t="s">
        <v>122</v>
      </c>
      <c r="D1100" s="360">
        <v>15</v>
      </c>
      <c r="E1100" s="360"/>
      <c r="F1100" s="360">
        <v>0</v>
      </c>
      <c r="G1100" s="360">
        <v>0</v>
      </c>
      <c r="H1100" s="355"/>
      <c r="I1100" s="366">
        <f t="shared" si="233"/>
        <v>-15</v>
      </c>
      <c r="J1100" s="355">
        <f t="shared" si="234"/>
        <v>-1</v>
      </c>
    </row>
    <row r="1101" s="312" customFormat="1" ht="14.25" spans="1:10">
      <c r="A1101" s="349" t="s">
        <v>2016</v>
      </c>
      <c r="B1101" s="372">
        <f t="shared" si="232"/>
        <v>7</v>
      </c>
      <c r="C1101" s="351" t="s">
        <v>124</v>
      </c>
      <c r="D1101" s="360">
        <v>0</v>
      </c>
      <c r="E1101" s="360"/>
      <c r="F1101" s="360">
        <v>0</v>
      </c>
      <c r="G1101" s="360">
        <v>0</v>
      </c>
      <c r="H1101" s="355"/>
      <c r="I1101" s="366"/>
      <c r="J1101" s="355"/>
    </row>
    <row r="1102" s="312" customFormat="1" ht="14.25" spans="1:10">
      <c r="A1102" s="349" t="s">
        <v>2017</v>
      </c>
      <c r="B1102" s="372">
        <f t="shared" si="232"/>
        <v>7</v>
      </c>
      <c r="C1102" s="351" t="s">
        <v>2018</v>
      </c>
      <c r="D1102" s="360">
        <v>60</v>
      </c>
      <c r="E1102" s="360"/>
      <c r="F1102" s="360">
        <v>0</v>
      </c>
      <c r="G1102" s="360">
        <v>0</v>
      </c>
      <c r="H1102" s="355"/>
      <c r="I1102" s="366"/>
      <c r="J1102" s="355"/>
    </row>
    <row r="1103" s="312" customFormat="1" ht="14.25" spans="1:10">
      <c r="A1103" s="349" t="s">
        <v>2019</v>
      </c>
      <c r="B1103" s="372">
        <f t="shared" si="232"/>
        <v>7</v>
      </c>
      <c r="C1103" s="351" t="s">
        <v>2020</v>
      </c>
      <c r="D1103" s="360">
        <v>813</v>
      </c>
      <c r="E1103" s="360"/>
      <c r="F1103" s="360">
        <v>0</v>
      </c>
      <c r="G1103" s="360">
        <v>41</v>
      </c>
      <c r="H1103" s="355"/>
      <c r="I1103" s="366"/>
      <c r="J1103" s="355"/>
    </row>
    <row r="1104" s="312" customFormat="1" ht="14.25" spans="1:10">
      <c r="A1104" s="349" t="s">
        <v>2021</v>
      </c>
      <c r="B1104" s="372">
        <f t="shared" si="232"/>
        <v>7</v>
      </c>
      <c r="C1104" s="351" t="s">
        <v>2022</v>
      </c>
      <c r="D1104" s="360">
        <v>0</v>
      </c>
      <c r="E1104" s="360"/>
      <c r="F1104" s="360">
        <v>0</v>
      </c>
      <c r="G1104" s="360">
        <v>0</v>
      </c>
      <c r="H1104" s="355"/>
      <c r="I1104" s="366"/>
      <c r="J1104" s="355"/>
    </row>
    <row r="1105" s="312" customFormat="1" ht="14.25" spans="1:10">
      <c r="A1105" s="349" t="s">
        <v>2023</v>
      </c>
      <c r="B1105" s="372">
        <f t="shared" si="232"/>
        <v>7</v>
      </c>
      <c r="C1105" s="351" t="s">
        <v>2024</v>
      </c>
      <c r="D1105" s="360">
        <v>0</v>
      </c>
      <c r="E1105" s="360"/>
      <c r="F1105" s="360">
        <v>0</v>
      </c>
      <c r="G1105" s="360">
        <v>0</v>
      </c>
      <c r="H1105" s="355"/>
      <c r="I1105" s="366"/>
      <c r="J1105" s="355"/>
    </row>
    <row r="1106" s="312" customFormat="1" ht="14.25" spans="1:10">
      <c r="A1106" s="349" t="s">
        <v>2025</v>
      </c>
      <c r="B1106" s="372">
        <f t="shared" si="232"/>
        <v>7</v>
      </c>
      <c r="C1106" s="351" t="s">
        <v>2026</v>
      </c>
      <c r="D1106" s="360">
        <v>0</v>
      </c>
      <c r="E1106" s="360"/>
      <c r="F1106" s="360">
        <v>0</v>
      </c>
      <c r="G1106" s="360">
        <v>6</v>
      </c>
      <c r="H1106" s="355"/>
      <c r="I1106" s="366">
        <f>G1106-D1106</f>
        <v>6</v>
      </c>
      <c r="J1106" s="355"/>
    </row>
    <row r="1107" s="312" customFormat="1" ht="14.25" spans="1:10">
      <c r="A1107" s="349" t="s">
        <v>2027</v>
      </c>
      <c r="B1107" s="372">
        <f t="shared" si="232"/>
        <v>7</v>
      </c>
      <c r="C1107" s="351" t="s">
        <v>2028</v>
      </c>
      <c r="D1107" s="360">
        <v>0</v>
      </c>
      <c r="E1107" s="360"/>
      <c r="F1107" s="360">
        <v>0</v>
      </c>
      <c r="G1107" s="360">
        <v>0</v>
      </c>
      <c r="H1107" s="355"/>
      <c r="I1107" s="366"/>
      <c r="J1107" s="355"/>
    </row>
    <row r="1108" s="312" customFormat="1" ht="14.25" spans="1:10">
      <c r="A1108" s="349" t="s">
        <v>2029</v>
      </c>
      <c r="B1108" s="372">
        <f t="shared" si="232"/>
        <v>7</v>
      </c>
      <c r="C1108" s="351" t="s">
        <v>2030</v>
      </c>
      <c r="D1108" s="360">
        <v>0</v>
      </c>
      <c r="E1108" s="360"/>
      <c r="F1108" s="360">
        <v>0</v>
      </c>
      <c r="G1108" s="360">
        <v>0</v>
      </c>
      <c r="H1108" s="355"/>
      <c r="I1108" s="366"/>
      <c r="J1108" s="355"/>
    </row>
    <row r="1109" s="312" customFormat="1" ht="14.25" spans="1:10">
      <c r="A1109" s="349" t="s">
        <v>2031</v>
      </c>
      <c r="B1109" s="372">
        <f t="shared" si="232"/>
        <v>7</v>
      </c>
      <c r="C1109" s="351" t="s">
        <v>2032</v>
      </c>
      <c r="D1109" s="360">
        <v>0</v>
      </c>
      <c r="E1109" s="360"/>
      <c r="F1109" s="360">
        <v>0</v>
      </c>
      <c r="G1109" s="360">
        <v>0</v>
      </c>
      <c r="H1109" s="355"/>
      <c r="I1109" s="366"/>
      <c r="J1109" s="355"/>
    </row>
    <row r="1110" s="312" customFormat="1" ht="14.25" spans="1:10">
      <c r="A1110" s="349" t="s">
        <v>2033</v>
      </c>
      <c r="B1110" s="372">
        <f t="shared" si="232"/>
        <v>7</v>
      </c>
      <c r="C1110" s="351" t="s">
        <v>2034</v>
      </c>
      <c r="D1110" s="360">
        <v>0</v>
      </c>
      <c r="E1110" s="360"/>
      <c r="F1110" s="360">
        <v>0</v>
      </c>
      <c r="G1110" s="360">
        <v>0</v>
      </c>
      <c r="H1110" s="355"/>
      <c r="I1110" s="366"/>
      <c r="J1110" s="355"/>
    </row>
    <row r="1111" s="312" customFormat="1" ht="14.25" spans="1:10">
      <c r="A1111" s="349" t="s">
        <v>2035</v>
      </c>
      <c r="B1111" s="372">
        <f t="shared" si="232"/>
        <v>7</v>
      </c>
      <c r="C1111" s="351" t="s">
        <v>2036</v>
      </c>
      <c r="D1111" s="360">
        <v>0</v>
      </c>
      <c r="E1111" s="360"/>
      <c r="F1111" s="360">
        <v>0</v>
      </c>
      <c r="G1111" s="360">
        <v>0</v>
      </c>
      <c r="H1111" s="355"/>
      <c r="I1111" s="366"/>
      <c r="J1111" s="355"/>
    </row>
    <row r="1112" s="312" customFormat="1" ht="14.25" spans="1:10">
      <c r="A1112" s="349" t="s">
        <v>2037</v>
      </c>
      <c r="B1112" s="372">
        <f t="shared" si="232"/>
        <v>7</v>
      </c>
      <c r="C1112" s="351" t="s">
        <v>2038</v>
      </c>
      <c r="D1112" s="360">
        <v>0</v>
      </c>
      <c r="E1112" s="360"/>
      <c r="F1112" s="360">
        <v>0</v>
      </c>
      <c r="G1112" s="360">
        <v>0</v>
      </c>
      <c r="H1112" s="355"/>
      <c r="I1112" s="366"/>
      <c r="J1112" s="355"/>
    </row>
    <row r="1113" s="312" customFormat="1" ht="14.25" spans="1:10">
      <c r="A1113" s="349">
        <v>2200120</v>
      </c>
      <c r="B1113" s="372"/>
      <c r="C1113" s="351" t="s">
        <v>2039</v>
      </c>
      <c r="D1113" s="360">
        <v>0</v>
      </c>
      <c r="E1113" s="360"/>
      <c r="F1113" s="360"/>
      <c r="G1113" s="360">
        <v>0</v>
      </c>
      <c r="H1113" s="355"/>
      <c r="I1113" s="366"/>
      <c r="J1113" s="355"/>
    </row>
    <row r="1114" s="312" customFormat="1" ht="14.25" spans="1:10">
      <c r="A1114" s="349">
        <v>2200121</v>
      </c>
      <c r="B1114" s="372"/>
      <c r="C1114" s="351" t="s">
        <v>2040</v>
      </c>
      <c r="D1114" s="360">
        <v>0</v>
      </c>
      <c r="E1114" s="360"/>
      <c r="F1114" s="360"/>
      <c r="G1114" s="360">
        <v>0</v>
      </c>
      <c r="H1114" s="355"/>
      <c r="I1114" s="366"/>
      <c r="J1114" s="355"/>
    </row>
    <row r="1115" s="312" customFormat="1" ht="14.25" spans="1:10">
      <c r="A1115" s="349">
        <v>2200122</v>
      </c>
      <c r="B1115" s="372"/>
      <c r="C1115" s="351" t="s">
        <v>2041</v>
      </c>
      <c r="D1115" s="360">
        <v>0</v>
      </c>
      <c r="E1115" s="360"/>
      <c r="F1115" s="360"/>
      <c r="G1115" s="360">
        <v>0</v>
      </c>
      <c r="H1115" s="355"/>
      <c r="I1115" s="366"/>
      <c r="J1115" s="355"/>
    </row>
    <row r="1116" s="312" customFormat="1" ht="14.25" spans="1:10">
      <c r="A1116" s="349">
        <v>2200123</v>
      </c>
      <c r="B1116" s="372"/>
      <c r="C1116" s="351" t="s">
        <v>2042</v>
      </c>
      <c r="D1116" s="360">
        <v>0</v>
      </c>
      <c r="E1116" s="360"/>
      <c r="F1116" s="360"/>
      <c r="G1116" s="360">
        <v>0</v>
      </c>
      <c r="H1116" s="355"/>
      <c r="I1116" s="366"/>
      <c r="J1116" s="355"/>
    </row>
    <row r="1117" s="312" customFormat="1" ht="14.25" spans="1:10">
      <c r="A1117" s="349">
        <v>2200124</v>
      </c>
      <c r="B1117" s="372"/>
      <c r="C1117" s="351" t="s">
        <v>2043</v>
      </c>
      <c r="D1117" s="360">
        <v>0</v>
      </c>
      <c r="E1117" s="360"/>
      <c r="F1117" s="360"/>
      <c r="G1117" s="360">
        <v>0</v>
      </c>
      <c r="H1117" s="355"/>
      <c r="I1117" s="366"/>
      <c r="J1117" s="355"/>
    </row>
    <row r="1118" s="312" customFormat="1" ht="14.25" spans="1:10">
      <c r="A1118" s="349">
        <v>2200125</v>
      </c>
      <c r="B1118" s="372"/>
      <c r="C1118" s="351" t="s">
        <v>2044</v>
      </c>
      <c r="D1118" s="360">
        <v>0</v>
      </c>
      <c r="E1118" s="360"/>
      <c r="F1118" s="360"/>
      <c r="G1118" s="360">
        <v>0</v>
      </c>
      <c r="H1118" s="355"/>
      <c r="I1118" s="366"/>
      <c r="J1118" s="355"/>
    </row>
    <row r="1119" s="312" customFormat="1" ht="14.25" spans="1:10">
      <c r="A1119" s="349">
        <v>2200126</v>
      </c>
      <c r="B1119" s="372"/>
      <c r="C1119" s="351" t="s">
        <v>2045</v>
      </c>
      <c r="D1119" s="360">
        <v>0</v>
      </c>
      <c r="E1119" s="360"/>
      <c r="F1119" s="360"/>
      <c r="G1119" s="360">
        <v>0</v>
      </c>
      <c r="H1119" s="355"/>
      <c r="I1119" s="366"/>
      <c r="J1119" s="355"/>
    </row>
    <row r="1120" s="312" customFormat="1" ht="14.25" spans="1:10">
      <c r="A1120" s="349">
        <v>2200127</v>
      </c>
      <c r="B1120" s="372"/>
      <c r="C1120" s="351" t="s">
        <v>2046</v>
      </c>
      <c r="D1120" s="360">
        <v>0</v>
      </c>
      <c r="E1120" s="360"/>
      <c r="F1120" s="360"/>
      <c r="G1120" s="360">
        <v>0</v>
      </c>
      <c r="H1120" s="355"/>
      <c r="I1120" s="366"/>
      <c r="J1120" s="355"/>
    </row>
    <row r="1121" s="312" customFormat="1" ht="14.25" spans="1:10">
      <c r="A1121" s="349">
        <v>2200128</v>
      </c>
      <c r="B1121" s="372"/>
      <c r="C1121" s="351" t="s">
        <v>2047</v>
      </c>
      <c r="D1121" s="360">
        <v>0</v>
      </c>
      <c r="E1121" s="360"/>
      <c r="F1121" s="360"/>
      <c r="G1121" s="360">
        <v>0</v>
      </c>
      <c r="H1121" s="355"/>
      <c r="I1121" s="366"/>
      <c r="J1121" s="355"/>
    </row>
    <row r="1122" s="312" customFormat="1" ht="14.25" spans="1:10">
      <c r="A1122" s="349">
        <v>2200129</v>
      </c>
      <c r="B1122" s="372"/>
      <c r="C1122" s="351" t="s">
        <v>2048</v>
      </c>
      <c r="D1122" s="360">
        <v>0</v>
      </c>
      <c r="E1122" s="360"/>
      <c r="F1122" s="360"/>
      <c r="G1122" s="360">
        <v>0</v>
      </c>
      <c r="H1122" s="355"/>
      <c r="I1122" s="366"/>
      <c r="J1122" s="355"/>
    </row>
    <row r="1123" s="312" customFormat="1" ht="14.25" spans="1:10">
      <c r="A1123" s="349" t="s">
        <v>2049</v>
      </c>
      <c r="B1123" s="372">
        <f t="shared" ref="B1123:B1149" si="235">LEN(A1123)</f>
        <v>7</v>
      </c>
      <c r="C1123" s="351" t="s">
        <v>138</v>
      </c>
      <c r="D1123" s="360">
        <v>0</v>
      </c>
      <c r="E1123" s="360"/>
      <c r="F1123" s="360">
        <v>0</v>
      </c>
      <c r="G1123" s="360">
        <v>0</v>
      </c>
      <c r="H1123" s="355"/>
      <c r="I1123" s="366"/>
      <c r="J1123" s="355"/>
    </row>
    <row r="1124" s="312" customFormat="1" ht="14.25" spans="1:10">
      <c r="A1124" s="349" t="s">
        <v>2050</v>
      </c>
      <c r="B1124" s="372">
        <f t="shared" si="235"/>
        <v>7</v>
      </c>
      <c r="C1124" s="351" t="s">
        <v>2051</v>
      </c>
      <c r="D1124" s="360">
        <v>406</v>
      </c>
      <c r="E1124" s="360">
        <v>260</v>
      </c>
      <c r="F1124" s="360">
        <v>260</v>
      </c>
      <c r="G1124" s="360">
        <v>406</v>
      </c>
      <c r="H1124" s="355">
        <f>G1124/F1124</f>
        <v>1.56153846153846</v>
      </c>
      <c r="I1124" s="366">
        <f>G1124-D1124</f>
        <v>0</v>
      </c>
      <c r="J1124" s="355">
        <f>I1124/D1124</f>
        <v>0</v>
      </c>
    </row>
    <row r="1125" s="312" customFormat="1" ht="14.25" spans="1:10">
      <c r="A1125" s="349" t="s">
        <v>2052</v>
      </c>
      <c r="B1125" s="372">
        <f t="shared" si="235"/>
        <v>5</v>
      </c>
      <c r="C1125" s="351" t="s">
        <v>2053</v>
      </c>
      <c r="D1125" s="360">
        <v>0</v>
      </c>
      <c r="E1125" s="360"/>
      <c r="F1125" s="360">
        <v>0</v>
      </c>
      <c r="G1125" s="360">
        <v>0</v>
      </c>
      <c r="H1125" s="355"/>
      <c r="I1125" s="366"/>
      <c r="J1125" s="355"/>
    </row>
    <row r="1126" s="312" customFormat="1" ht="14.25" spans="1:10">
      <c r="A1126" s="349" t="s">
        <v>2054</v>
      </c>
      <c r="B1126" s="372">
        <f t="shared" si="235"/>
        <v>7</v>
      </c>
      <c r="C1126" s="351" t="s">
        <v>120</v>
      </c>
      <c r="D1126" s="360">
        <v>0</v>
      </c>
      <c r="E1126" s="360"/>
      <c r="F1126" s="360">
        <v>0</v>
      </c>
      <c r="G1126" s="360">
        <v>0</v>
      </c>
      <c r="H1126" s="355"/>
      <c r="I1126" s="366"/>
      <c r="J1126" s="355"/>
    </row>
    <row r="1127" s="312" customFormat="1" ht="14.25" spans="1:10">
      <c r="A1127" s="349" t="s">
        <v>2055</v>
      </c>
      <c r="B1127" s="372">
        <f t="shared" si="235"/>
        <v>7</v>
      </c>
      <c r="C1127" s="351" t="s">
        <v>122</v>
      </c>
      <c r="D1127" s="360">
        <v>0</v>
      </c>
      <c r="E1127" s="360"/>
      <c r="F1127" s="360">
        <v>0</v>
      </c>
      <c r="G1127" s="360">
        <v>0</v>
      </c>
      <c r="H1127" s="355"/>
      <c r="I1127" s="366"/>
      <c r="J1127" s="355"/>
    </row>
    <row r="1128" s="312" customFormat="1" ht="14.25" spans="1:10">
      <c r="A1128" s="349" t="s">
        <v>2056</v>
      </c>
      <c r="B1128" s="372">
        <f t="shared" si="235"/>
        <v>7</v>
      </c>
      <c r="C1128" s="351" t="s">
        <v>124</v>
      </c>
      <c r="D1128" s="360">
        <v>0</v>
      </c>
      <c r="E1128" s="360"/>
      <c r="F1128" s="360">
        <v>0</v>
      </c>
      <c r="G1128" s="360">
        <v>0</v>
      </c>
      <c r="H1128" s="355"/>
      <c r="I1128" s="366"/>
      <c r="J1128" s="355"/>
    </row>
    <row r="1129" s="312" customFormat="1" ht="14.25" spans="1:10">
      <c r="A1129" s="349" t="s">
        <v>2057</v>
      </c>
      <c r="B1129" s="372">
        <f t="shared" si="235"/>
        <v>7</v>
      </c>
      <c r="C1129" s="351" t="s">
        <v>2058</v>
      </c>
      <c r="D1129" s="360">
        <v>0</v>
      </c>
      <c r="E1129" s="360"/>
      <c r="F1129" s="360">
        <v>0</v>
      </c>
      <c r="G1129" s="360">
        <v>0</v>
      </c>
      <c r="H1129" s="355"/>
      <c r="I1129" s="366"/>
      <c r="J1129" s="355"/>
    </row>
    <row r="1130" s="312" customFormat="1" ht="14.25" spans="1:10">
      <c r="A1130" s="349" t="s">
        <v>2059</v>
      </c>
      <c r="B1130" s="372">
        <f t="shared" si="235"/>
        <v>7</v>
      </c>
      <c r="C1130" s="351" t="s">
        <v>2060</v>
      </c>
      <c r="D1130" s="360">
        <v>0</v>
      </c>
      <c r="E1130" s="360"/>
      <c r="F1130" s="360">
        <v>0</v>
      </c>
      <c r="G1130" s="360">
        <v>0</v>
      </c>
      <c r="H1130" s="355"/>
      <c r="I1130" s="366"/>
      <c r="J1130" s="355"/>
    </row>
    <row r="1131" s="312" customFormat="1" ht="14.25" spans="1:10">
      <c r="A1131" s="349" t="s">
        <v>2061</v>
      </c>
      <c r="B1131" s="372">
        <f t="shared" si="235"/>
        <v>7</v>
      </c>
      <c r="C1131" s="351" t="s">
        <v>2062</v>
      </c>
      <c r="D1131" s="360">
        <v>0</v>
      </c>
      <c r="E1131" s="360"/>
      <c r="F1131" s="360">
        <v>0</v>
      </c>
      <c r="G1131" s="360">
        <v>0</v>
      </c>
      <c r="H1131" s="355"/>
      <c r="I1131" s="366"/>
      <c r="J1131" s="355"/>
    </row>
    <row r="1132" s="312" customFormat="1" ht="14.25" spans="1:10">
      <c r="A1132" s="349" t="s">
        <v>2063</v>
      </c>
      <c r="B1132" s="372">
        <f t="shared" si="235"/>
        <v>7</v>
      </c>
      <c r="C1132" s="351" t="s">
        <v>2064</v>
      </c>
      <c r="D1132" s="360">
        <v>0</v>
      </c>
      <c r="E1132" s="360"/>
      <c r="F1132" s="360">
        <v>0</v>
      </c>
      <c r="G1132" s="360">
        <v>0</v>
      </c>
      <c r="H1132" s="355"/>
      <c r="I1132" s="366"/>
      <c r="J1132" s="355"/>
    </row>
    <row r="1133" s="312" customFormat="1" ht="14.25" spans="1:10">
      <c r="A1133" s="349" t="s">
        <v>2065</v>
      </c>
      <c r="B1133" s="372">
        <f t="shared" si="235"/>
        <v>7</v>
      </c>
      <c r="C1133" s="351" t="s">
        <v>2066</v>
      </c>
      <c r="D1133" s="360">
        <v>0</v>
      </c>
      <c r="E1133" s="360"/>
      <c r="F1133" s="360">
        <v>0</v>
      </c>
      <c r="G1133" s="360">
        <v>0</v>
      </c>
      <c r="H1133" s="355"/>
      <c r="I1133" s="366"/>
      <c r="J1133" s="355"/>
    </row>
    <row r="1134" s="312" customFormat="1" ht="14.25" spans="1:10">
      <c r="A1134" s="349" t="s">
        <v>2067</v>
      </c>
      <c r="B1134" s="372">
        <f t="shared" si="235"/>
        <v>7</v>
      </c>
      <c r="C1134" s="351" t="s">
        <v>2068</v>
      </c>
      <c r="D1134" s="360">
        <v>0</v>
      </c>
      <c r="E1134" s="360"/>
      <c r="F1134" s="360">
        <v>0</v>
      </c>
      <c r="G1134" s="360">
        <v>0</v>
      </c>
      <c r="H1134" s="355"/>
      <c r="I1134" s="366"/>
      <c r="J1134" s="355"/>
    </row>
    <row r="1135" s="312" customFormat="1" ht="14.25" spans="1:10">
      <c r="A1135" s="349" t="s">
        <v>2069</v>
      </c>
      <c r="B1135" s="372">
        <f t="shared" si="235"/>
        <v>7</v>
      </c>
      <c r="C1135" s="351" t="s">
        <v>2070</v>
      </c>
      <c r="D1135" s="360">
        <v>0</v>
      </c>
      <c r="E1135" s="360"/>
      <c r="F1135" s="360">
        <v>0</v>
      </c>
      <c r="G1135" s="360">
        <v>0</v>
      </c>
      <c r="H1135" s="355"/>
      <c r="I1135" s="366"/>
      <c r="J1135" s="355"/>
    </row>
    <row r="1136" s="312" customFormat="1" ht="14.25" spans="1:10">
      <c r="A1136" s="349" t="s">
        <v>2071</v>
      </c>
      <c r="B1136" s="372">
        <f t="shared" si="235"/>
        <v>7</v>
      </c>
      <c r="C1136" s="351" t="s">
        <v>2072</v>
      </c>
      <c r="D1136" s="360">
        <v>0</v>
      </c>
      <c r="E1136" s="360"/>
      <c r="F1136" s="360">
        <v>0</v>
      </c>
      <c r="G1136" s="360">
        <v>0</v>
      </c>
      <c r="H1136" s="355"/>
      <c r="I1136" s="366"/>
      <c r="J1136" s="355"/>
    </row>
    <row r="1137" s="312" customFormat="1" ht="14.25" spans="1:10">
      <c r="A1137" s="349" t="s">
        <v>2073</v>
      </c>
      <c r="B1137" s="372">
        <f t="shared" si="235"/>
        <v>7</v>
      </c>
      <c r="C1137" s="351" t="s">
        <v>2074</v>
      </c>
      <c r="D1137" s="360">
        <v>0</v>
      </c>
      <c r="E1137" s="360"/>
      <c r="F1137" s="360">
        <v>0</v>
      </c>
      <c r="G1137" s="360">
        <v>0</v>
      </c>
      <c r="H1137" s="355"/>
      <c r="I1137" s="366"/>
      <c r="J1137" s="355"/>
    </row>
    <row r="1138" s="312" customFormat="1" ht="14.25" spans="1:10">
      <c r="A1138" s="349" t="s">
        <v>2075</v>
      </c>
      <c r="B1138" s="372">
        <f t="shared" si="235"/>
        <v>7</v>
      </c>
      <c r="C1138" s="351" t="s">
        <v>2076</v>
      </c>
      <c r="D1138" s="360">
        <v>0</v>
      </c>
      <c r="E1138" s="360"/>
      <c r="F1138" s="360">
        <v>0</v>
      </c>
      <c r="G1138" s="360">
        <v>0</v>
      </c>
      <c r="H1138" s="355"/>
      <c r="I1138" s="366"/>
      <c r="J1138" s="355"/>
    </row>
    <row r="1139" s="312" customFormat="1" ht="14.25" spans="1:10">
      <c r="A1139" s="349" t="s">
        <v>2077</v>
      </c>
      <c r="B1139" s="372">
        <f t="shared" si="235"/>
        <v>7</v>
      </c>
      <c r="C1139" s="351" t="s">
        <v>2078</v>
      </c>
      <c r="D1139" s="360">
        <v>0</v>
      </c>
      <c r="E1139" s="360"/>
      <c r="F1139" s="360">
        <v>0</v>
      </c>
      <c r="G1139" s="360">
        <v>0</v>
      </c>
      <c r="H1139" s="355"/>
      <c r="I1139" s="366"/>
      <c r="J1139" s="355"/>
    </row>
    <row r="1140" s="312" customFormat="1" ht="14.25" spans="1:10">
      <c r="A1140" s="349" t="s">
        <v>2079</v>
      </c>
      <c r="B1140" s="372">
        <f t="shared" si="235"/>
        <v>5</v>
      </c>
      <c r="C1140" s="351" t="s">
        <v>2080</v>
      </c>
      <c r="D1140" s="360">
        <v>0</v>
      </c>
      <c r="E1140" s="360"/>
      <c r="F1140" s="360">
        <v>0</v>
      </c>
      <c r="G1140" s="360">
        <v>0</v>
      </c>
      <c r="H1140" s="355"/>
      <c r="I1140" s="366"/>
      <c r="J1140" s="355"/>
    </row>
    <row r="1141" s="312" customFormat="1" ht="14.25" spans="1:10">
      <c r="A1141" s="344" t="s">
        <v>2081</v>
      </c>
      <c r="B1141" s="345">
        <f t="shared" si="235"/>
        <v>3</v>
      </c>
      <c r="C1141" s="346" t="s">
        <v>2082</v>
      </c>
      <c r="D1141" s="347">
        <v>6767</v>
      </c>
      <c r="E1141" s="347">
        <v>10860</v>
      </c>
      <c r="F1141" s="347">
        <v>10212</v>
      </c>
      <c r="G1141" s="347">
        <v>9940</v>
      </c>
      <c r="H1141" s="348">
        <f>G1141/F1141</f>
        <v>0.973364669016843</v>
      </c>
      <c r="I1141" s="365">
        <f t="shared" ref="I1141:I1145" si="236">G1141-D1141</f>
        <v>3173</v>
      </c>
      <c r="J1141" s="348">
        <f>I1141/D1141</f>
        <v>0.468893157972514</v>
      </c>
    </row>
    <row r="1142" s="312" customFormat="1" ht="14.25" spans="1:10">
      <c r="A1142" s="349" t="s">
        <v>2083</v>
      </c>
      <c r="B1142" s="372">
        <f t="shared" si="235"/>
        <v>5</v>
      </c>
      <c r="C1142" s="351" t="s">
        <v>2084</v>
      </c>
      <c r="D1142" s="360">
        <v>1309</v>
      </c>
      <c r="E1142" s="360">
        <v>4937</v>
      </c>
      <c r="F1142" s="360">
        <v>4289</v>
      </c>
      <c r="G1142" s="360">
        <v>4704</v>
      </c>
      <c r="H1142" s="355">
        <f>G1142/F1142</f>
        <v>1.09675915131732</v>
      </c>
      <c r="I1142" s="366">
        <f t="shared" si="236"/>
        <v>3395</v>
      </c>
      <c r="J1142" s="355">
        <f>I1142/D1142</f>
        <v>2.59358288770053</v>
      </c>
    </row>
    <row r="1143" s="312" customFormat="1" ht="14.25" spans="1:10">
      <c r="A1143" s="349" t="s">
        <v>2085</v>
      </c>
      <c r="B1143" s="372">
        <f t="shared" si="235"/>
        <v>7</v>
      </c>
      <c r="C1143" s="351" t="s">
        <v>2086</v>
      </c>
      <c r="D1143" s="360">
        <v>0</v>
      </c>
      <c r="E1143" s="360"/>
      <c r="F1143" s="360">
        <v>0</v>
      </c>
      <c r="G1143" s="360">
        <v>0</v>
      </c>
      <c r="H1143" s="355"/>
      <c r="I1143" s="366"/>
      <c r="J1143" s="355"/>
    </row>
    <row r="1144" s="312" customFormat="1" ht="14.25" spans="1:10">
      <c r="A1144" s="349" t="s">
        <v>2087</v>
      </c>
      <c r="B1144" s="372">
        <f t="shared" si="235"/>
        <v>7</v>
      </c>
      <c r="C1144" s="351" t="s">
        <v>2088</v>
      </c>
      <c r="D1144" s="360">
        <v>0</v>
      </c>
      <c r="E1144" s="360"/>
      <c r="F1144" s="360">
        <v>0</v>
      </c>
      <c r="G1144" s="360">
        <v>0</v>
      </c>
      <c r="H1144" s="355"/>
      <c r="I1144" s="366"/>
      <c r="J1144" s="355"/>
    </row>
    <row r="1145" s="312" customFormat="1" ht="14.25" spans="1:10">
      <c r="A1145" s="349" t="s">
        <v>2089</v>
      </c>
      <c r="B1145" s="372">
        <f t="shared" si="235"/>
        <v>7</v>
      </c>
      <c r="C1145" s="351" t="s">
        <v>2090</v>
      </c>
      <c r="D1145" s="360">
        <v>0</v>
      </c>
      <c r="E1145" s="360"/>
      <c r="F1145" s="360">
        <v>0</v>
      </c>
      <c r="G1145" s="360">
        <v>0</v>
      </c>
      <c r="H1145" s="355"/>
      <c r="I1145" s="366">
        <f t="shared" si="236"/>
        <v>0</v>
      </c>
      <c r="J1145" s="355"/>
    </row>
    <row r="1146" s="312" customFormat="1" ht="14.25" spans="1:10">
      <c r="A1146" s="349" t="s">
        <v>2091</v>
      </c>
      <c r="B1146" s="372">
        <f t="shared" si="235"/>
        <v>7</v>
      </c>
      <c r="C1146" s="351" t="s">
        <v>2092</v>
      </c>
      <c r="D1146" s="360">
        <v>0</v>
      </c>
      <c r="E1146" s="360"/>
      <c r="F1146" s="360">
        <v>0</v>
      </c>
      <c r="G1146" s="360">
        <v>0</v>
      </c>
      <c r="H1146" s="355"/>
      <c r="I1146" s="366"/>
      <c r="J1146" s="355"/>
    </row>
    <row r="1147" s="312" customFormat="1" ht="14.25" spans="1:10">
      <c r="A1147" s="349" t="s">
        <v>2093</v>
      </c>
      <c r="B1147" s="372">
        <f t="shared" si="235"/>
        <v>7</v>
      </c>
      <c r="C1147" s="351" t="s">
        <v>2094</v>
      </c>
      <c r="D1147" s="360">
        <v>367</v>
      </c>
      <c r="E1147" s="360"/>
      <c r="F1147" s="360">
        <v>79</v>
      </c>
      <c r="G1147" s="360">
        <v>58</v>
      </c>
      <c r="H1147" s="355">
        <f>G1147/F1147</f>
        <v>0.734177215189873</v>
      </c>
      <c r="I1147" s="366">
        <f>G1147-D1147</f>
        <v>-309</v>
      </c>
      <c r="J1147" s="355">
        <f>I1147/D1147</f>
        <v>-0.841961852861035</v>
      </c>
    </row>
    <row r="1148" s="312" customFormat="1" ht="14.25" spans="1:10">
      <c r="A1148" s="349" t="s">
        <v>2095</v>
      </c>
      <c r="B1148" s="372">
        <f t="shared" si="235"/>
        <v>7</v>
      </c>
      <c r="C1148" s="351" t="s">
        <v>2096</v>
      </c>
      <c r="D1148" s="360">
        <v>0</v>
      </c>
      <c r="E1148" s="360">
        <v>620</v>
      </c>
      <c r="F1148" s="360">
        <v>619</v>
      </c>
      <c r="G1148" s="360">
        <v>619</v>
      </c>
      <c r="H1148" s="355"/>
      <c r="I1148" s="366"/>
      <c r="J1148" s="355"/>
    </row>
    <row r="1149" s="312" customFormat="1" ht="14.25" spans="1:10">
      <c r="A1149" s="349" t="s">
        <v>2097</v>
      </c>
      <c r="B1149" s="372">
        <f t="shared" si="235"/>
        <v>7</v>
      </c>
      <c r="C1149" s="351" t="s">
        <v>2098</v>
      </c>
      <c r="D1149" s="360">
        <v>0</v>
      </c>
      <c r="E1149" s="360"/>
      <c r="F1149" s="360">
        <v>0</v>
      </c>
      <c r="G1149" s="360">
        <v>28</v>
      </c>
      <c r="H1149" s="355"/>
      <c r="I1149" s="366"/>
      <c r="J1149" s="355"/>
    </row>
    <row r="1150" s="312" customFormat="1" ht="14.25" spans="1:10">
      <c r="A1150" s="349" t="s">
        <v>2099</v>
      </c>
      <c r="B1150" s="372"/>
      <c r="C1150" s="351" t="s">
        <v>2100</v>
      </c>
      <c r="D1150" s="360">
        <v>0</v>
      </c>
      <c r="E1150" s="360">
        <v>4317</v>
      </c>
      <c r="F1150" s="360">
        <v>3591</v>
      </c>
      <c r="G1150" s="360">
        <v>3999</v>
      </c>
      <c r="H1150" s="355"/>
      <c r="I1150" s="366"/>
      <c r="J1150" s="355"/>
    </row>
    <row r="1151" s="312" customFormat="1" ht="14.25" spans="1:10">
      <c r="A1151" s="349">
        <v>2210109</v>
      </c>
      <c r="B1151" s="372"/>
      <c r="C1151" s="351" t="s">
        <v>2101</v>
      </c>
      <c r="D1151" s="360">
        <v>0</v>
      </c>
      <c r="E1151" s="360"/>
      <c r="F1151" s="360"/>
      <c r="G1151" s="360">
        <v>0</v>
      </c>
      <c r="H1151" s="355"/>
      <c r="I1151" s="366"/>
      <c r="J1151" s="355"/>
    </row>
    <row r="1152" s="312" customFormat="1" ht="14.25" spans="1:10">
      <c r="A1152" s="349" t="s">
        <v>2102</v>
      </c>
      <c r="B1152" s="372">
        <f t="shared" ref="B1152:B1160" si="237">LEN(A1152)</f>
        <v>7</v>
      </c>
      <c r="C1152" s="351" t="s">
        <v>2103</v>
      </c>
      <c r="D1152" s="360">
        <v>942</v>
      </c>
      <c r="E1152" s="360"/>
      <c r="F1152" s="360">
        <v>0</v>
      </c>
      <c r="G1152" s="360">
        <v>0</v>
      </c>
      <c r="H1152" s="355"/>
      <c r="I1152" s="366">
        <f t="shared" ref="I1152:I1154" si="238">G1152-D1152</f>
        <v>-942</v>
      </c>
      <c r="J1152" s="355"/>
    </row>
    <row r="1153" s="312" customFormat="1" ht="14.25" spans="1:10">
      <c r="A1153" s="349" t="s">
        <v>2104</v>
      </c>
      <c r="B1153" s="372">
        <f t="shared" si="237"/>
        <v>5</v>
      </c>
      <c r="C1153" s="351" t="s">
        <v>2105</v>
      </c>
      <c r="D1153" s="360">
        <v>5458</v>
      </c>
      <c r="E1153" s="360">
        <v>5923</v>
      </c>
      <c r="F1153" s="360">
        <v>5923</v>
      </c>
      <c r="G1153" s="360">
        <v>5236</v>
      </c>
      <c r="H1153" s="355">
        <f>G1153/F1153</f>
        <v>0.88401148066858</v>
      </c>
      <c r="I1153" s="366">
        <f t="shared" si="238"/>
        <v>-222</v>
      </c>
      <c r="J1153" s="355">
        <f>I1153/D1153</f>
        <v>-0.0406742396482228</v>
      </c>
    </row>
    <row r="1154" s="312" customFormat="1" ht="14.25" spans="1:10">
      <c r="A1154" s="349" t="s">
        <v>2106</v>
      </c>
      <c r="B1154" s="372">
        <f t="shared" si="237"/>
        <v>7</v>
      </c>
      <c r="C1154" s="351" t="s">
        <v>2107</v>
      </c>
      <c r="D1154" s="360">
        <v>5458</v>
      </c>
      <c r="E1154" s="360">
        <v>5923</v>
      </c>
      <c r="F1154" s="360">
        <v>5923</v>
      </c>
      <c r="G1154" s="360">
        <v>5236</v>
      </c>
      <c r="H1154" s="355">
        <f>G1154/F1154</f>
        <v>0.88401148066858</v>
      </c>
      <c r="I1154" s="366">
        <f t="shared" si="238"/>
        <v>-222</v>
      </c>
      <c r="J1154" s="355">
        <f>I1154/D1154</f>
        <v>-0.0406742396482228</v>
      </c>
    </row>
    <row r="1155" s="312" customFormat="1" ht="14.25" spans="1:10">
      <c r="A1155" s="349" t="s">
        <v>2108</v>
      </c>
      <c r="B1155" s="372">
        <f t="shared" si="237"/>
        <v>7</v>
      </c>
      <c r="C1155" s="351" t="s">
        <v>2109</v>
      </c>
      <c r="D1155" s="360">
        <v>0</v>
      </c>
      <c r="E1155" s="360"/>
      <c r="F1155" s="360">
        <v>0</v>
      </c>
      <c r="G1155" s="360">
        <v>0</v>
      </c>
      <c r="H1155" s="355"/>
      <c r="I1155" s="366"/>
      <c r="J1155" s="355"/>
    </row>
    <row r="1156" s="312" customFormat="1" ht="14.25" spans="1:10">
      <c r="A1156" s="349" t="s">
        <v>2110</v>
      </c>
      <c r="B1156" s="372">
        <f t="shared" si="237"/>
        <v>7</v>
      </c>
      <c r="C1156" s="351" t="s">
        <v>2111</v>
      </c>
      <c r="D1156" s="360">
        <v>0</v>
      </c>
      <c r="E1156" s="360"/>
      <c r="F1156" s="360">
        <v>0</v>
      </c>
      <c r="G1156" s="360">
        <v>0</v>
      </c>
      <c r="H1156" s="355"/>
      <c r="I1156" s="366"/>
      <c r="J1156" s="355"/>
    </row>
    <row r="1157" s="312" customFormat="1" ht="14.25" spans="1:10">
      <c r="A1157" s="349" t="s">
        <v>2112</v>
      </c>
      <c r="B1157" s="372">
        <f t="shared" si="237"/>
        <v>5</v>
      </c>
      <c r="C1157" s="351" t="s">
        <v>2113</v>
      </c>
      <c r="D1157" s="360">
        <v>0</v>
      </c>
      <c r="E1157" s="360"/>
      <c r="F1157" s="360">
        <v>0</v>
      </c>
      <c r="G1157" s="360">
        <v>0</v>
      </c>
      <c r="H1157" s="355"/>
      <c r="I1157" s="366"/>
      <c r="J1157" s="355"/>
    </row>
    <row r="1158" s="312" customFormat="1" ht="14.25" spans="1:10">
      <c r="A1158" s="349" t="s">
        <v>2114</v>
      </c>
      <c r="B1158" s="372">
        <f t="shared" si="237"/>
        <v>7</v>
      </c>
      <c r="C1158" s="351" t="s">
        <v>2115</v>
      </c>
      <c r="D1158" s="360">
        <v>0</v>
      </c>
      <c r="E1158" s="360"/>
      <c r="F1158" s="360">
        <v>0</v>
      </c>
      <c r="G1158" s="360">
        <v>0</v>
      </c>
      <c r="H1158" s="355"/>
      <c r="I1158" s="366"/>
      <c r="J1158" s="355"/>
    </row>
    <row r="1159" s="312" customFormat="1" ht="14.25" spans="1:10">
      <c r="A1159" s="349" t="s">
        <v>2116</v>
      </c>
      <c r="B1159" s="372">
        <f t="shared" si="237"/>
        <v>7</v>
      </c>
      <c r="C1159" s="351" t="s">
        <v>2117</v>
      </c>
      <c r="D1159" s="360">
        <v>0</v>
      </c>
      <c r="E1159" s="360"/>
      <c r="F1159" s="360">
        <v>0</v>
      </c>
      <c r="G1159" s="360">
        <v>0</v>
      </c>
      <c r="H1159" s="355"/>
      <c r="I1159" s="366"/>
      <c r="J1159" s="355"/>
    </row>
    <row r="1160" s="312" customFormat="1" ht="14.25" spans="1:10">
      <c r="A1160" s="349" t="s">
        <v>2118</v>
      </c>
      <c r="B1160" s="372">
        <f t="shared" si="237"/>
        <v>7</v>
      </c>
      <c r="C1160" s="351" t="s">
        <v>2119</v>
      </c>
      <c r="D1160" s="360">
        <v>0</v>
      </c>
      <c r="E1160" s="360"/>
      <c r="F1160" s="360">
        <v>0</v>
      </c>
      <c r="G1160" s="360">
        <v>0</v>
      </c>
      <c r="H1160" s="355"/>
      <c r="I1160" s="366"/>
      <c r="J1160" s="355"/>
    </row>
    <row r="1161" s="312" customFormat="1" ht="14.25" spans="1:10">
      <c r="A1161" s="344">
        <v>222</v>
      </c>
      <c r="B1161" s="345">
        <v>3</v>
      </c>
      <c r="C1161" s="346" t="s">
        <v>2120</v>
      </c>
      <c r="D1161" s="347">
        <v>220</v>
      </c>
      <c r="E1161" s="347">
        <v>0</v>
      </c>
      <c r="F1161" s="347">
        <v>104</v>
      </c>
      <c r="G1161" s="347">
        <v>40</v>
      </c>
      <c r="H1161" s="348"/>
      <c r="I1161" s="365"/>
      <c r="J1161" s="348"/>
    </row>
    <row r="1162" s="312" customFormat="1" ht="14.25" spans="1:10">
      <c r="A1162" s="349">
        <v>22201</v>
      </c>
      <c r="B1162" s="372" t="s">
        <v>2121</v>
      </c>
      <c r="C1162" s="351" t="s">
        <v>2122</v>
      </c>
      <c r="D1162" s="360">
        <v>40</v>
      </c>
      <c r="E1162" s="360"/>
      <c r="F1162" s="360">
        <v>104</v>
      </c>
      <c r="G1162" s="360">
        <v>40</v>
      </c>
      <c r="H1162" s="355"/>
      <c r="I1162" s="366"/>
      <c r="J1162" s="355"/>
    </row>
    <row r="1163" s="312" customFormat="1" ht="14.25" spans="1:10">
      <c r="A1163" s="349">
        <v>2220101</v>
      </c>
      <c r="B1163" s="372" t="s">
        <v>912</v>
      </c>
      <c r="C1163" s="351" t="s">
        <v>120</v>
      </c>
      <c r="D1163" s="360">
        <v>0</v>
      </c>
      <c r="E1163" s="360"/>
      <c r="F1163" s="360">
        <v>0</v>
      </c>
      <c r="G1163" s="360">
        <v>0</v>
      </c>
      <c r="H1163" s="355"/>
      <c r="I1163" s="366"/>
      <c r="J1163" s="355"/>
    </row>
    <row r="1164" s="312" customFormat="1" ht="14.25" spans="1:10">
      <c r="A1164" s="349">
        <v>2220102</v>
      </c>
      <c r="B1164" s="372" t="s">
        <v>914</v>
      </c>
      <c r="C1164" s="351" t="s">
        <v>122</v>
      </c>
      <c r="D1164" s="360">
        <v>40</v>
      </c>
      <c r="E1164" s="360"/>
      <c r="F1164" s="360">
        <v>0</v>
      </c>
      <c r="G1164" s="360">
        <v>0</v>
      </c>
      <c r="H1164" s="355"/>
      <c r="I1164" s="366"/>
      <c r="J1164" s="355"/>
    </row>
    <row r="1165" s="312" customFormat="1" ht="14.25" spans="1:10">
      <c r="A1165" s="349">
        <v>2220103</v>
      </c>
      <c r="B1165" s="372" t="s">
        <v>916</v>
      </c>
      <c r="C1165" s="351" t="s">
        <v>124</v>
      </c>
      <c r="D1165" s="360">
        <v>0</v>
      </c>
      <c r="E1165" s="360"/>
      <c r="F1165" s="360">
        <v>0</v>
      </c>
      <c r="G1165" s="360">
        <v>0</v>
      </c>
      <c r="H1165" s="355"/>
      <c r="I1165" s="366"/>
      <c r="J1165" s="355"/>
    </row>
    <row r="1166" s="312" customFormat="1" ht="14.25" spans="1:10">
      <c r="A1166" s="349">
        <v>2220104</v>
      </c>
      <c r="B1166" s="372" t="s">
        <v>2123</v>
      </c>
      <c r="C1166" s="351" t="s">
        <v>2124</v>
      </c>
      <c r="D1166" s="360">
        <v>0</v>
      </c>
      <c r="E1166" s="360"/>
      <c r="F1166" s="360">
        <v>0</v>
      </c>
      <c r="G1166" s="360">
        <v>0</v>
      </c>
      <c r="H1166" s="355"/>
      <c r="I1166" s="366"/>
      <c r="J1166" s="355"/>
    </row>
    <row r="1167" s="312" customFormat="1" ht="14.25" spans="1:10">
      <c r="A1167" s="349">
        <v>2220105</v>
      </c>
      <c r="B1167" s="372" t="s">
        <v>2125</v>
      </c>
      <c r="C1167" s="351" t="s">
        <v>2126</v>
      </c>
      <c r="D1167" s="360">
        <v>0</v>
      </c>
      <c r="E1167" s="360"/>
      <c r="F1167" s="360">
        <v>0</v>
      </c>
      <c r="G1167" s="360">
        <v>0</v>
      </c>
      <c r="H1167" s="355"/>
      <c r="I1167" s="366"/>
      <c r="J1167" s="355"/>
    </row>
    <row r="1168" s="312" customFormat="1" ht="14.25" spans="1:10">
      <c r="A1168" s="349">
        <v>2220106</v>
      </c>
      <c r="B1168" s="372" t="s">
        <v>2127</v>
      </c>
      <c r="C1168" s="351" t="s">
        <v>2128</v>
      </c>
      <c r="D1168" s="360">
        <v>0</v>
      </c>
      <c r="E1168" s="360"/>
      <c r="F1168" s="360">
        <v>0</v>
      </c>
      <c r="G1168" s="360">
        <v>0</v>
      </c>
      <c r="H1168" s="355"/>
      <c r="I1168" s="366"/>
      <c r="J1168" s="355"/>
    </row>
    <row r="1169" s="312" customFormat="1" ht="14.25" spans="1:10">
      <c r="A1169" s="349">
        <v>2220107</v>
      </c>
      <c r="B1169" s="372" t="s">
        <v>2129</v>
      </c>
      <c r="C1169" s="351" t="s">
        <v>2130</v>
      </c>
      <c r="D1169" s="360">
        <v>0</v>
      </c>
      <c r="E1169" s="360"/>
      <c r="F1169" s="360">
        <v>0</v>
      </c>
      <c r="G1169" s="360">
        <v>0</v>
      </c>
      <c r="H1169" s="355"/>
      <c r="I1169" s="366"/>
      <c r="J1169" s="355"/>
    </row>
    <row r="1170" s="312" customFormat="1" ht="14.25" spans="1:10">
      <c r="A1170" s="349">
        <v>2220112</v>
      </c>
      <c r="B1170" s="372" t="s">
        <v>2131</v>
      </c>
      <c r="C1170" s="351" t="s">
        <v>2132</v>
      </c>
      <c r="D1170" s="360">
        <v>0</v>
      </c>
      <c r="E1170" s="360"/>
      <c r="F1170" s="360">
        <v>0</v>
      </c>
      <c r="G1170" s="360">
        <v>0</v>
      </c>
      <c r="H1170" s="355"/>
      <c r="I1170" s="366"/>
      <c r="J1170" s="355"/>
    </row>
    <row r="1171" s="312" customFormat="1" ht="14.25" spans="1:10">
      <c r="A1171" s="349">
        <v>2220113</v>
      </c>
      <c r="B1171" s="372" t="s">
        <v>2133</v>
      </c>
      <c r="C1171" s="351" t="s">
        <v>2134</v>
      </c>
      <c r="D1171" s="360">
        <v>0</v>
      </c>
      <c r="E1171" s="360"/>
      <c r="F1171" s="360">
        <v>0</v>
      </c>
      <c r="G1171" s="360">
        <v>0</v>
      </c>
      <c r="H1171" s="355"/>
      <c r="I1171" s="366"/>
      <c r="J1171" s="355"/>
    </row>
    <row r="1172" s="312" customFormat="1" ht="14.25" spans="1:10">
      <c r="A1172" s="349">
        <v>2220114</v>
      </c>
      <c r="B1172" s="372" t="s">
        <v>2135</v>
      </c>
      <c r="C1172" s="351" t="s">
        <v>2136</v>
      </c>
      <c r="D1172" s="360">
        <v>0</v>
      </c>
      <c r="E1172" s="360"/>
      <c r="F1172" s="360">
        <v>0</v>
      </c>
      <c r="G1172" s="360">
        <v>0</v>
      </c>
      <c r="H1172" s="355"/>
      <c r="I1172" s="366"/>
      <c r="J1172" s="355"/>
    </row>
    <row r="1173" s="312" customFormat="1" ht="14.25" spans="1:10">
      <c r="A1173" s="349">
        <v>2220115</v>
      </c>
      <c r="B1173" s="372" t="s">
        <v>2137</v>
      </c>
      <c r="C1173" s="351" t="s">
        <v>2138</v>
      </c>
      <c r="D1173" s="360">
        <v>0</v>
      </c>
      <c r="E1173" s="360"/>
      <c r="F1173" s="360">
        <v>0</v>
      </c>
      <c r="G1173" s="360">
        <v>0</v>
      </c>
      <c r="H1173" s="355"/>
      <c r="I1173" s="366"/>
      <c r="J1173" s="355"/>
    </row>
    <row r="1174" s="312" customFormat="1" ht="14.25" spans="1:10">
      <c r="A1174" s="349">
        <v>2220118</v>
      </c>
      <c r="B1174" s="372" t="s">
        <v>2139</v>
      </c>
      <c r="C1174" s="351" t="s">
        <v>2140</v>
      </c>
      <c r="D1174" s="360">
        <v>0</v>
      </c>
      <c r="E1174" s="360"/>
      <c r="F1174" s="360">
        <v>0</v>
      </c>
      <c r="G1174" s="360">
        <v>0</v>
      </c>
      <c r="H1174" s="355"/>
      <c r="I1174" s="366"/>
      <c r="J1174" s="355"/>
    </row>
    <row r="1175" s="312" customFormat="1" ht="14.25" spans="1:10">
      <c r="A1175" s="349">
        <v>2220119</v>
      </c>
      <c r="B1175" s="372"/>
      <c r="C1175" s="351" t="s">
        <v>2141</v>
      </c>
      <c r="D1175" s="360">
        <v>0</v>
      </c>
      <c r="E1175" s="360"/>
      <c r="F1175" s="360"/>
      <c r="G1175" s="360">
        <v>0</v>
      </c>
      <c r="H1175" s="355"/>
      <c r="I1175" s="366"/>
      <c r="J1175" s="355"/>
    </row>
    <row r="1176" s="312" customFormat="1" ht="14.25" spans="1:10">
      <c r="A1176" s="349">
        <v>2220120</v>
      </c>
      <c r="B1176" s="372"/>
      <c r="C1176" s="351" t="s">
        <v>2142</v>
      </c>
      <c r="D1176" s="360">
        <v>0</v>
      </c>
      <c r="E1176" s="360"/>
      <c r="F1176" s="360"/>
      <c r="G1176" s="360">
        <v>0</v>
      </c>
      <c r="H1176" s="355"/>
      <c r="I1176" s="366"/>
      <c r="J1176" s="355"/>
    </row>
    <row r="1177" s="312" customFormat="1" ht="14.25" spans="1:10">
      <c r="A1177" s="349">
        <v>2220121</v>
      </c>
      <c r="B1177" s="372"/>
      <c r="C1177" s="351" t="s">
        <v>2143</v>
      </c>
      <c r="D1177" s="360">
        <v>0</v>
      </c>
      <c r="E1177" s="360"/>
      <c r="F1177" s="360"/>
      <c r="G1177" s="360">
        <v>0</v>
      </c>
      <c r="H1177" s="355"/>
      <c r="I1177" s="366"/>
      <c r="J1177" s="355"/>
    </row>
    <row r="1178" s="312" customFormat="1" ht="14.25" spans="1:10">
      <c r="A1178" s="349">
        <v>2220150</v>
      </c>
      <c r="B1178" s="372" t="s">
        <v>2144</v>
      </c>
      <c r="C1178" s="351" t="s">
        <v>138</v>
      </c>
      <c r="D1178" s="360">
        <v>0</v>
      </c>
      <c r="E1178" s="360"/>
      <c r="F1178" s="360">
        <v>0</v>
      </c>
      <c r="G1178" s="360">
        <v>0</v>
      </c>
      <c r="H1178" s="355"/>
      <c r="I1178" s="366"/>
      <c r="J1178" s="355"/>
    </row>
    <row r="1179" s="312" customFormat="1" ht="14.25" spans="1:10">
      <c r="A1179" s="349">
        <v>2220199</v>
      </c>
      <c r="B1179" s="372" t="s">
        <v>2145</v>
      </c>
      <c r="C1179" s="351" t="s">
        <v>2146</v>
      </c>
      <c r="D1179" s="360">
        <v>0</v>
      </c>
      <c r="E1179" s="360"/>
      <c r="F1179" s="360">
        <v>104</v>
      </c>
      <c r="G1179" s="360">
        <v>40</v>
      </c>
      <c r="H1179" s="355"/>
      <c r="I1179" s="366"/>
      <c r="J1179" s="355"/>
    </row>
    <row r="1180" s="312" customFormat="1" ht="14.25" spans="1:10">
      <c r="A1180" s="349" t="s">
        <v>2147</v>
      </c>
      <c r="B1180" s="372"/>
      <c r="C1180" s="351" t="s">
        <v>2148</v>
      </c>
      <c r="D1180" s="360">
        <v>0</v>
      </c>
      <c r="E1180" s="360"/>
      <c r="F1180" s="360">
        <v>0</v>
      </c>
      <c r="G1180" s="360">
        <v>0</v>
      </c>
      <c r="H1180" s="355"/>
      <c r="I1180" s="366"/>
      <c r="J1180" s="355"/>
    </row>
    <row r="1181" s="312" customFormat="1" ht="14.25" spans="1:10">
      <c r="A1181" s="349" t="s">
        <v>2149</v>
      </c>
      <c r="B1181" s="372"/>
      <c r="C1181" s="351" t="s">
        <v>2150</v>
      </c>
      <c r="D1181" s="360">
        <v>0</v>
      </c>
      <c r="E1181" s="360"/>
      <c r="F1181" s="360">
        <v>0</v>
      </c>
      <c r="G1181" s="360">
        <v>0</v>
      </c>
      <c r="H1181" s="355"/>
      <c r="I1181" s="366"/>
      <c r="J1181" s="355"/>
    </row>
    <row r="1182" s="312" customFormat="1" ht="14.25" spans="1:10">
      <c r="A1182" s="349" t="s">
        <v>2151</v>
      </c>
      <c r="B1182" s="372"/>
      <c r="C1182" s="351" t="s">
        <v>2152</v>
      </c>
      <c r="D1182" s="360">
        <v>0</v>
      </c>
      <c r="E1182" s="360"/>
      <c r="F1182" s="360">
        <v>0</v>
      </c>
      <c r="G1182" s="360">
        <v>0</v>
      </c>
      <c r="H1182" s="355"/>
      <c r="I1182" s="366"/>
      <c r="J1182" s="355"/>
    </row>
    <row r="1183" s="312" customFormat="1" ht="14.25" spans="1:10">
      <c r="A1183" s="349" t="s">
        <v>2153</v>
      </c>
      <c r="B1183" s="372"/>
      <c r="C1183" s="351" t="s">
        <v>2154</v>
      </c>
      <c r="D1183" s="360">
        <v>0</v>
      </c>
      <c r="E1183" s="360"/>
      <c r="F1183" s="360">
        <v>0</v>
      </c>
      <c r="G1183" s="360">
        <v>0</v>
      </c>
      <c r="H1183" s="355"/>
      <c r="I1183" s="366"/>
      <c r="J1183" s="355"/>
    </row>
    <row r="1184" s="312" customFormat="1" ht="14.25" spans="1:10">
      <c r="A1184" s="349">
        <v>2220305</v>
      </c>
      <c r="B1184" s="372"/>
      <c r="C1184" s="351" t="s">
        <v>2155</v>
      </c>
      <c r="D1184" s="360">
        <v>0</v>
      </c>
      <c r="E1184" s="360"/>
      <c r="F1184" s="360"/>
      <c r="G1184" s="360">
        <v>0</v>
      </c>
      <c r="H1184" s="355"/>
      <c r="I1184" s="366"/>
      <c r="J1184" s="355"/>
    </row>
    <row r="1185" s="312" customFormat="1" ht="14.25" spans="1:10">
      <c r="A1185" s="349" t="s">
        <v>2156</v>
      </c>
      <c r="B1185" s="372"/>
      <c r="C1185" s="351" t="s">
        <v>2157</v>
      </c>
      <c r="D1185" s="360">
        <v>0</v>
      </c>
      <c r="E1185" s="360"/>
      <c r="F1185" s="360">
        <v>0</v>
      </c>
      <c r="G1185" s="360">
        <v>0</v>
      </c>
      <c r="H1185" s="355"/>
      <c r="I1185" s="366"/>
      <c r="J1185" s="355"/>
    </row>
    <row r="1186" s="312" customFormat="1" ht="14.25" spans="1:10">
      <c r="A1186" s="349" t="s">
        <v>2158</v>
      </c>
      <c r="B1186" s="372"/>
      <c r="C1186" s="351" t="s">
        <v>2159</v>
      </c>
      <c r="D1186" s="360">
        <v>0</v>
      </c>
      <c r="E1186" s="360"/>
      <c r="F1186" s="360">
        <v>0</v>
      </c>
      <c r="G1186" s="360">
        <v>0</v>
      </c>
      <c r="H1186" s="355"/>
      <c r="I1186" s="366"/>
      <c r="J1186" s="355"/>
    </row>
    <row r="1187" s="312" customFormat="1" ht="14.25" spans="1:10">
      <c r="A1187" s="349" t="s">
        <v>2160</v>
      </c>
      <c r="B1187" s="372"/>
      <c r="C1187" s="351" t="s">
        <v>2161</v>
      </c>
      <c r="D1187" s="360">
        <v>0</v>
      </c>
      <c r="E1187" s="360"/>
      <c r="F1187" s="360">
        <v>0</v>
      </c>
      <c r="G1187" s="360">
        <v>0</v>
      </c>
      <c r="H1187" s="355"/>
      <c r="I1187" s="366"/>
      <c r="J1187" s="355"/>
    </row>
    <row r="1188" s="312" customFormat="1" ht="14.25" spans="1:10">
      <c r="A1188" s="349" t="s">
        <v>2162</v>
      </c>
      <c r="B1188" s="372"/>
      <c r="C1188" s="351" t="s">
        <v>2163</v>
      </c>
      <c r="D1188" s="360">
        <v>0</v>
      </c>
      <c r="E1188" s="360"/>
      <c r="F1188" s="360">
        <v>0</v>
      </c>
      <c r="G1188" s="360">
        <v>0</v>
      </c>
      <c r="H1188" s="355"/>
      <c r="I1188" s="366"/>
      <c r="J1188" s="355"/>
    </row>
    <row r="1189" s="312" customFormat="1" ht="14.25" spans="1:10">
      <c r="A1189" s="349" t="s">
        <v>2164</v>
      </c>
      <c r="B1189" s="372"/>
      <c r="C1189" s="351" t="s">
        <v>2165</v>
      </c>
      <c r="D1189" s="360">
        <v>0</v>
      </c>
      <c r="E1189" s="360"/>
      <c r="F1189" s="360">
        <v>0</v>
      </c>
      <c r="G1189" s="360">
        <v>0</v>
      </c>
      <c r="H1189" s="355"/>
      <c r="I1189" s="366"/>
      <c r="J1189" s="355"/>
    </row>
    <row r="1190" s="312" customFormat="1" ht="14.25" spans="1:10">
      <c r="A1190" s="349" t="s">
        <v>2166</v>
      </c>
      <c r="B1190" s="372"/>
      <c r="C1190" s="351" t="s">
        <v>2167</v>
      </c>
      <c r="D1190" s="360">
        <v>0</v>
      </c>
      <c r="E1190" s="360"/>
      <c r="F1190" s="360">
        <v>0</v>
      </c>
      <c r="G1190" s="360">
        <v>0</v>
      </c>
      <c r="H1190" s="355"/>
      <c r="I1190" s="366"/>
      <c r="J1190" s="355"/>
    </row>
    <row r="1191" s="312" customFormat="1" ht="14.25" spans="1:10">
      <c r="A1191" s="349" t="s">
        <v>2168</v>
      </c>
      <c r="B1191" s="372"/>
      <c r="C1191" s="351" t="s">
        <v>2169</v>
      </c>
      <c r="D1191" s="360">
        <v>0</v>
      </c>
      <c r="E1191" s="360"/>
      <c r="F1191" s="360">
        <v>0</v>
      </c>
      <c r="G1191" s="360">
        <v>0</v>
      </c>
      <c r="H1191" s="355"/>
      <c r="I1191" s="366"/>
      <c r="J1191" s="355"/>
    </row>
    <row r="1192" s="312" customFormat="1" ht="14.25" spans="1:10">
      <c r="A1192" s="349">
        <v>22205</v>
      </c>
      <c r="B1192" s="372"/>
      <c r="C1192" s="351" t="s">
        <v>2170</v>
      </c>
      <c r="D1192" s="360">
        <v>180</v>
      </c>
      <c r="E1192" s="360"/>
      <c r="F1192" s="360">
        <v>0</v>
      </c>
      <c r="G1192" s="360">
        <v>0</v>
      </c>
      <c r="H1192" s="355"/>
      <c r="I1192" s="366"/>
      <c r="J1192" s="355"/>
    </row>
    <row r="1193" s="312" customFormat="1" ht="14.25" spans="1:10">
      <c r="A1193" s="349">
        <v>2220501</v>
      </c>
      <c r="B1193" s="372"/>
      <c r="C1193" s="351" t="s">
        <v>2171</v>
      </c>
      <c r="D1193" s="360">
        <v>0</v>
      </c>
      <c r="E1193" s="360"/>
      <c r="F1193" s="360">
        <v>0</v>
      </c>
      <c r="G1193" s="360">
        <v>0</v>
      </c>
      <c r="H1193" s="355"/>
      <c r="I1193" s="366"/>
      <c r="J1193" s="355"/>
    </row>
    <row r="1194" s="312" customFormat="1" ht="14.25" spans="1:10">
      <c r="A1194" s="349">
        <v>2220502</v>
      </c>
      <c r="B1194" s="372"/>
      <c r="C1194" s="351" t="s">
        <v>2172</v>
      </c>
      <c r="D1194" s="360">
        <v>0</v>
      </c>
      <c r="E1194" s="360"/>
      <c r="F1194" s="360">
        <v>0</v>
      </c>
      <c r="G1194" s="360">
        <v>0</v>
      </c>
      <c r="H1194" s="355"/>
      <c r="I1194" s="366"/>
      <c r="J1194" s="355"/>
    </row>
    <row r="1195" s="312" customFormat="1" ht="14.25" spans="1:10">
      <c r="A1195" s="349">
        <v>2220503</v>
      </c>
      <c r="B1195" s="372"/>
      <c r="C1195" s="351" t="s">
        <v>2173</v>
      </c>
      <c r="D1195" s="360">
        <v>0</v>
      </c>
      <c r="E1195" s="360"/>
      <c r="F1195" s="360">
        <v>0</v>
      </c>
      <c r="G1195" s="360">
        <v>0</v>
      </c>
      <c r="H1195" s="355"/>
      <c r="I1195" s="366"/>
      <c r="J1195" s="355"/>
    </row>
    <row r="1196" s="312" customFormat="1" ht="14.25" spans="1:10">
      <c r="A1196" s="349">
        <v>2220504</v>
      </c>
      <c r="B1196" s="372"/>
      <c r="C1196" s="351" t="s">
        <v>2174</v>
      </c>
      <c r="D1196" s="360">
        <v>0</v>
      </c>
      <c r="E1196" s="360"/>
      <c r="F1196" s="360">
        <v>0</v>
      </c>
      <c r="G1196" s="360">
        <v>0</v>
      </c>
      <c r="H1196" s="355"/>
      <c r="I1196" s="366"/>
      <c r="J1196" s="355"/>
    </row>
    <row r="1197" s="312" customFormat="1" ht="14.25" spans="1:10">
      <c r="A1197" s="349">
        <v>2220505</v>
      </c>
      <c r="B1197" s="372"/>
      <c r="C1197" s="351" t="s">
        <v>2175</v>
      </c>
      <c r="D1197" s="360">
        <v>0</v>
      </c>
      <c r="E1197" s="360"/>
      <c r="F1197" s="360">
        <v>0</v>
      </c>
      <c r="G1197" s="360">
        <v>0</v>
      </c>
      <c r="H1197" s="355"/>
      <c r="I1197" s="366"/>
      <c r="J1197" s="355"/>
    </row>
    <row r="1198" s="312" customFormat="1" ht="14.25" spans="1:10">
      <c r="A1198" s="349">
        <v>2220506</v>
      </c>
      <c r="B1198" s="372"/>
      <c r="C1198" s="351" t="s">
        <v>2176</v>
      </c>
      <c r="D1198" s="360">
        <v>0</v>
      </c>
      <c r="E1198" s="360"/>
      <c r="F1198" s="360">
        <v>0</v>
      </c>
      <c r="G1198" s="360">
        <v>0</v>
      </c>
      <c r="H1198" s="355"/>
      <c r="I1198" s="366"/>
      <c r="J1198" s="355"/>
    </row>
    <row r="1199" s="312" customFormat="1" ht="14.25" spans="1:10">
      <c r="A1199" s="349">
        <v>2220507</v>
      </c>
      <c r="B1199" s="372"/>
      <c r="C1199" s="351" t="s">
        <v>2177</v>
      </c>
      <c r="D1199" s="360">
        <v>0</v>
      </c>
      <c r="E1199" s="360"/>
      <c r="F1199" s="360">
        <v>0</v>
      </c>
      <c r="G1199" s="360">
        <v>0</v>
      </c>
      <c r="H1199" s="355"/>
      <c r="I1199" s="366"/>
      <c r="J1199" s="355"/>
    </row>
    <row r="1200" s="312" customFormat="1" ht="14.25" spans="1:10">
      <c r="A1200" s="349">
        <v>2220508</v>
      </c>
      <c r="B1200" s="372"/>
      <c r="C1200" s="351" t="s">
        <v>2178</v>
      </c>
      <c r="D1200" s="360">
        <v>0</v>
      </c>
      <c r="E1200" s="360"/>
      <c r="F1200" s="360">
        <v>0</v>
      </c>
      <c r="G1200" s="360">
        <v>0</v>
      </c>
      <c r="H1200" s="355"/>
      <c r="I1200" s="366"/>
      <c r="J1200" s="355"/>
    </row>
    <row r="1201" s="312" customFormat="1" ht="14.25" spans="1:10">
      <c r="A1201" s="349">
        <v>2220509</v>
      </c>
      <c r="B1201" s="372"/>
      <c r="C1201" s="351" t="s">
        <v>2179</v>
      </c>
      <c r="D1201" s="360">
        <v>0</v>
      </c>
      <c r="E1201" s="360"/>
      <c r="F1201" s="360">
        <v>0</v>
      </c>
      <c r="G1201" s="360">
        <v>0</v>
      </c>
      <c r="H1201" s="355"/>
      <c r="I1201" s="366"/>
      <c r="J1201" s="355"/>
    </row>
    <row r="1202" s="312" customFormat="1" ht="14.25" spans="1:10">
      <c r="A1202" s="349">
        <v>2220510</v>
      </c>
      <c r="B1202" s="372"/>
      <c r="C1202" s="351" t="s">
        <v>2180</v>
      </c>
      <c r="D1202" s="360">
        <v>0</v>
      </c>
      <c r="E1202" s="360"/>
      <c r="F1202" s="360"/>
      <c r="G1202" s="360">
        <v>0</v>
      </c>
      <c r="H1202" s="355"/>
      <c r="I1202" s="366"/>
      <c r="J1202" s="355"/>
    </row>
    <row r="1203" s="312" customFormat="1" ht="14.25" spans="1:10">
      <c r="A1203" s="349">
        <v>2220511</v>
      </c>
      <c r="B1203" s="372"/>
      <c r="C1203" s="351" t="s">
        <v>2181</v>
      </c>
      <c r="D1203" s="360">
        <v>180</v>
      </c>
      <c r="E1203" s="360"/>
      <c r="F1203" s="360">
        <v>0</v>
      </c>
      <c r="G1203" s="360">
        <v>0</v>
      </c>
      <c r="H1203" s="355"/>
      <c r="I1203" s="366"/>
      <c r="J1203" s="355"/>
    </row>
    <row r="1204" s="312" customFormat="1" ht="14.25" spans="1:10">
      <c r="A1204" s="349">
        <v>2220599</v>
      </c>
      <c r="B1204" s="372"/>
      <c r="C1204" s="351" t="s">
        <v>2182</v>
      </c>
      <c r="D1204" s="360">
        <v>0</v>
      </c>
      <c r="E1204" s="360"/>
      <c r="F1204" s="360">
        <v>0</v>
      </c>
      <c r="G1204" s="360">
        <v>0</v>
      </c>
      <c r="H1204" s="355"/>
      <c r="I1204" s="366"/>
      <c r="J1204" s="355"/>
    </row>
    <row r="1205" s="312" customFormat="1" ht="14.25" spans="1:10">
      <c r="A1205" s="344" t="s">
        <v>2183</v>
      </c>
      <c r="B1205" s="345">
        <f t="shared" ref="B1205:B1264" si="239">LEN(A1205)</f>
        <v>3</v>
      </c>
      <c r="C1205" s="346" t="s">
        <v>2184</v>
      </c>
      <c r="D1205" s="347">
        <v>733</v>
      </c>
      <c r="E1205" s="347">
        <v>168</v>
      </c>
      <c r="F1205" s="347">
        <v>168</v>
      </c>
      <c r="G1205" s="347">
        <v>507</v>
      </c>
      <c r="H1205" s="348">
        <f>G1205/F1205</f>
        <v>3.01785714285714</v>
      </c>
      <c r="I1205" s="365">
        <f t="shared" ref="I1205:I1208" si="240">G1205-D1205</f>
        <v>-226</v>
      </c>
      <c r="J1205" s="348"/>
    </row>
    <row r="1206" s="312" customFormat="1" ht="14.25" spans="1:10">
      <c r="A1206" s="349" t="s">
        <v>2185</v>
      </c>
      <c r="B1206" s="372">
        <f t="shared" si="239"/>
        <v>5</v>
      </c>
      <c r="C1206" s="351" t="s">
        <v>2186</v>
      </c>
      <c r="D1206" s="360">
        <v>237</v>
      </c>
      <c r="E1206" s="360">
        <v>141</v>
      </c>
      <c r="F1206" s="360">
        <v>141</v>
      </c>
      <c r="G1206" s="360">
        <v>210</v>
      </c>
      <c r="H1206" s="355">
        <f>G1206/F1206</f>
        <v>1.48936170212766</v>
      </c>
      <c r="I1206" s="366">
        <f t="shared" si="240"/>
        <v>-27</v>
      </c>
      <c r="J1206" s="355"/>
    </row>
    <row r="1207" s="312" customFormat="1" ht="14.25" spans="1:10">
      <c r="A1207" s="349" t="s">
        <v>2187</v>
      </c>
      <c r="B1207" s="372">
        <f t="shared" si="239"/>
        <v>7</v>
      </c>
      <c r="C1207" s="351" t="s">
        <v>434</v>
      </c>
      <c r="D1207" s="360">
        <v>0</v>
      </c>
      <c r="E1207" s="360"/>
      <c r="F1207" s="360">
        <v>0</v>
      </c>
      <c r="G1207" s="360">
        <v>3</v>
      </c>
      <c r="H1207" s="355"/>
      <c r="I1207" s="366"/>
      <c r="J1207" s="355"/>
    </row>
    <row r="1208" s="312" customFormat="1" ht="14.25" spans="1:10">
      <c r="A1208" s="349" t="s">
        <v>2188</v>
      </c>
      <c r="B1208" s="372">
        <f t="shared" si="239"/>
        <v>7</v>
      </c>
      <c r="C1208" s="351" t="s">
        <v>436</v>
      </c>
      <c r="D1208" s="360">
        <v>0</v>
      </c>
      <c r="E1208" s="360"/>
      <c r="F1208" s="360">
        <v>0</v>
      </c>
      <c r="G1208" s="360">
        <v>0</v>
      </c>
      <c r="H1208" s="355"/>
      <c r="I1208" s="366">
        <f t="shared" si="240"/>
        <v>0</v>
      </c>
      <c r="J1208" s="355"/>
    </row>
    <row r="1209" s="312" customFormat="1" ht="14.25" spans="1:10">
      <c r="A1209" s="349" t="s">
        <v>2189</v>
      </c>
      <c r="B1209" s="372">
        <f t="shared" si="239"/>
        <v>7</v>
      </c>
      <c r="C1209" s="351" t="s">
        <v>438</v>
      </c>
      <c r="D1209" s="360">
        <v>0</v>
      </c>
      <c r="E1209" s="360"/>
      <c r="F1209" s="360">
        <v>0</v>
      </c>
      <c r="G1209" s="360">
        <v>0</v>
      </c>
      <c r="H1209" s="355"/>
      <c r="I1209" s="366"/>
      <c r="J1209" s="355"/>
    </row>
    <row r="1210" s="312" customFormat="1" ht="14.25" spans="1:10">
      <c r="A1210" s="349" t="s">
        <v>2190</v>
      </c>
      <c r="B1210" s="372">
        <f t="shared" si="239"/>
        <v>7</v>
      </c>
      <c r="C1210" s="351" t="s">
        <v>2191</v>
      </c>
      <c r="D1210" s="360">
        <v>10</v>
      </c>
      <c r="E1210" s="360"/>
      <c r="F1210" s="360">
        <v>0</v>
      </c>
      <c r="G1210" s="360">
        <v>0</v>
      </c>
      <c r="H1210" s="355"/>
      <c r="I1210" s="366"/>
      <c r="J1210" s="355"/>
    </row>
    <row r="1211" s="312" customFormat="1" ht="14.25" spans="1:10">
      <c r="A1211" s="349" t="s">
        <v>2192</v>
      </c>
      <c r="B1211" s="372">
        <f t="shared" si="239"/>
        <v>7</v>
      </c>
      <c r="C1211" s="351" t="s">
        <v>2193</v>
      </c>
      <c r="D1211" s="360">
        <v>0</v>
      </c>
      <c r="E1211" s="360"/>
      <c r="F1211" s="360">
        <v>0</v>
      </c>
      <c r="G1211" s="360">
        <v>0</v>
      </c>
      <c r="H1211" s="355"/>
      <c r="I1211" s="366"/>
      <c r="J1211" s="355"/>
    </row>
    <row r="1212" s="312" customFormat="1" ht="14.25" spans="1:10">
      <c r="A1212" s="349" t="s">
        <v>2194</v>
      </c>
      <c r="B1212" s="372">
        <f t="shared" si="239"/>
        <v>7</v>
      </c>
      <c r="C1212" s="351" t="s">
        <v>2195</v>
      </c>
      <c r="D1212" s="360">
        <v>216</v>
      </c>
      <c r="E1212" s="360">
        <v>141</v>
      </c>
      <c r="F1212" s="360">
        <v>141</v>
      </c>
      <c r="G1212" s="360">
        <v>207</v>
      </c>
      <c r="H1212" s="355">
        <f>G1212/F1212</f>
        <v>1.46808510638298</v>
      </c>
      <c r="I1212" s="366">
        <f t="shared" ref="I1212:I1214" si="241">G1212-D1212</f>
        <v>-9</v>
      </c>
      <c r="J1212" s="355"/>
    </row>
    <row r="1213" s="312" customFormat="1" ht="14.25" spans="1:10">
      <c r="A1213" s="349" t="s">
        <v>2196</v>
      </c>
      <c r="B1213" s="372">
        <f t="shared" si="239"/>
        <v>7</v>
      </c>
      <c r="C1213" s="351" t="s">
        <v>2197</v>
      </c>
      <c r="D1213" s="360">
        <v>0</v>
      </c>
      <c r="E1213" s="360"/>
      <c r="F1213" s="360">
        <v>0</v>
      </c>
      <c r="G1213" s="360">
        <v>0</v>
      </c>
      <c r="H1213" s="355"/>
      <c r="I1213" s="366">
        <f t="shared" si="241"/>
        <v>0</v>
      </c>
      <c r="J1213" s="355"/>
    </row>
    <row r="1214" s="312" customFormat="1" ht="14.25" spans="1:10">
      <c r="A1214" s="349" t="s">
        <v>2198</v>
      </c>
      <c r="B1214" s="372">
        <f t="shared" si="239"/>
        <v>7</v>
      </c>
      <c r="C1214" s="351" t="s">
        <v>2199</v>
      </c>
      <c r="D1214" s="360">
        <v>0</v>
      </c>
      <c r="E1214" s="360"/>
      <c r="F1214" s="360">
        <v>0</v>
      </c>
      <c r="G1214" s="360">
        <v>0</v>
      </c>
      <c r="H1214" s="355"/>
      <c r="I1214" s="366">
        <f t="shared" si="241"/>
        <v>0</v>
      </c>
      <c r="J1214" s="355"/>
    </row>
    <row r="1215" s="312" customFormat="1" ht="14.25" spans="1:10">
      <c r="A1215" s="349" t="s">
        <v>2200</v>
      </c>
      <c r="B1215" s="372">
        <f t="shared" si="239"/>
        <v>7</v>
      </c>
      <c r="C1215" s="351" t="s">
        <v>2201</v>
      </c>
      <c r="D1215" s="360">
        <v>3</v>
      </c>
      <c r="E1215" s="360"/>
      <c r="F1215" s="360">
        <v>0</v>
      </c>
      <c r="G1215" s="360">
        <v>0</v>
      </c>
      <c r="H1215" s="355"/>
      <c r="I1215" s="366"/>
      <c r="J1215" s="355"/>
    </row>
    <row r="1216" s="312" customFormat="1" ht="14.25" spans="1:10">
      <c r="A1216" s="349" t="s">
        <v>2202</v>
      </c>
      <c r="B1216" s="372">
        <f t="shared" si="239"/>
        <v>7</v>
      </c>
      <c r="C1216" s="351" t="s">
        <v>441</v>
      </c>
      <c r="D1216" s="360">
        <v>0</v>
      </c>
      <c r="E1216" s="360"/>
      <c r="F1216" s="360">
        <v>0</v>
      </c>
      <c r="G1216" s="360">
        <v>0</v>
      </c>
      <c r="H1216" s="355"/>
      <c r="I1216" s="366"/>
      <c r="J1216" s="355"/>
    </row>
    <row r="1217" s="312" customFormat="1" ht="14.25" spans="1:10">
      <c r="A1217" s="349" t="s">
        <v>2203</v>
      </c>
      <c r="B1217" s="372">
        <f t="shared" si="239"/>
        <v>7</v>
      </c>
      <c r="C1217" s="351" t="s">
        <v>2204</v>
      </c>
      <c r="D1217" s="360">
        <v>8</v>
      </c>
      <c r="E1217" s="360"/>
      <c r="F1217" s="360">
        <v>0</v>
      </c>
      <c r="G1217" s="360">
        <v>0</v>
      </c>
      <c r="H1217" s="355"/>
      <c r="I1217" s="366"/>
      <c r="J1217" s="355"/>
    </row>
    <row r="1218" s="312" customFormat="1" ht="14.25" spans="1:10">
      <c r="A1218" s="349" t="s">
        <v>2205</v>
      </c>
      <c r="B1218" s="372">
        <f t="shared" si="239"/>
        <v>5</v>
      </c>
      <c r="C1218" s="351" t="s">
        <v>2206</v>
      </c>
      <c r="D1218" s="360">
        <v>494</v>
      </c>
      <c r="E1218" s="360"/>
      <c r="F1218" s="360">
        <v>0</v>
      </c>
      <c r="G1218" s="360">
        <v>232</v>
      </c>
      <c r="H1218" s="355"/>
      <c r="I1218" s="366">
        <f t="shared" ref="I1218:I1222" si="242">G1218-D1218</f>
        <v>-262</v>
      </c>
      <c r="J1218" s="355"/>
    </row>
    <row r="1219" s="312" customFormat="1" ht="14.25" spans="1:10">
      <c r="A1219" s="349" t="s">
        <v>2207</v>
      </c>
      <c r="B1219" s="372">
        <f t="shared" si="239"/>
        <v>7</v>
      </c>
      <c r="C1219" s="351" t="s">
        <v>434</v>
      </c>
      <c r="D1219" s="360">
        <v>0</v>
      </c>
      <c r="E1219" s="360"/>
      <c r="F1219" s="360">
        <v>0</v>
      </c>
      <c r="G1219" s="360">
        <v>0</v>
      </c>
      <c r="H1219" s="355"/>
      <c r="I1219" s="366"/>
      <c r="J1219" s="355"/>
    </row>
    <row r="1220" s="312" customFormat="1" ht="14.25" spans="1:10">
      <c r="A1220" s="349" t="s">
        <v>2208</v>
      </c>
      <c r="B1220" s="372">
        <f t="shared" si="239"/>
        <v>7</v>
      </c>
      <c r="C1220" s="351" t="s">
        <v>2209</v>
      </c>
      <c r="D1220" s="360">
        <v>494</v>
      </c>
      <c r="E1220" s="360"/>
      <c r="F1220" s="360">
        <v>0</v>
      </c>
      <c r="G1220" s="360">
        <v>0</v>
      </c>
      <c r="H1220" s="355"/>
      <c r="I1220" s="366">
        <f t="shared" si="242"/>
        <v>-494</v>
      </c>
      <c r="J1220" s="355"/>
    </row>
    <row r="1221" s="312" customFormat="1" ht="14.25" spans="1:10">
      <c r="A1221" s="349" t="s">
        <v>2210</v>
      </c>
      <c r="B1221" s="372">
        <f t="shared" si="239"/>
        <v>7</v>
      </c>
      <c r="C1221" s="351" t="s">
        <v>438</v>
      </c>
      <c r="D1221" s="360">
        <v>0</v>
      </c>
      <c r="E1221" s="360"/>
      <c r="F1221" s="360">
        <v>0</v>
      </c>
      <c r="G1221" s="360">
        <v>0</v>
      </c>
      <c r="H1221" s="355"/>
      <c r="I1221" s="366"/>
      <c r="J1221" s="355"/>
    </row>
    <row r="1222" s="312" customFormat="1" ht="14.25" spans="1:10">
      <c r="A1222" s="349" t="s">
        <v>2211</v>
      </c>
      <c r="B1222" s="372">
        <f t="shared" si="239"/>
        <v>7</v>
      </c>
      <c r="C1222" s="351" t="s">
        <v>2212</v>
      </c>
      <c r="D1222" s="360">
        <v>0</v>
      </c>
      <c r="E1222" s="360"/>
      <c r="F1222" s="360">
        <v>0</v>
      </c>
      <c r="G1222" s="360">
        <v>232</v>
      </c>
      <c r="H1222" s="355"/>
      <c r="I1222" s="366">
        <f t="shared" si="242"/>
        <v>232</v>
      </c>
      <c r="J1222" s="355"/>
    </row>
    <row r="1223" s="312" customFormat="1" ht="14.25" spans="1:10">
      <c r="A1223" s="349" t="s">
        <v>2213</v>
      </c>
      <c r="B1223" s="372">
        <f t="shared" si="239"/>
        <v>7</v>
      </c>
      <c r="C1223" s="351" t="s">
        <v>2214</v>
      </c>
      <c r="D1223" s="360">
        <v>0</v>
      </c>
      <c r="E1223" s="360"/>
      <c r="F1223" s="360">
        <v>0</v>
      </c>
      <c r="G1223" s="360">
        <v>0</v>
      </c>
      <c r="H1223" s="355"/>
      <c r="I1223" s="366"/>
      <c r="J1223" s="355"/>
    </row>
    <row r="1224" s="312" customFormat="1" ht="14.25" spans="1:10">
      <c r="A1224" s="349" t="s">
        <v>2215</v>
      </c>
      <c r="B1224" s="372">
        <f t="shared" si="239"/>
        <v>5</v>
      </c>
      <c r="C1224" s="351" t="s">
        <v>2216</v>
      </c>
      <c r="D1224" s="360">
        <v>1</v>
      </c>
      <c r="E1224" s="360">
        <v>27</v>
      </c>
      <c r="F1224" s="360">
        <v>27</v>
      </c>
      <c r="G1224" s="360">
        <v>25</v>
      </c>
      <c r="H1224" s="355">
        <f>G1224/F1224</f>
        <v>0.925925925925926</v>
      </c>
      <c r="I1224" s="366">
        <f>G1224-D1224</f>
        <v>24</v>
      </c>
      <c r="J1224" s="355"/>
    </row>
    <row r="1225" s="312" customFormat="1" ht="14.25" spans="1:10">
      <c r="A1225" s="349" t="s">
        <v>2217</v>
      </c>
      <c r="B1225" s="372">
        <f t="shared" si="239"/>
        <v>7</v>
      </c>
      <c r="C1225" s="351" t="s">
        <v>434</v>
      </c>
      <c r="D1225" s="360">
        <v>0</v>
      </c>
      <c r="E1225" s="360"/>
      <c r="F1225" s="360">
        <v>0</v>
      </c>
      <c r="G1225" s="360">
        <v>0</v>
      </c>
      <c r="H1225" s="355"/>
      <c r="I1225" s="366"/>
      <c r="J1225" s="355"/>
    </row>
    <row r="1226" s="312" customFormat="1" ht="14.25" spans="1:10">
      <c r="A1226" s="349" t="s">
        <v>2218</v>
      </c>
      <c r="B1226" s="372">
        <f t="shared" si="239"/>
        <v>7</v>
      </c>
      <c r="C1226" s="351" t="s">
        <v>436</v>
      </c>
      <c r="D1226" s="360">
        <v>1</v>
      </c>
      <c r="E1226" s="360">
        <v>27</v>
      </c>
      <c r="F1226" s="360">
        <v>27</v>
      </c>
      <c r="G1226" s="360">
        <v>25</v>
      </c>
      <c r="H1226" s="355"/>
      <c r="I1226" s="366">
        <f>G1226-D1226</f>
        <v>24</v>
      </c>
      <c r="J1226" s="355"/>
    </row>
    <row r="1227" s="312" customFormat="1" ht="14.25" spans="1:10">
      <c r="A1227" s="349" t="s">
        <v>2219</v>
      </c>
      <c r="B1227" s="372">
        <f t="shared" si="239"/>
        <v>7</v>
      </c>
      <c r="C1227" s="351" t="s">
        <v>438</v>
      </c>
      <c r="D1227" s="360">
        <v>0</v>
      </c>
      <c r="E1227" s="360"/>
      <c r="F1227" s="360">
        <v>0</v>
      </c>
      <c r="G1227" s="360">
        <v>0</v>
      </c>
      <c r="H1227" s="355"/>
      <c r="I1227" s="366"/>
      <c r="J1227" s="355"/>
    </row>
    <row r="1228" s="312" customFormat="1" ht="14.25" spans="1:10">
      <c r="A1228" s="349" t="s">
        <v>2220</v>
      </c>
      <c r="B1228" s="372">
        <f t="shared" si="239"/>
        <v>7</v>
      </c>
      <c r="C1228" s="351" t="s">
        <v>2221</v>
      </c>
      <c r="D1228" s="360">
        <v>0</v>
      </c>
      <c r="E1228" s="360"/>
      <c r="F1228" s="360">
        <v>0</v>
      </c>
      <c r="G1228" s="360">
        <v>0</v>
      </c>
      <c r="H1228" s="355"/>
      <c r="I1228" s="366"/>
      <c r="J1228" s="355"/>
    </row>
    <row r="1229" s="312" customFormat="1" ht="14.25" spans="1:10">
      <c r="A1229" s="349" t="s">
        <v>2222</v>
      </c>
      <c r="B1229" s="372">
        <f t="shared" si="239"/>
        <v>7</v>
      </c>
      <c r="C1229" s="351" t="s">
        <v>2223</v>
      </c>
      <c r="D1229" s="360">
        <v>0</v>
      </c>
      <c r="E1229" s="360"/>
      <c r="F1229" s="360">
        <v>0</v>
      </c>
      <c r="G1229" s="360">
        <v>0</v>
      </c>
      <c r="H1229" s="355"/>
      <c r="I1229" s="366"/>
      <c r="J1229" s="355"/>
    </row>
    <row r="1230" s="312" customFormat="1" ht="14.25" spans="1:10">
      <c r="A1230" s="349" t="s">
        <v>2224</v>
      </c>
      <c r="B1230" s="372">
        <f t="shared" si="239"/>
        <v>5</v>
      </c>
      <c r="C1230" s="351" t="s">
        <v>2225</v>
      </c>
      <c r="D1230" s="360">
        <v>0</v>
      </c>
      <c r="E1230" s="360"/>
      <c r="F1230" s="360">
        <v>0</v>
      </c>
      <c r="G1230" s="360">
        <v>0</v>
      </c>
      <c r="H1230" s="355"/>
      <c r="I1230" s="366"/>
      <c r="J1230" s="355"/>
    </row>
    <row r="1231" s="312" customFormat="1" ht="14.25" spans="1:10">
      <c r="A1231" s="349" t="s">
        <v>2226</v>
      </c>
      <c r="B1231" s="372">
        <f t="shared" si="239"/>
        <v>7</v>
      </c>
      <c r="C1231" s="351" t="s">
        <v>434</v>
      </c>
      <c r="D1231" s="360">
        <v>0</v>
      </c>
      <c r="E1231" s="360"/>
      <c r="F1231" s="360">
        <v>0</v>
      </c>
      <c r="G1231" s="360">
        <v>0</v>
      </c>
      <c r="H1231" s="355"/>
      <c r="I1231" s="366"/>
      <c r="J1231" s="355"/>
    </row>
    <row r="1232" s="312" customFormat="1" ht="14.25" spans="1:10">
      <c r="A1232" s="349" t="s">
        <v>2227</v>
      </c>
      <c r="B1232" s="372">
        <f t="shared" si="239"/>
        <v>7</v>
      </c>
      <c r="C1232" s="351" t="s">
        <v>436</v>
      </c>
      <c r="D1232" s="360">
        <v>0</v>
      </c>
      <c r="E1232" s="360"/>
      <c r="F1232" s="360">
        <v>0</v>
      </c>
      <c r="G1232" s="360">
        <v>0</v>
      </c>
      <c r="H1232" s="355"/>
      <c r="I1232" s="366"/>
      <c r="J1232" s="355"/>
    </row>
    <row r="1233" s="312" customFormat="1" ht="14.25" spans="1:10">
      <c r="A1233" s="349" t="s">
        <v>2228</v>
      </c>
      <c r="B1233" s="372">
        <f t="shared" si="239"/>
        <v>7</v>
      </c>
      <c r="C1233" s="351" t="s">
        <v>438</v>
      </c>
      <c r="D1233" s="360">
        <v>0</v>
      </c>
      <c r="E1233" s="360"/>
      <c r="F1233" s="360">
        <v>0</v>
      </c>
      <c r="G1233" s="360">
        <v>0</v>
      </c>
      <c r="H1233" s="355"/>
      <c r="I1233" s="366"/>
      <c r="J1233" s="355"/>
    </row>
    <row r="1234" s="312" customFormat="1" ht="14.25" spans="1:10">
      <c r="A1234" s="349" t="s">
        <v>2229</v>
      </c>
      <c r="B1234" s="372">
        <f t="shared" si="239"/>
        <v>7</v>
      </c>
      <c r="C1234" s="351" t="s">
        <v>2230</v>
      </c>
      <c r="D1234" s="360">
        <v>0</v>
      </c>
      <c r="E1234" s="360"/>
      <c r="F1234" s="360">
        <v>0</v>
      </c>
      <c r="G1234" s="360">
        <v>0</v>
      </c>
      <c r="H1234" s="355"/>
      <c r="I1234" s="366"/>
      <c r="J1234" s="355"/>
    </row>
    <row r="1235" s="312" customFormat="1" ht="14.25" spans="1:10">
      <c r="A1235" s="349" t="s">
        <v>2231</v>
      </c>
      <c r="B1235" s="372">
        <f t="shared" si="239"/>
        <v>7</v>
      </c>
      <c r="C1235" s="351" t="s">
        <v>2232</v>
      </c>
      <c r="D1235" s="360">
        <v>0</v>
      </c>
      <c r="E1235" s="360"/>
      <c r="F1235" s="360">
        <v>0</v>
      </c>
      <c r="G1235" s="360">
        <v>0</v>
      </c>
      <c r="H1235" s="355"/>
      <c r="I1235" s="366"/>
      <c r="J1235" s="355"/>
    </row>
    <row r="1236" s="312" customFormat="1" ht="14.25" spans="1:10">
      <c r="A1236" s="349" t="s">
        <v>2233</v>
      </c>
      <c r="B1236" s="372">
        <f t="shared" si="239"/>
        <v>7</v>
      </c>
      <c r="C1236" s="351" t="s">
        <v>441</v>
      </c>
      <c r="D1236" s="360">
        <v>0</v>
      </c>
      <c r="E1236" s="360"/>
      <c r="F1236" s="360">
        <v>0</v>
      </c>
      <c r="G1236" s="360">
        <v>0</v>
      </c>
      <c r="H1236" s="355"/>
      <c r="I1236" s="366"/>
      <c r="J1236" s="355"/>
    </row>
    <row r="1237" s="312" customFormat="1" ht="14.25" spans="1:10">
      <c r="A1237" s="349" t="s">
        <v>2234</v>
      </c>
      <c r="B1237" s="372">
        <f t="shared" si="239"/>
        <v>7</v>
      </c>
      <c r="C1237" s="351" t="s">
        <v>2235</v>
      </c>
      <c r="D1237" s="360">
        <v>0</v>
      </c>
      <c r="E1237" s="360"/>
      <c r="F1237" s="360">
        <v>0</v>
      </c>
      <c r="G1237" s="360">
        <v>0</v>
      </c>
      <c r="H1237" s="355"/>
      <c r="I1237" s="366"/>
      <c r="J1237" s="355"/>
    </row>
    <row r="1238" s="312" customFormat="1" ht="14.25" spans="1:10">
      <c r="A1238" s="349" t="s">
        <v>2236</v>
      </c>
      <c r="B1238" s="372">
        <f t="shared" si="239"/>
        <v>5</v>
      </c>
      <c r="C1238" s="351" t="s">
        <v>2237</v>
      </c>
      <c r="D1238" s="360">
        <v>0</v>
      </c>
      <c r="E1238" s="360"/>
      <c r="F1238" s="360">
        <v>0</v>
      </c>
      <c r="G1238" s="360">
        <v>0</v>
      </c>
      <c r="H1238" s="355"/>
      <c r="I1238" s="366"/>
      <c r="J1238" s="355"/>
    </row>
    <row r="1239" s="312" customFormat="1" ht="14.25" spans="1:10">
      <c r="A1239" s="349" t="s">
        <v>2238</v>
      </c>
      <c r="B1239" s="372">
        <f t="shared" si="239"/>
        <v>7</v>
      </c>
      <c r="C1239" s="351" t="s">
        <v>434</v>
      </c>
      <c r="D1239" s="360">
        <v>0</v>
      </c>
      <c r="E1239" s="360"/>
      <c r="F1239" s="360">
        <v>0</v>
      </c>
      <c r="G1239" s="360">
        <v>0</v>
      </c>
      <c r="H1239" s="355"/>
      <c r="I1239" s="366"/>
      <c r="J1239" s="355"/>
    </row>
    <row r="1240" s="312" customFormat="1" ht="14.25" spans="1:10">
      <c r="A1240" s="349" t="s">
        <v>2239</v>
      </c>
      <c r="B1240" s="372">
        <f t="shared" si="239"/>
        <v>7</v>
      </c>
      <c r="C1240" s="351" t="s">
        <v>436</v>
      </c>
      <c r="D1240" s="360">
        <v>0</v>
      </c>
      <c r="E1240" s="360"/>
      <c r="F1240" s="360">
        <v>0</v>
      </c>
      <c r="G1240" s="360">
        <v>0</v>
      </c>
      <c r="H1240" s="355"/>
      <c r="I1240" s="366"/>
      <c r="J1240" s="355"/>
    </row>
    <row r="1241" s="312" customFormat="1" ht="14.25" spans="1:10">
      <c r="A1241" s="349" t="s">
        <v>2240</v>
      </c>
      <c r="B1241" s="372">
        <f t="shared" si="239"/>
        <v>7</v>
      </c>
      <c r="C1241" s="351" t="s">
        <v>438</v>
      </c>
      <c r="D1241" s="360">
        <v>0</v>
      </c>
      <c r="E1241" s="360"/>
      <c r="F1241" s="360">
        <v>0</v>
      </c>
      <c r="G1241" s="360">
        <v>0</v>
      </c>
      <c r="H1241" s="355"/>
      <c r="I1241" s="366"/>
      <c r="J1241" s="355"/>
    </row>
    <row r="1242" s="312" customFormat="1" ht="14.25" spans="1:10">
      <c r="A1242" s="349" t="s">
        <v>2241</v>
      </c>
      <c r="B1242" s="372">
        <f t="shared" si="239"/>
        <v>7</v>
      </c>
      <c r="C1242" s="351" t="s">
        <v>2242</v>
      </c>
      <c r="D1242" s="360">
        <v>0</v>
      </c>
      <c r="E1242" s="360"/>
      <c r="F1242" s="360">
        <v>0</v>
      </c>
      <c r="G1242" s="360">
        <v>0</v>
      </c>
      <c r="H1242" s="355"/>
      <c r="I1242" s="366"/>
      <c r="J1242" s="355"/>
    </row>
    <row r="1243" s="312" customFormat="1" ht="14.25" spans="1:10">
      <c r="A1243" s="349" t="s">
        <v>2243</v>
      </c>
      <c r="B1243" s="372">
        <f t="shared" si="239"/>
        <v>7</v>
      </c>
      <c r="C1243" s="351" t="s">
        <v>2244</v>
      </c>
      <c r="D1243" s="360">
        <v>0</v>
      </c>
      <c r="E1243" s="360"/>
      <c r="F1243" s="360">
        <v>0</v>
      </c>
      <c r="G1243" s="360">
        <v>0</v>
      </c>
      <c r="H1243" s="355"/>
      <c r="I1243" s="366"/>
      <c r="J1243" s="355"/>
    </row>
    <row r="1244" s="312" customFormat="1" ht="14.25" spans="1:10">
      <c r="A1244" s="349" t="s">
        <v>2245</v>
      </c>
      <c r="B1244" s="372">
        <f t="shared" si="239"/>
        <v>7</v>
      </c>
      <c r="C1244" s="351" t="s">
        <v>2246</v>
      </c>
      <c r="D1244" s="360">
        <v>0</v>
      </c>
      <c r="E1244" s="360"/>
      <c r="F1244" s="360">
        <v>0</v>
      </c>
      <c r="G1244" s="360">
        <v>0</v>
      </c>
      <c r="H1244" s="355"/>
      <c r="I1244" s="366"/>
      <c r="J1244" s="355"/>
    </row>
    <row r="1245" s="312" customFormat="1" ht="14.25" spans="1:10">
      <c r="A1245" s="349" t="s">
        <v>2247</v>
      </c>
      <c r="B1245" s="372">
        <f t="shared" si="239"/>
        <v>7</v>
      </c>
      <c r="C1245" s="351" t="s">
        <v>2248</v>
      </c>
      <c r="D1245" s="360">
        <v>0</v>
      </c>
      <c r="E1245" s="360"/>
      <c r="F1245" s="360">
        <v>0</v>
      </c>
      <c r="G1245" s="360">
        <v>0</v>
      </c>
      <c r="H1245" s="355"/>
      <c r="I1245" s="366"/>
      <c r="J1245" s="355"/>
    </row>
    <row r="1246" s="312" customFormat="1" ht="14.25" spans="1:10">
      <c r="A1246" s="349" t="s">
        <v>2249</v>
      </c>
      <c r="B1246" s="372">
        <f t="shared" si="239"/>
        <v>7</v>
      </c>
      <c r="C1246" s="351" t="s">
        <v>2250</v>
      </c>
      <c r="D1246" s="360">
        <v>0</v>
      </c>
      <c r="E1246" s="360"/>
      <c r="F1246" s="360">
        <v>0</v>
      </c>
      <c r="G1246" s="360">
        <v>0</v>
      </c>
      <c r="H1246" s="355"/>
      <c r="I1246" s="366"/>
      <c r="J1246" s="355"/>
    </row>
    <row r="1247" s="312" customFormat="1" ht="14.25" spans="1:10">
      <c r="A1247" s="349" t="s">
        <v>2251</v>
      </c>
      <c r="B1247" s="372">
        <f t="shared" si="239"/>
        <v>7</v>
      </c>
      <c r="C1247" s="351" t="s">
        <v>2252</v>
      </c>
      <c r="D1247" s="360">
        <v>0</v>
      </c>
      <c r="E1247" s="360"/>
      <c r="F1247" s="360">
        <v>0</v>
      </c>
      <c r="G1247" s="360">
        <v>0</v>
      </c>
      <c r="H1247" s="355"/>
      <c r="I1247" s="366"/>
      <c r="J1247" s="355"/>
    </row>
    <row r="1248" s="312" customFormat="1" ht="14.25" spans="1:10">
      <c r="A1248" s="349" t="s">
        <v>2253</v>
      </c>
      <c r="B1248" s="372">
        <f t="shared" si="239"/>
        <v>7</v>
      </c>
      <c r="C1248" s="351" t="s">
        <v>2254</v>
      </c>
      <c r="D1248" s="360">
        <v>0</v>
      </c>
      <c r="E1248" s="360"/>
      <c r="F1248" s="360">
        <v>0</v>
      </c>
      <c r="G1248" s="360">
        <v>0</v>
      </c>
      <c r="H1248" s="355"/>
      <c r="I1248" s="366"/>
      <c r="J1248" s="355"/>
    </row>
    <row r="1249" s="312" customFormat="1" ht="14.25" spans="1:10">
      <c r="A1249" s="349" t="s">
        <v>2255</v>
      </c>
      <c r="B1249" s="372">
        <f t="shared" si="239"/>
        <v>7</v>
      </c>
      <c r="C1249" s="351" t="s">
        <v>2256</v>
      </c>
      <c r="D1249" s="360">
        <v>0</v>
      </c>
      <c r="E1249" s="360"/>
      <c r="F1249" s="360">
        <v>0</v>
      </c>
      <c r="G1249" s="360">
        <v>0</v>
      </c>
      <c r="H1249" s="355"/>
      <c r="I1249" s="366"/>
      <c r="J1249" s="355"/>
    </row>
    <row r="1250" s="312" customFormat="1" ht="14.25" spans="1:10">
      <c r="A1250" s="349" t="s">
        <v>2257</v>
      </c>
      <c r="B1250" s="372">
        <f t="shared" si="239"/>
        <v>7</v>
      </c>
      <c r="C1250" s="351" t="s">
        <v>2258</v>
      </c>
      <c r="D1250" s="360">
        <v>0</v>
      </c>
      <c r="E1250" s="360"/>
      <c r="F1250" s="360">
        <v>0</v>
      </c>
      <c r="G1250" s="360">
        <v>0</v>
      </c>
      <c r="H1250" s="355"/>
      <c r="I1250" s="366"/>
      <c r="J1250" s="355"/>
    </row>
    <row r="1251" s="312" customFormat="1" ht="14.25" spans="1:10">
      <c r="A1251" s="349" t="s">
        <v>2259</v>
      </c>
      <c r="B1251" s="372">
        <f t="shared" si="239"/>
        <v>5</v>
      </c>
      <c r="C1251" s="351" t="s">
        <v>2260</v>
      </c>
      <c r="D1251" s="360">
        <v>1</v>
      </c>
      <c r="E1251" s="360"/>
      <c r="F1251" s="360">
        <v>0</v>
      </c>
      <c r="G1251" s="360">
        <v>0</v>
      </c>
      <c r="H1251" s="355"/>
      <c r="I1251" s="366">
        <f t="shared" ref="I1251:I1256" si="243">G1251-D1251</f>
        <v>-1</v>
      </c>
      <c r="J1251" s="355"/>
    </row>
    <row r="1252" s="312" customFormat="1" ht="14.25" spans="1:10">
      <c r="A1252" s="349" t="s">
        <v>2261</v>
      </c>
      <c r="B1252" s="372">
        <f t="shared" si="239"/>
        <v>7</v>
      </c>
      <c r="C1252" s="351" t="s">
        <v>2262</v>
      </c>
      <c r="D1252" s="360">
        <v>0</v>
      </c>
      <c r="E1252" s="360"/>
      <c r="F1252" s="360">
        <v>0</v>
      </c>
      <c r="G1252" s="360">
        <v>0</v>
      </c>
      <c r="H1252" s="355"/>
      <c r="I1252" s="366"/>
      <c r="J1252" s="355"/>
    </row>
    <row r="1253" s="312" customFormat="1" ht="14.25" spans="1:10">
      <c r="A1253" s="349" t="s">
        <v>2263</v>
      </c>
      <c r="B1253" s="372">
        <f t="shared" si="239"/>
        <v>7</v>
      </c>
      <c r="C1253" s="351" t="s">
        <v>2264</v>
      </c>
      <c r="D1253" s="360">
        <v>1</v>
      </c>
      <c r="E1253" s="360"/>
      <c r="F1253" s="360">
        <v>0</v>
      </c>
      <c r="G1253" s="360">
        <v>0</v>
      </c>
      <c r="H1253" s="355"/>
      <c r="I1253" s="366">
        <f t="shared" si="243"/>
        <v>-1</v>
      </c>
      <c r="J1253" s="355"/>
    </row>
    <row r="1254" s="312" customFormat="1" ht="14.25" spans="1:10">
      <c r="A1254" s="349" t="s">
        <v>2265</v>
      </c>
      <c r="B1254" s="372">
        <f t="shared" si="239"/>
        <v>7</v>
      </c>
      <c r="C1254" s="351" t="s">
        <v>2266</v>
      </c>
      <c r="D1254" s="360">
        <v>0</v>
      </c>
      <c r="E1254" s="360"/>
      <c r="F1254" s="360">
        <v>0</v>
      </c>
      <c r="G1254" s="360">
        <v>0</v>
      </c>
      <c r="H1254" s="355"/>
      <c r="I1254" s="366"/>
      <c r="J1254" s="355"/>
    </row>
    <row r="1255" s="312" customFormat="1" ht="14.25" spans="1:10">
      <c r="A1255" s="349" t="s">
        <v>2267</v>
      </c>
      <c r="B1255" s="372">
        <f t="shared" si="239"/>
        <v>5</v>
      </c>
      <c r="C1255" s="351" t="s">
        <v>2268</v>
      </c>
      <c r="D1255" s="360">
        <v>0</v>
      </c>
      <c r="E1255" s="360"/>
      <c r="F1255" s="360">
        <v>0</v>
      </c>
      <c r="G1255" s="360">
        <v>0</v>
      </c>
      <c r="H1255" s="355"/>
      <c r="I1255" s="366">
        <f t="shared" si="243"/>
        <v>0</v>
      </c>
      <c r="J1255" s="355"/>
    </row>
    <row r="1256" s="312" customFormat="1" ht="14.25" spans="1:10">
      <c r="A1256" s="349" t="s">
        <v>2269</v>
      </c>
      <c r="B1256" s="372">
        <f t="shared" si="239"/>
        <v>7</v>
      </c>
      <c r="C1256" s="351" t="s">
        <v>2270</v>
      </c>
      <c r="D1256" s="360">
        <v>0</v>
      </c>
      <c r="E1256" s="360"/>
      <c r="F1256" s="360">
        <v>0</v>
      </c>
      <c r="G1256" s="360">
        <v>0</v>
      </c>
      <c r="H1256" s="355"/>
      <c r="I1256" s="366">
        <f t="shared" si="243"/>
        <v>0</v>
      </c>
      <c r="J1256" s="355"/>
    </row>
    <row r="1257" s="312" customFormat="1" ht="14.25" spans="1:10">
      <c r="A1257" s="349" t="s">
        <v>2271</v>
      </c>
      <c r="B1257" s="372">
        <f t="shared" si="239"/>
        <v>7</v>
      </c>
      <c r="C1257" s="351" t="s">
        <v>2272</v>
      </c>
      <c r="D1257" s="360">
        <v>0</v>
      </c>
      <c r="E1257" s="360"/>
      <c r="F1257" s="360">
        <v>0</v>
      </c>
      <c r="G1257" s="360">
        <v>0</v>
      </c>
      <c r="H1257" s="355"/>
      <c r="I1257" s="366"/>
      <c r="J1257" s="355"/>
    </row>
    <row r="1258" s="312" customFormat="1" ht="14.25" spans="1:10">
      <c r="A1258" s="349" t="s">
        <v>2273</v>
      </c>
      <c r="B1258" s="372">
        <f t="shared" si="239"/>
        <v>7</v>
      </c>
      <c r="C1258" s="351" t="s">
        <v>2274</v>
      </c>
      <c r="D1258" s="360">
        <v>0</v>
      </c>
      <c r="E1258" s="360"/>
      <c r="F1258" s="360">
        <v>0</v>
      </c>
      <c r="G1258" s="360">
        <v>0</v>
      </c>
      <c r="H1258" s="355"/>
      <c r="I1258" s="366"/>
      <c r="J1258" s="355"/>
    </row>
    <row r="1259" s="312" customFormat="1" ht="14.25" spans="1:10">
      <c r="A1259" s="349" t="s">
        <v>2275</v>
      </c>
      <c r="B1259" s="372">
        <f t="shared" si="239"/>
        <v>5</v>
      </c>
      <c r="C1259" s="351" t="s">
        <v>2276</v>
      </c>
      <c r="D1259" s="360">
        <v>0</v>
      </c>
      <c r="E1259" s="360"/>
      <c r="F1259" s="360">
        <v>0</v>
      </c>
      <c r="G1259" s="360">
        <v>40</v>
      </c>
      <c r="H1259" s="355"/>
      <c r="I1259" s="366"/>
      <c r="J1259" s="355"/>
    </row>
    <row r="1260" s="312" customFormat="1" ht="14.25" spans="1:10">
      <c r="A1260" s="344" t="s">
        <v>2277</v>
      </c>
      <c r="B1260" s="345">
        <f t="shared" si="239"/>
        <v>3</v>
      </c>
      <c r="C1260" s="346" t="s">
        <v>2278</v>
      </c>
      <c r="D1260" s="347">
        <v>0</v>
      </c>
      <c r="E1260" s="347">
        <v>2000</v>
      </c>
      <c r="F1260" s="347">
        <v>2000</v>
      </c>
      <c r="G1260" s="347"/>
      <c r="H1260" s="348"/>
      <c r="I1260" s="365"/>
      <c r="J1260" s="348"/>
    </row>
    <row r="1261" s="313" customFormat="1" ht="14.25" spans="1:10">
      <c r="A1261" s="344" t="s">
        <v>2279</v>
      </c>
      <c r="B1261" s="374">
        <f t="shared" si="239"/>
        <v>3</v>
      </c>
      <c r="C1261" s="346" t="s">
        <v>2280</v>
      </c>
      <c r="D1261" s="347">
        <v>67</v>
      </c>
      <c r="E1261" s="347">
        <v>5452</v>
      </c>
      <c r="F1261" s="347">
        <v>105</v>
      </c>
      <c r="G1261" s="347">
        <v>48</v>
      </c>
      <c r="H1261" s="348">
        <f>G1261/F1261</f>
        <v>0.457142857142857</v>
      </c>
      <c r="I1261" s="365">
        <f t="shared" ref="I1261:I1264" si="244">G1261-D1261</f>
        <v>-19</v>
      </c>
      <c r="J1261" s="348">
        <f t="shared" ref="J1261:J1264" si="245">I1261/D1261</f>
        <v>-0.283582089552239</v>
      </c>
    </row>
    <row r="1262" s="313" customFormat="1" ht="14.25" spans="1:10">
      <c r="A1262" s="349" t="s">
        <v>2281</v>
      </c>
      <c r="B1262" s="350">
        <f t="shared" si="239"/>
        <v>5</v>
      </c>
      <c r="C1262" s="351" t="s">
        <v>2282</v>
      </c>
      <c r="D1262" s="360">
        <v>0</v>
      </c>
      <c r="E1262" s="356">
        <v>5452</v>
      </c>
      <c r="F1262" s="354">
        <v>0</v>
      </c>
      <c r="G1262" s="360"/>
      <c r="H1262" s="355"/>
      <c r="I1262" s="366"/>
      <c r="J1262" s="355"/>
    </row>
    <row r="1263" s="313" customFormat="1" ht="14.25" spans="1:10">
      <c r="A1263" s="349" t="s">
        <v>2283</v>
      </c>
      <c r="B1263" s="350">
        <f t="shared" si="239"/>
        <v>5</v>
      </c>
      <c r="C1263" s="351" t="s">
        <v>2009</v>
      </c>
      <c r="D1263" s="360">
        <v>67</v>
      </c>
      <c r="E1263" s="356"/>
      <c r="F1263" s="354">
        <v>105</v>
      </c>
      <c r="G1263" s="360">
        <v>48</v>
      </c>
      <c r="H1263" s="355"/>
      <c r="I1263" s="366">
        <f t="shared" si="244"/>
        <v>-19</v>
      </c>
      <c r="J1263" s="355">
        <f t="shared" si="245"/>
        <v>-0.283582089552239</v>
      </c>
    </row>
    <row r="1264" s="313" customFormat="1" ht="14.25" spans="1:10">
      <c r="A1264" s="349" t="s">
        <v>2284</v>
      </c>
      <c r="B1264" s="350">
        <f t="shared" si="239"/>
        <v>7</v>
      </c>
      <c r="C1264" s="351" t="s">
        <v>2285</v>
      </c>
      <c r="D1264" s="360">
        <v>67</v>
      </c>
      <c r="E1264" s="356"/>
      <c r="F1264" s="354">
        <v>105</v>
      </c>
      <c r="G1264" s="360">
        <v>48</v>
      </c>
      <c r="H1264" s="355"/>
      <c r="I1264" s="366">
        <f t="shared" si="244"/>
        <v>-19</v>
      </c>
      <c r="J1264" s="355">
        <f t="shared" si="245"/>
        <v>-0.283582089552239</v>
      </c>
    </row>
    <row r="1265" s="313" customFormat="1" ht="14.25" spans="1:10">
      <c r="A1265" s="349">
        <v>232</v>
      </c>
      <c r="B1265" s="350"/>
      <c r="C1265" s="351" t="s">
        <v>2286</v>
      </c>
      <c r="D1265" s="360"/>
      <c r="E1265" s="356"/>
      <c r="F1265" s="354"/>
      <c r="G1265" s="360"/>
      <c r="H1265" s="355"/>
      <c r="I1265" s="366"/>
      <c r="J1265" s="355"/>
    </row>
    <row r="1266" s="313" customFormat="1" ht="14.25" spans="1:10">
      <c r="A1266" s="349">
        <v>23201</v>
      </c>
      <c r="B1266" s="350"/>
      <c r="C1266" s="351" t="s">
        <v>2287</v>
      </c>
      <c r="D1266" s="360"/>
      <c r="E1266" s="356"/>
      <c r="F1266" s="354"/>
      <c r="G1266" s="360"/>
      <c r="H1266" s="355"/>
      <c r="I1266" s="366"/>
      <c r="J1266" s="355"/>
    </row>
    <row r="1267" s="313" customFormat="1" ht="14.25" spans="1:10">
      <c r="A1267" s="349">
        <v>23202</v>
      </c>
      <c r="B1267" s="350"/>
      <c r="C1267" s="351" t="s">
        <v>2288</v>
      </c>
      <c r="D1267" s="360"/>
      <c r="E1267" s="356"/>
      <c r="F1267" s="354"/>
      <c r="G1267" s="360"/>
      <c r="H1267" s="355"/>
      <c r="I1267" s="366"/>
      <c r="J1267" s="355"/>
    </row>
    <row r="1268" s="313" customFormat="1" ht="14.25" spans="1:10">
      <c r="A1268" s="349">
        <v>23203</v>
      </c>
      <c r="B1268" s="350"/>
      <c r="C1268" s="351" t="s">
        <v>2289</v>
      </c>
      <c r="D1268" s="360"/>
      <c r="E1268" s="356"/>
      <c r="F1268" s="354"/>
      <c r="G1268" s="360"/>
      <c r="H1268" s="355"/>
      <c r="I1268" s="366"/>
      <c r="J1268" s="355"/>
    </row>
    <row r="1269" s="313" customFormat="1" ht="14.25" spans="1:10">
      <c r="A1269" s="349">
        <v>2320301</v>
      </c>
      <c r="B1269" s="350"/>
      <c r="C1269" s="351" t="s">
        <v>2290</v>
      </c>
      <c r="D1269" s="360"/>
      <c r="E1269" s="356"/>
      <c r="F1269" s="354"/>
      <c r="G1269" s="360"/>
      <c r="H1269" s="355"/>
      <c r="I1269" s="366"/>
      <c r="J1269" s="355"/>
    </row>
    <row r="1270" s="313" customFormat="1" ht="14.25" spans="1:10">
      <c r="A1270" s="349">
        <v>2320302</v>
      </c>
      <c r="B1270" s="350"/>
      <c r="C1270" s="351" t="s">
        <v>2291</v>
      </c>
      <c r="D1270" s="360"/>
      <c r="E1270" s="356"/>
      <c r="F1270" s="354"/>
      <c r="G1270" s="360"/>
      <c r="H1270" s="355"/>
      <c r="I1270" s="366"/>
      <c r="J1270" s="355"/>
    </row>
    <row r="1271" s="313" customFormat="1" ht="14.25" spans="1:10">
      <c r="A1271" s="349">
        <v>2320303</v>
      </c>
      <c r="B1271" s="350"/>
      <c r="C1271" s="351" t="s">
        <v>2292</v>
      </c>
      <c r="D1271" s="360"/>
      <c r="E1271" s="356"/>
      <c r="F1271" s="354"/>
      <c r="G1271" s="360"/>
      <c r="H1271" s="355"/>
      <c r="I1271" s="366"/>
      <c r="J1271" s="355"/>
    </row>
    <row r="1272" s="313" customFormat="1" ht="14.25" spans="1:10">
      <c r="A1272" s="349">
        <v>2320399</v>
      </c>
      <c r="B1272" s="350"/>
      <c r="C1272" s="351" t="s">
        <v>2293</v>
      </c>
      <c r="D1272" s="360"/>
      <c r="E1272" s="356"/>
      <c r="F1272" s="354"/>
      <c r="G1272" s="360"/>
      <c r="H1272" s="355"/>
      <c r="I1272" s="366"/>
      <c r="J1272" s="355"/>
    </row>
    <row r="1273" s="313" customFormat="1" ht="14.25" spans="1:10">
      <c r="A1273" s="349">
        <v>233</v>
      </c>
      <c r="B1273" s="350"/>
      <c r="C1273" s="351" t="s">
        <v>2294</v>
      </c>
      <c r="D1273" s="360"/>
      <c r="E1273" s="356"/>
      <c r="F1273" s="354"/>
      <c r="G1273" s="360">
        <v>1</v>
      </c>
      <c r="H1273" s="355"/>
      <c r="I1273" s="366"/>
      <c r="J1273" s="355"/>
    </row>
    <row r="1274" s="313" customFormat="1" ht="14.25" spans="1:10">
      <c r="A1274" s="349">
        <v>23301</v>
      </c>
      <c r="B1274" s="350"/>
      <c r="C1274" s="351" t="s">
        <v>2295</v>
      </c>
      <c r="D1274" s="360"/>
      <c r="E1274" s="356"/>
      <c r="F1274" s="354"/>
      <c r="G1274" s="360"/>
      <c r="H1274" s="355"/>
      <c r="I1274" s="366"/>
      <c r="J1274" s="355"/>
    </row>
    <row r="1275" s="313" customFormat="1" ht="14.25" spans="1:10">
      <c r="A1275" s="349">
        <v>23302</v>
      </c>
      <c r="B1275" s="350"/>
      <c r="C1275" s="351" t="s">
        <v>2296</v>
      </c>
      <c r="D1275" s="360"/>
      <c r="E1275" s="356"/>
      <c r="F1275" s="354"/>
      <c r="G1275" s="360"/>
      <c r="H1275" s="355"/>
      <c r="I1275" s="366"/>
      <c r="J1275" s="355"/>
    </row>
    <row r="1276" s="313" customFormat="1" ht="14.25" spans="1:10">
      <c r="A1276" s="349">
        <v>23303</v>
      </c>
      <c r="B1276" s="350"/>
      <c r="C1276" s="351" t="s">
        <v>2297</v>
      </c>
      <c r="D1276" s="360"/>
      <c r="E1276" s="356"/>
      <c r="F1276" s="354"/>
      <c r="G1276" s="360">
        <v>1</v>
      </c>
      <c r="H1276" s="355"/>
      <c r="I1276" s="366"/>
      <c r="J1276" s="355"/>
    </row>
    <row r="1277" s="313" customFormat="1" ht="14.25" spans="1:10">
      <c r="A1277" s="375"/>
      <c r="B1277" s="376">
        <v>3</v>
      </c>
      <c r="C1277" s="377" t="s">
        <v>2298</v>
      </c>
      <c r="D1277" s="378">
        <v>178619</v>
      </c>
      <c r="E1277" s="378">
        <v>152981</v>
      </c>
      <c r="F1277" s="379">
        <v>165221</v>
      </c>
      <c r="G1277" s="378">
        <v>171242</v>
      </c>
      <c r="H1277" s="380">
        <f t="shared" ref="H1277:H1279" si="246">G1277/F1277</f>
        <v>1.03644209876468</v>
      </c>
      <c r="I1277" s="385">
        <f t="shared" ref="I1277:I1281" si="247">G1277-D1277</f>
        <v>-7377</v>
      </c>
      <c r="J1277" s="380">
        <f t="shared" ref="J1277:J1279" si="248">I1277/D1277</f>
        <v>-0.0413001976273521</v>
      </c>
    </row>
    <row r="1278" s="313" customFormat="1" ht="14.25" spans="1:10">
      <c r="A1278" s="381"/>
      <c r="B1278" s="376"/>
      <c r="C1278" s="382" t="s">
        <v>2299</v>
      </c>
      <c r="D1278" s="378">
        <f t="shared" ref="D1278:G1278" si="249">D1279+D1282+D1283+D1285</f>
        <v>7611</v>
      </c>
      <c r="E1278" s="378">
        <f t="shared" si="249"/>
        <v>4903</v>
      </c>
      <c r="F1278" s="378">
        <f t="shared" si="249"/>
        <v>7266</v>
      </c>
      <c r="G1278" s="378">
        <f t="shared" si="249"/>
        <v>32767</v>
      </c>
      <c r="H1278" s="380">
        <f t="shared" si="246"/>
        <v>4.50963391136802</v>
      </c>
      <c r="I1278" s="385">
        <f t="shared" si="247"/>
        <v>25156</v>
      </c>
      <c r="J1278" s="380">
        <f t="shared" si="248"/>
        <v>3.30521613454211</v>
      </c>
    </row>
    <row r="1279" s="313" customFormat="1" ht="14.25" spans="1:10">
      <c r="A1279" s="381"/>
      <c r="B1279" s="376"/>
      <c r="C1279" s="381" t="s">
        <v>2300</v>
      </c>
      <c r="D1279" s="378">
        <v>4269</v>
      </c>
      <c r="E1279" s="379">
        <v>4903</v>
      </c>
      <c r="F1279" s="379">
        <v>7266</v>
      </c>
      <c r="G1279" s="378">
        <v>8246</v>
      </c>
      <c r="H1279" s="380">
        <f t="shared" si="246"/>
        <v>1.13487475915222</v>
      </c>
      <c r="I1279" s="385">
        <f t="shared" si="247"/>
        <v>3977</v>
      </c>
      <c r="J1279" s="380">
        <f t="shared" si="248"/>
        <v>0.931599906301241</v>
      </c>
    </row>
    <row r="1280" s="313" customFormat="1" ht="14.25" spans="1:10">
      <c r="A1280" s="383"/>
      <c r="B1280" s="350"/>
      <c r="C1280" s="383" t="s">
        <v>2301</v>
      </c>
      <c r="D1280" s="360">
        <v>46</v>
      </c>
      <c r="E1280" s="384">
        <v>4903</v>
      </c>
      <c r="F1280" s="384">
        <v>7266</v>
      </c>
      <c r="G1280" s="360">
        <v>46</v>
      </c>
      <c r="H1280" s="355"/>
      <c r="I1280" s="366">
        <f t="shared" si="247"/>
        <v>0</v>
      </c>
      <c r="J1280" s="355"/>
    </row>
    <row r="1281" s="313" customFormat="1" ht="14.25" spans="1:10">
      <c r="A1281" s="383"/>
      <c r="B1281" s="350"/>
      <c r="C1281" s="386" t="s">
        <v>2302</v>
      </c>
      <c r="D1281" s="360">
        <v>4223</v>
      </c>
      <c r="E1281" s="384"/>
      <c r="F1281" s="384"/>
      <c r="G1281" s="360">
        <v>8200</v>
      </c>
      <c r="H1281" s="355"/>
      <c r="I1281" s="366">
        <f t="shared" si="247"/>
        <v>3977</v>
      </c>
      <c r="J1281" s="355">
        <f t="shared" ref="J1281:J1286" si="250">I1281/D1281</f>
        <v>0.941747572815534</v>
      </c>
    </row>
    <row r="1282" s="313" customFormat="1" ht="14.25" spans="1:10">
      <c r="A1282" s="381"/>
      <c r="B1282" s="376"/>
      <c r="C1282" s="382" t="s">
        <v>2303</v>
      </c>
      <c r="D1282" s="378"/>
      <c r="E1282" s="379"/>
      <c r="F1282" s="379"/>
      <c r="G1282" s="378"/>
      <c r="H1282" s="380"/>
      <c r="I1282" s="385"/>
      <c r="J1282" s="380"/>
    </row>
    <row r="1283" s="313" customFormat="1" ht="14.25" spans="1:10">
      <c r="A1283" s="381"/>
      <c r="B1283" s="376"/>
      <c r="C1283" s="382" t="s">
        <v>2304</v>
      </c>
      <c r="D1283" s="378">
        <v>2628</v>
      </c>
      <c r="E1283" s="379"/>
      <c r="F1283" s="379"/>
      <c r="G1283" s="378">
        <v>2062</v>
      </c>
      <c r="H1283" s="355"/>
      <c r="I1283" s="385">
        <f t="shared" ref="I1283:I1286" si="251">G1283-D1283</f>
        <v>-566</v>
      </c>
      <c r="J1283" s="380">
        <f t="shared" si="250"/>
        <v>-0.215372907153729</v>
      </c>
    </row>
    <row r="1284" s="312" customFormat="1" ht="14.25" spans="1:10">
      <c r="A1284" s="381"/>
      <c r="B1284" s="376"/>
      <c r="C1284" s="382" t="s">
        <v>2305</v>
      </c>
      <c r="D1284" s="378"/>
      <c r="E1284" s="379"/>
      <c r="F1284" s="379"/>
      <c r="G1284" s="378"/>
      <c r="H1284" s="380"/>
      <c r="I1284" s="385"/>
      <c r="J1284" s="380"/>
    </row>
    <row r="1285" s="312" customFormat="1" ht="14.25" spans="1:10">
      <c r="A1285" s="387"/>
      <c r="B1285" s="376"/>
      <c r="C1285" s="388" t="s">
        <v>2306</v>
      </c>
      <c r="D1285" s="378">
        <v>714</v>
      </c>
      <c r="E1285" s="379"/>
      <c r="F1285" s="379"/>
      <c r="G1285" s="378">
        <v>22459</v>
      </c>
      <c r="H1285" s="355"/>
      <c r="I1285" s="385">
        <f t="shared" si="251"/>
        <v>21745</v>
      </c>
      <c r="J1285" s="380">
        <f t="shared" si="250"/>
        <v>30.4551820728291</v>
      </c>
    </row>
    <row r="1286" s="313" customFormat="1" ht="14.25" spans="1:10">
      <c r="A1286" s="389"/>
      <c r="B1286" s="350"/>
      <c r="C1286" s="390" t="s">
        <v>2307</v>
      </c>
      <c r="D1286" s="360">
        <v>714</v>
      </c>
      <c r="E1286" s="384"/>
      <c r="F1286" s="384"/>
      <c r="G1286" s="360">
        <v>22459</v>
      </c>
      <c r="H1286" s="355"/>
      <c r="I1286" s="366">
        <f t="shared" si="251"/>
        <v>21745</v>
      </c>
      <c r="J1286" s="355">
        <f t="shared" si="250"/>
        <v>30.4551820728291</v>
      </c>
    </row>
    <row r="1287" s="313" customFormat="1" ht="14.25" spans="1:10">
      <c r="A1287" s="389"/>
      <c r="B1287" s="350"/>
      <c r="C1287" s="390" t="s">
        <v>2308</v>
      </c>
      <c r="D1287" s="360"/>
      <c r="E1287" s="384"/>
      <c r="F1287" s="384"/>
      <c r="G1287" s="360"/>
      <c r="H1287" s="355"/>
      <c r="I1287" s="366"/>
      <c r="J1287" s="355"/>
    </row>
    <row r="1288" s="313" customFormat="1" ht="14.25" spans="1:10">
      <c r="A1288" s="391"/>
      <c r="B1288" s="350"/>
      <c r="C1288" s="392" t="s">
        <v>2309</v>
      </c>
      <c r="D1288" s="378">
        <v>186230</v>
      </c>
      <c r="E1288" s="379">
        <v>157884</v>
      </c>
      <c r="F1288" s="379">
        <v>172487</v>
      </c>
      <c r="G1288" s="378">
        <f>G1277+G1278</f>
        <v>204009</v>
      </c>
      <c r="H1288" s="380">
        <f>G1288/F1288</f>
        <v>1.18275000434815</v>
      </c>
      <c r="I1288" s="385">
        <f>G1288-D1288</f>
        <v>17779</v>
      </c>
      <c r="J1288" s="380">
        <f>I1288/D1288</f>
        <v>0.0954679697148687</v>
      </c>
    </row>
    <row r="1289" s="311" customFormat="1" customHeight="1" spans="1:10">
      <c r="A1289" s="315"/>
      <c r="B1289" s="310"/>
      <c r="C1289" s="316"/>
      <c r="D1289" s="316"/>
      <c r="E1289" s="317"/>
      <c r="F1289" s="317"/>
      <c r="G1289" s="318"/>
      <c r="H1289" s="319"/>
      <c r="I1289" s="320"/>
      <c r="J1289" s="312"/>
    </row>
  </sheetData>
  <mergeCells count="11">
    <mergeCell ref="C2:J2"/>
    <mergeCell ref="E4:J4"/>
    <mergeCell ref="I5:J5"/>
    <mergeCell ref="A4:A6"/>
    <mergeCell ref="B4:B6"/>
    <mergeCell ref="C4:C6"/>
    <mergeCell ref="D4:D6"/>
    <mergeCell ref="E5:E6"/>
    <mergeCell ref="F5:F6"/>
    <mergeCell ref="G5:G6"/>
    <mergeCell ref="H5:H6"/>
  </mergeCells>
  <pageMargins left="0.751388888888889" right="0.55" top="0.94375" bottom="0.94375" header="0.5" footer="0.5"/>
  <pageSetup paperSize="9" scale="89" firstPageNumber="17" fitToHeight="0" orientation="landscape" useFirstPageNumber="1" horizontalDpi="600"/>
  <headerFooter>
    <oddFooter>&amp;R-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89"/>
  <sheetViews>
    <sheetView workbookViewId="0">
      <selection activeCell="K14" sqref="K14"/>
    </sheetView>
  </sheetViews>
  <sheetFormatPr defaultColWidth="9" defaultRowHeight="27" customHeight="1"/>
  <cols>
    <col min="1" max="1" width="10.375" style="315"/>
    <col min="2" max="2" width="4.25833333333333" style="310" hidden="1" customWidth="1"/>
    <col min="3" max="3" width="51.875" style="316" customWidth="1"/>
    <col min="4" max="4" width="15" style="316" customWidth="1"/>
    <col min="5" max="6" width="11.625" style="317" customWidth="1"/>
    <col min="7" max="7" width="11.625" style="318" customWidth="1"/>
    <col min="8" max="8" width="13.2583333333333" style="319" customWidth="1"/>
    <col min="9" max="9" width="10.2583333333333" style="320" customWidth="1"/>
    <col min="10" max="10" width="12.2583333333333" style="312" customWidth="1"/>
    <col min="11" max="16384" width="9" style="310"/>
  </cols>
  <sheetData>
    <row r="1" s="310" customFormat="1" ht="15" customHeight="1" spans="1:10">
      <c r="A1" s="321"/>
      <c r="D1" s="316"/>
      <c r="E1" s="317"/>
      <c r="F1" s="317"/>
      <c r="G1" s="318"/>
      <c r="H1" s="319"/>
      <c r="I1" s="320"/>
      <c r="J1" s="312"/>
    </row>
    <row r="2" s="310" customFormat="1" ht="20.1" customHeight="1" spans="1:10">
      <c r="A2" s="315"/>
      <c r="C2" s="322" t="s">
        <v>2310</v>
      </c>
      <c r="D2" s="322"/>
      <c r="E2" s="322"/>
      <c r="F2" s="322"/>
      <c r="G2" s="322"/>
      <c r="H2" s="323"/>
      <c r="I2" s="323"/>
      <c r="J2" s="323"/>
    </row>
    <row r="3" s="311" customFormat="1" ht="13" customHeight="1" spans="1:10">
      <c r="A3" s="324"/>
      <c r="C3" s="325"/>
      <c r="D3" s="325"/>
      <c r="E3" s="326"/>
      <c r="F3" s="326"/>
      <c r="G3" s="327"/>
      <c r="H3" s="328"/>
      <c r="I3" s="361"/>
      <c r="J3" s="328" t="s">
        <v>1</v>
      </c>
    </row>
    <row r="4" s="311" customFormat="1" ht="15" customHeight="1" spans="1:10">
      <c r="A4" s="329" t="s">
        <v>2</v>
      </c>
      <c r="B4" s="330" t="s">
        <v>111</v>
      </c>
      <c r="C4" s="331" t="s">
        <v>112</v>
      </c>
      <c r="D4" s="332" t="s">
        <v>113</v>
      </c>
      <c r="E4" s="333" t="s">
        <v>5</v>
      </c>
      <c r="F4" s="334"/>
      <c r="G4" s="335"/>
      <c r="H4" s="336"/>
      <c r="I4" s="336"/>
      <c r="J4" s="362"/>
    </row>
    <row r="5" s="311" customFormat="1" customHeight="1" spans="1:10">
      <c r="A5" s="330"/>
      <c r="B5" s="330"/>
      <c r="C5" s="337"/>
      <c r="D5" s="338"/>
      <c r="E5" s="339" t="s">
        <v>7</v>
      </c>
      <c r="F5" s="259" t="s">
        <v>8</v>
      </c>
      <c r="G5" s="340" t="s">
        <v>9</v>
      </c>
      <c r="H5" s="259" t="s">
        <v>10</v>
      </c>
      <c r="I5" s="363" t="s">
        <v>114</v>
      </c>
      <c r="J5" s="364"/>
    </row>
    <row r="6" s="311" customFormat="1" ht="15" customHeight="1" spans="1:10">
      <c r="A6" s="330"/>
      <c r="B6" s="330"/>
      <c r="C6" s="341"/>
      <c r="D6" s="342"/>
      <c r="E6" s="339"/>
      <c r="F6" s="263"/>
      <c r="G6" s="343"/>
      <c r="H6" s="263"/>
      <c r="I6" s="257" t="s">
        <v>12</v>
      </c>
      <c r="J6" s="257" t="s">
        <v>13</v>
      </c>
    </row>
    <row r="7" s="312" customFormat="1" ht="14.25" spans="1:10">
      <c r="A7" s="344" t="s">
        <v>115</v>
      </c>
      <c r="B7" s="345">
        <f t="shared" ref="B7:B70" si="0">LEN(A7)</f>
        <v>3</v>
      </c>
      <c r="C7" s="346" t="s">
        <v>116</v>
      </c>
      <c r="D7" s="347">
        <v>16903</v>
      </c>
      <c r="E7" s="347">
        <v>8675</v>
      </c>
      <c r="F7" s="347">
        <v>8736</v>
      </c>
      <c r="G7" s="347">
        <v>14409</v>
      </c>
      <c r="H7" s="348">
        <f t="shared" ref="H7:H10" si="1">G7/F7</f>
        <v>1.64938186813187</v>
      </c>
      <c r="I7" s="365">
        <f t="shared" ref="I7:I10" si="2">G7-D7</f>
        <v>-2494</v>
      </c>
      <c r="J7" s="348">
        <f t="shared" ref="J7:J10" si="3">I7/D7</f>
        <v>-0.147547772584748</v>
      </c>
    </row>
    <row r="8" s="313" customFormat="1" ht="14.25" spans="1:10">
      <c r="A8" s="349" t="s">
        <v>117</v>
      </c>
      <c r="B8" s="350">
        <f t="shared" si="0"/>
        <v>5</v>
      </c>
      <c r="C8" s="351" t="s">
        <v>118</v>
      </c>
      <c r="D8" s="352">
        <v>495</v>
      </c>
      <c r="E8" s="353">
        <v>394</v>
      </c>
      <c r="F8" s="354">
        <v>399</v>
      </c>
      <c r="G8" s="352">
        <v>664</v>
      </c>
      <c r="H8" s="355">
        <f t="shared" si="1"/>
        <v>1.66416040100251</v>
      </c>
      <c r="I8" s="366">
        <f t="shared" si="2"/>
        <v>169</v>
      </c>
      <c r="J8" s="355">
        <f t="shared" si="3"/>
        <v>0.341414141414141</v>
      </c>
    </row>
    <row r="9" s="313" customFormat="1" ht="14.25" spans="1:10">
      <c r="A9" s="349" t="s">
        <v>119</v>
      </c>
      <c r="B9" s="350">
        <f t="shared" si="0"/>
        <v>7</v>
      </c>
      <c r="C9" s="351" t="s">
        <v>120</v>
      </c>
      <c r="D9" s="352">
        <v>349</v>
      </c>
      <c r="E9" s="356">
        <v>214</v>
      </c>
      <c r="F9" s="354">
        <v>214</v>
      </c>
      <c r="G9" s="352">
        <v>375</v>
      </c>
      <c r="H9" s="355">
        <f t="shared" si="1"/>
        <v>1.75233644859813</v>
      </c>
      <c r="I9" s="366">
        <f t="shared" si="2"/>
        <v>26</v>
      </c>
      <c r="J9" s="355">
        <f t="shared" si="3"/>
        <v>0.0744985673352436</v>
      </c>
    </row>
    <row r="10" s="313" customFormat="1" ht="14.25" spans="1:10">
      <c r="A10" s="349" t="s">
        <v>121</v>
      </c>
      <c r="B10" s="350">
        <f t="shared" si="0"/>
        <v>7</v>
      </c>
      <c r="C10" s="351" t="s">
        <v>122</v>
      </c>
      <c r="D10" s="352">
        <v>8</v>
      </c>
      <c r="E10" s="356">
        <v>180</v>
      </c>
      <c r="F10" s="354">
        <v>180</v>
      </c>
      <c r="G10" s="352">
        <v>110</v>
      </c>
      <c r="H10" s="355">
        <f t="shared" si="1"/>
        <v>0.611111111111111</v>
      </c>
      <c r="I10" s="366">
        <f t="shared" si="2"/>
        <v>102</v>
      </c>
      <c r="J10" s="355">
        <f t="shared" si="3"/>
        <v>12.75</v>
      </c>
    </row>
    <row r="11" s="313" customFormat="1" ht="14.25" spans="1:10">
      <c r="A11" s="349" t="s">
        <v>123</v>
      </c>
      <c r="B11" s="350">
        <f t="shared" si="0"/>
        <v>7</v>
      </c>
      <c r="C11" s="351" t="s">
        <v>124</v>
      </c>
      <c r="D11" s="352">
        <v>0</v>
      </c>
      <c r="E11" s="356"/>
      <c r="F11" s="354">
        <v>0</v>
      </c>
      <c r="G11" s="352">
        <v>0</v>
      </c>
      <c r="H11" s="355"/>
      <c r="I11" s="366"/>
      <c r="J11" s="355"/>
    </row>
    <row r="12" s="313" customFormat="1" ht="14.25" spans="1:10">
      <c r="A12" s="349" t="s">
        <v>125</v>
      </c>
      <c r="B12" s="350">
        <f t="shared" si="0"/>
        <v>7</v>
      </c>
      <c r="C12" s="351" t="s">
        <v>126</v>
      </c>
      <c r="D12" s="352">
        <v>54</v>
      </c>
      <c r="E12" s="356"/>
      <c r="F12" s="354">
        <v>0</v>
      </c>
      <c r="G12" s="352">
        <v>37</v>
      </c>
      <c r="H12" s="355"/>
      <c r="I12" s="366">
        <f t="shared" ref="I12:I16" si="4">G12-D12</f>
        <v>-17</v>
      </c>
      <c r="J12" s="355">
        <f t="shared" ref="J12:J16" si="5">I12/D12</f>
        <v>-0.314814814814815</v>
      </c>
    </row>
    <row r="13" s="313" customFormat="1" ht="14.25" spans="1:10">
      <c r="A13" s="349" t="s">
        <v>127</v>
      </c>
      <c r="B13" s="350">
        <f t="shared" si="0"/>
        <v>7</v>
      </c>
      <c r="C13" s="351" t="s">
        <v>128</v>
      </c>
      <c r="D13" s="352">
        <v>0</v>
      </c>
      <c r="E13" s="356"/>
      <c r="F13" s="354">
        <v>0</v>
      </c>
      <c r="G13" s="352">
        <v>0</v>
      </c>
      <c r="H13" s="355"/>
      <c r="I13" s="366"/>
      <c r="J13" s="355"/>
    </row>
    <row r="14" s="313" customFormat="1" ht="14.25" spans="1:10">
      <c r="A14" s="349" t="s">
        <v>129</v>
      </c>
      <c r="B14" s="350">
        <f t="shared" si="0"/>
        <v>7</v>
      </c>
      <c r="C14" s="351" t="s">
        <v>130</v>
      </c>
      <c r="D14" s="352">
        <v>0</v>
      </c>
      <c r="E14" s="356"/>
      <c r="F14" s="354">
        <v>0</v>
      </c>
      <c r="G14" s="352">
        <v>0</v>
      </c>
      <c r="H14" s="355"/>
      <c r="I14" s="366">
        <f t="shared" si="4"/>
        <v>0</v>
      </c>
      <c r="J14" s="355" t="e">
        <f t="shared" si="5"/>
        <v>#DIV/0!</v>
      </c>
    </row>
    <row r="15" s="313" customFormat="1" ht="14.25" spans="1:10">
      <c r="A15" s="349" t="s">
        <v>131</v>
      </c>
      <c r="B15" s="350">
        <f t="shared" si="0"/>
        <v>7</v>
      </c>
      <c r="C15" s="351" t="s">
        <v>132</v>
      </c>
      <c r="D15" s="352">
        <v>42</v>
      </c>
      <c r="E15" s="356"/>
      <c r="F15" s="354">
        <v>0</v>
      </c>
      <c r="G15" s="352">
        <v>33</v>
      </c>
      <c r="H15" s="355"/>
      <c r="I15" s="366">
        <f t="shared" si="4"/>
        <v>-9</v>
      </c>
      <c r="J15" s="355">
        <f t="shared" si="5"/>
        <v>-0.214285714285714</v>
      </c>
    </row>
    <row r="16" s="313" customFormat="1" ht="14.25" spans="1:10">
      <c r="A16" s="349" t="s">
        <v>133</v>
      </c>
      <c r="B16" s="350">
        <f t="shared" si="0"/>
        <v>7</v>
      </c>
      <c r="C16" s="351" t="s">
        <v>134</v>
      </c>
      <c r="D16" s="352">
        <v>41</v>
      </c>
      <c r="E16" s="356"/>
      <c r="F16" s="354">
        <v>0</v>
      </c>
      <c r="G16" s="352">
        <v>14</v>
      </c>
      <c r="H16" s="355"/>
      <c r="I16" s="366">
        <f t="shared" si="4"/>
        <v>-27</v>
      </c>
      <c r="J16" s="355">
        <f t="shared" si="5"/>
        <v>-0.658536585365854</v>
      </c>
    </row>
    <row r="17" s="313" customFormat="1" ht="14.25" spans="1:10">
      <c r="A17" s="349" t="s">
        <v>135</v>
      </c>
      <c r="B17" s="350">
        <f t="shared" si="0"/>
        <v>7</v>
      </c>
      <c r="C17" s="351" t="s">
        <v>136</v>
      </c>
      <c r="D17" s="352">
        <v>0</v>
      </c>
      <c r="E17" s="356"/>
      <c r="F17" s="354">
        <v>0</v>
      </c>
      <c r="G17" s="352">
        <v>0</v>
      </c>
      <c r="H17" s="355"/>
      <c r="I17" s="366"/>
      <c r="J17" s="355"/>
    </row>
    <row r="18" s="313" customFormat="1" ht="14.25" spans="1:10">
      <c r="A18" s="349" t="s">
        <v>137</v>
      </c>
      <c r="B18" s="350">
        <f t="shared" si="0"/>
        <v>7</v>
      </c>
      <c r="C18" s="357" t="s">
        <v>138</v>
      </c>
      <c r="D18" s="352">
        <v>0</v>
      </c>
      <c r="E18" s="358"/>
      <c r="F18" s="354">
        <v>0</v>
      </c>
      <c r="G18" s="352">
        <v>0</v>
      </c>
      <c r="H18" s="355"/>
      <c r="I18" s="366"/>
      <c r="J18" s="355"/>
    </row>
    <row r="19" s="313" customFormat="1" ht="14.25" spans="1:10">
      <c r="A19" s="349" t="s">
        <v>139</v>
      </c>
      <c r="B19" s="350">
        <f t="shared" si="0"/>
        <v>7</v>
      </c>
      <c r="C19" s="357" t="s">
        <v>140</v>
      </c>
      <c r="D19" s="352">
        <v>1</v>
      </c>
      <c r="E19" s="358"/>
      <c r="F19" s="354">
        <v>5</v>
      </c>
      <c r="G19" s="352">
        <v>95</v>
      </c>
      <c r="H19" s="355"/>
      <c r="I19" s="366">
        <f t="shared" ref="I19:I22" si="6">G19-D19</f>
        <v>94</v>
      </c>
      <c r="J19" s="355">
        <f t="shared" ref="J19:J22" si="7">I19/D19</f>
        <v>94</v>
      </c>
    </row>
    <row r="20" s="313" customFormat="1" ht="14.25" spans="1:10">
      <c r="A20" s="349" t="s">
        <v>141</v>
      </c>
      <c r="B20" s="350">
        <f t="shared" si="0"/>
        <v>5</v>
      </c>
      <c r="C20" s="357" t="s">
        <v>142</v>
      </c>
      <c r="D20" s="352">
        <v>308</v>
      </c>
      <c r="E20" s="359">
        <v>152</v>
      </c>
      <c r="F20" s="354">
        <v>152</v>
      </c>
      <c r="G20" s="352">
        <v>275</v>
      </c>
      <c r="H20" s="355">
        <f>G20/F20</f>
        <v>1.80921052631579</v>
      </c>
      <c r="I20" s="366">
        <f t="shared" si="6"/>
        <v>-33</v>
      </c>
      <c r="J20" s="355">
        <f t="shared" si="7"/>
        <v>-0.107142857142857</v>
      </c>
    </row>
    <row r="21" s="313" customFormat="1" ht="14.25" spans="1:10">
      <c r="A21" s="349" t="s">
        <v>143</v>
      </c>
      <c r="B21" s="350">
        <f t="shared" si="0"/>
        <v>7</v>
      </c>
      <c r="C21" s="357" t="s">
        <v>120</v>
      </c>
      <c r="D21" s="352">
        <v>240</v>
      </c>
      <c r="E21" s="358">
        <v>152</v>
      </c>
      <c r="F21" s="354">
        <v>152</v>
      </c>
      <c r="G21" s="352">
        <v>240</v>
      </c>
      <c r="H21" s="355">
        <f>G21/F21</f>
        <v>1.57894736842105</v>
      </c>
      <c r="I21" s="366">
        <f t="shared" si="6"/>
        <v>0</v>
      </c>
      <c r="J21" s="355">
        <f t="shared" si="7"/>
        <v>0</v>
      </c>
    </row>
    <row r="22" s="313" customFormat="1" ht="14.25" spans="1:10">
      <c r="A22" s="349" t="s">
        <v>144</v>
      </c>
      <c r="B22" s="350">
        <f t="shared" si="0"/>
        <v>7</v>
      </c>
      <c r="C22" s="357" t="s">
        <v>122</v>
      </c>
      <c r="D22" s="352">
        <v>37</v>
      </c>
      <c r="E22" s="358"/>
      <c r="F22" s="354">
        <v>0</v>
      </c>
      <c r="G22" s="352">
        <v>4</v>
      </c>
      <c r="H22" s="355"/>
      <c r="I22" s="366">
        <f t="shared" si="6"/>
        <v>-33</v>
      </c>
      <c r="J22" s="355">
        <f t="shared" si="7"/>
        <v>-0.891891891891892</v>
      </c>
    </row>
    <row r="23" s="313" customFormat="1" ht="14.25" spans="1:10">
      <c r="A23" s="349" t="s">
        <v>145</v>
      </c>
      <c r="B23" s="350">
        <f t="shared" si="0"/>
        <v>7</v>
      </c>
      <c r="C23" s="357" t="s">
        <v>124</v>
      </c>
      <c r="D23" s="352">
        <v>0</v>
      </c>
      <c r="E23" s="358"/>
      <c r="F23" s="354">
        <v>0</v>
      </c>
      <c r="G23" s="352">
        <v>0</v>
      </c>
      <c r="H23" s="355"/>
      <c r="I23" s="366"/>
      <c r="J23" s="355"/>
    </row>
    <row r="24" s="313" customFormat="1" ht="14.25" spans="1:10">
      <c r="A24" s="349" t="s">
        <v>146</v>
      </c>
      <c r="B24" s="350">
        <f t="shared" si="0"/>
        <v>7</v>
      </c>
      <c r="C24" s="357" t="s">
        <v>147</v>
      </c>
      <c r="D24" s="352">
        <v>10</v>
      </c>
      <c r="E24" s="358"/>
      <c r="F24" s="354">
        <v>0</v>
      </c>
      <c r="G24" s="352">
        <v>20</v>
      </c>
      <c r="H24" s="355"/>
      <c r="I24" s="366">
        <f t="shared" ref="I24:I26" si="8">G24-D24</f>
        <v>10</v>
      </c>
      <c r="J24" s="355">
        <f t="shared" ref="J24:J26" si="9">I24/D24</f>
        <v>1</v>
      </c>
    </row>
    <row r="25" s="313" customFormat="1" ht="14.25" spans="1:10">
      <c r="A25" s="349" t="s">
        <v>148</v>
      </c>
      <c r="B25" s="350">
        <f t="shared" si="0"/>
        <v>7</v>
      </c>
      <c r="C25" s="351" t="s">
        <v>149</v>
      </c>
      <c r="D25" s="352">
        <v>17</v>
      </c>
      <c r="E25" s="356"/>
      <c r="F25" s="354">
        <v>0</v>
      </c>
      <c r="G25" s="352">
        <v>7</v>
      </c>
      <c r="H25" s="355"/>
      <c r="I25" s="366">
        <f t="shared" si="8"/>
        <v>-10</v>
      </c>
      <c r="J25" s="355">
        <f t="shared" si="9"/>
        <v>-0.588235294117647</v>
      </c>
    </row>
    <row r="26" s="313" customFormat="1" ht="14.25" spans="1:10">
      <c r="A26" s="349" t="s">
        <v>150</v>
      </c>
      <c r="B26" s="350">
        <f t="shared" si="0"/>
        <v>7</v>
      </c>
      <c r="C26" s="351" t="s">
        <v>151</v>
      </c>
      <c r="D26" s="352">
        <v>4</v>
      </c>
      <c r="E26" s="356"/>
      <c r="F26" s="354">
        <v>0</v>
      </c>
      <c r="G26" s="352">
        <v>1</v>
      </c>
      <c r="H26" s="355"/>
      <c r="I26" s="366">
        <f t="shared" si="8"/>
        <v>-3</v>
      </c>
      <c r="J26" s="355">
        <f t="shared" si="9"/>
        <v>-0.75</v>
      </c>
    </row>
    <row r="27" s="313" customFormat="1" ht="14.25" spans="1:10">
      <c r="A27" s="349" t="s">
        <v>152</v>
      </c>
      <c r="B27" s="350">
        <f t="shared" si="0"/>
        <v>7</v>
      </c>
      <c r="C27" s="351" t="s">
        <v>138</v>
      </c>
      <c r="D27" s="360">
        <v>0</v>
      </c>
      <c r="E27" s="356"/>
      <c r="F27" s="354">
        <v>0</v>
      </c>
      <c r="G27" s="360">
        <v>0</v>
      </c>
      <c r="H27" s="355"/>
      <c r="I27" s="366"/>
      <c r="J27" s="355"/>
    </row>
    <row r="28" s="313" customFormat="1" ht="14.25" spans="1:10">
      <c r="A28" s="349" t="s">
        <v>153</v>
      </c>
      <c r="B28" s="350">
        <f t="shared" si="0"/>
        <v>7</v>
      </c>
      <c r="C28" s="351" t="s">
        <v>154</v>
      </c>
      <c r="D28" s="360">
        <v>0</v>
      </c>
      <c r="E28" s="356"/>
      <c r="F28" s="354">
        <v>0</v>
      </c>
      <c r="G28" s="360">
        <v>3</v>
      </c>
      <c r="H28" s="355"/>
      <c r="I28" s="366"/>
      <c r="J28" s="355"/>
    </row>
    <row r="29" s="313" customFormat="1" ht="14.25" spans="1:10">
      <c r="A29" s="349" t="s">
        <v>155</v>
      </c>
      <c r="B29" s="350">
        <f t="shared" si="0"/>
        <v>5</v>
      </c>
      <c r="C29" s="351" t="s">
        <v>156</v>
      </c>
      <c r="D29" s="352">
        <v>7375</v>
      </c>
      <c r="E29" s="353">
        <v>4651</v>
      </c>
      <c r="F29" s="354">
        <v>4651</v>
      </c>
      <c r="G29" s="352">
        <v>6124</v>
      </c>
      <c r="H29" s="355">
        <f t="shared" ref="H29:H32" si="10">G29/F29</f>
        <v>1.31670608471297</v>
      </c>
      <c r="I29" s="366">
        <f t="shared" ref="I29:I33" si="11">G29-D29</f>
        <v>-1251</v>
      </c>
      <c r="J29" s="355">
        <f t="shared" ref="J29:J33" si="12">I29/D29</f>
        <v>-0.169627118644068</v>
      </c>
    </row>
    <row r="30" s="313" customFormat="1" ht="14.25" spans="1:10">
      <c r="A30" s="349" t="s">
        <v>157</v>
      </c>
      <c r="B30" s="350">
        <f t="shared" si="0"/>
        <v>7</v>
      </c>
      <c r="C30" s="351" t="s">
        <v>120</v>
      </c>
      <c r="D30" s="352">
        <v>4871</v>
      </c>
      <c r="E30" s="356">
        <v>3535</v>
      </c>
      <c r="F30" s="354">
        <v>3535</v>
      </c>
      <c r="G30" s="352">
        <v>4040</v>
      </c>
      <c r="H30" s="355">
        <f t="shared" si="10"/>
        <v>1.14285714285714</v>
      </c>
      <c r="I30" s="366">
        <f t="shared" si="11"/>
        <v>-831</v>
      </c>
      <c r="J30" s="355">
        <f t="shared" si="12"/>
        <v>-0.170601519195237</v>
      </c>
    </row>
    <row r="31" s="313" customFormat="1" ht="14.25" spans="1:10">
      <c r="A31" s="349" t="s">
        <v>158</v>
      </c>
      <c r="B31" s="350">
        <f t="shared" si="0"/>
        <v>7</v>
      </c>
      <c r="C31" s="351" t="s">
        <v>122</v>
      </c>
      <c r="D31" s="352">
        <v>635</v>
      </c>
      <c r="E31" s="356">
        <v>48</v>
      </c>
      <c r="F31" s="354">
        <v>48</v>
      </c>
      <c r="G31" s="352">
        <v>317</v>
      </c>
      <c r="H31" s="355">
        <f t="shared" si="10"/>
        <v>6.60416666666667</v>
      </c>
      <c r="I31" s="366">
        <f t="shared" si="11"/>
        <v>-318</v>
      </c>
      <c r="J31" s="355">
        <f t="shared" si="12"/>
        <v>-0.500787401574803</v>
      </c>
    </row>
    <row r="32" s="313" customFormat="1" ht="14.25" spans="1:10">
      <c r="A32" s="349" t="s">
        <v>159</v>
      </c>
      <c r="B32" s="350">
        <f t="shared" si="0"/>
        <v>7</v>
      </c>
      <c r="C32" s="351" t="s">
        <v>124</v>
      </c>
      <c r="D32" s="352">
        <v>677</v>
      </c>
      <c r="E32" s="356">
        <v>534</v>
      </c>
      <c r="F32" s="354">
        <v>534</v>
      </c>
      <c r="G32" s="352">
        <v>717</v>
      </c>
      <c r="H32" s="355">
        <f t="shared" si="10"/>
        <v>1.34269662921348</v>
      </c>
      <c r="I32" s="366">
        <f t="shared" si="11"/>
        <v>40</v>
      </c>
      <c r="J32" s="355">
        <f t="shared" si="12"/>
        <v>0.0590841949778434</v>
      </c>
    </row>
    <row r="33" s="313" customFormat="1" ht="14.25" spans="1:10">
      <c r="A33" s="349" t="s">
        <v>160</v>
      </c>
      <c r="B33" s="350">
        <f t="shared" si="0"/>
        <v>7</v>
      </c>
      <c r="C33" s="351" t="s">
        <v>161</v>
      </c>
      <c r="D33" s="352">
        <v>0</v>
      </c>
      <c r="E33" s="356"/>
      <c r="F33" s="354">
        <v>0</v>
      </c>
      <c r="G33" s="352">
        <v>0</v>
      </c>
      <c r="H33" s="355"/>
      <c r="I33" s="366">
        <f t="shared" si="11"/>
        <v>0</v>
      </c>
      <c r="J33" s="355" t="e">
        <f t="shared" si="12"/>
        <v>#DIV/0!</v>
      </c>
    </row>
    <row r="34" s="313" customFormat="1" ht="14.25" spans="1:10">
      <c r="A34" s="349" t="s">
        <v>162</v>
      </c>
      <c r="B34" s="350">
        <f t="shared" si="0"/>
        <v>7</v>
      </c>
      <c r="C34" s="351" t="s">
        <v>163</v>
      </c>
      <c r="D34" s="352">
        <v>0</v>
      </c>
      <c r="E34" s="356"/>
      <c r="F34" s="354">
        <v>0</v>
      </c>
      <c r="G34" s="352">
        <v>0</v>
      </c>
      <c r="H34" s="355"/>
      <c r="I34" s="366"/>
      <c r="J34" s="355"/>
    </row>
    <row r="35" s="313" customFormat="1" ht="14.25" spans="1:10">
      <c r="A35" s="349" t="s">
        <v>164</v>
      </c>
      <c r="B35" s="350">
        <f t="shared" si="0"/>
        <v>7</v>
      </c>
      <c r="C35" s="351" t="s">
        <v>165</v>
      </c>
      <c r="D35" s="352">
        <v>56</v>
      </c>
      <c r="E35" s="356"/>
      <c r="F35" s="354">
        <v>0</v>
      </c>
      <c r="G35" s="352">
        <v>30</v>
      </c>
      <c r="H35" s="355"/>
      <c r="I35" s="366">
        <f>G35-D35</f>
        <v>-26</v>
      </c>
      <c r="J35" s="355">
        <f t="shared" ref="J35:J42" si="13">I35/D35</f>
        <v>-0.464285714285714</v>
      </c>
    </row>
    <row r="36" s="313" customFormat="1" ht="14.25" spans="1:10">
      <c r="A36" s="349" t="s">
        <v>166</v>
      </c>
      <c r="B36" s="350">
        <f t="shared" si="0"/>
        <v>7</v>
      </c>
      <c r="C36" s="351" t="s">
        <v>167</v>
      </c>
      <c r="D36" s="352">
        <v>136</v>
      </c>
      <c r="E36" s="356"/>
      <c r="F36" s="354">
        <v>0</v>
      </c>
      <c r="G36" s="352">
        <v>59</v>
      </c>
      <c r="H36" s="355"/>
      <c r="I36" s="366"/>
      <c r="J36" s="355">
        <f t="shared" si="13"/>
        <v>0</v>
      </c>
    </row>
    <row r="37" s="313" customFormat="1" ht="14.25" spans="1:10">
      <c r="A37" s="349" t="s">
        <v>168</v>
      </c>
      <c r="B37" s="350">
        <f t="shared" si="0"/>
        <v>7</v>
      </c>
      <c r="C37" s="351" t="s">
        <v>169</v>
      </c>
      <c r="D37" s="313">
        <v>0</v>
      </c>
      <c r="E37" s="356"/>
      <c r="F37" s="354">
        <v>0</v>
      </c>
      <c r="G37" s="313">
        <v>0</v>
      </c>
      <c r="H37" s="355"/>
      <c r="I37" s="366"/>
      <c r="J37" s="355"/>
    </row>
    <row r="38" s="313" customFormat="1" ht="14.25" spans="1:10">
      <c r="A38" s="349" t="s">
        <v>170</v>
      </c>
      <c r="B38" s="350">
        <f t="shared" si="0"/>
        <v>7</v>
      </c>
      <c r="C38" s="351" t="s">
        <v>138</v>
      </c>
      <c r="D38" s="352">
        <v>638</v>
      </c>
      <c r="E38" s="356">
        <v>534</v>
      </c>
      <c r="F38" s="354">
        <v>534</v>
      </c>
      <c r="G38" s="352">
        <v>956</v>
      </c>
      <c r="H38" s="355">
        <f t="shared" ref="H38:H41" si="14">G38/F38</f>
        <v>1.79026217228464</v>
      </c>
      <c r="I38" s="366">
        <f>G39-D38</f>
        <v>-633</v>
      </c>
      <c r="J38" s="355">
        <f t="shared" si="13"/>
        <v>-0.992163009404389</v>
      </c>
    </row>
    <row r="39" s="313" customFormat="1" ht="14.25" spans="1:10">
      <c r="A39" s="349" t="s">
        <v>171</v>
      </c>
      <c r="B39" s="350">
        <f t="shared" si="0"/>
        <v>7</v>
      </c>
      <c r="C39" s="351" t="s">
        <v>172</v>
      </c>
      <c r="D39" s="352">
        <v>362</v>
      </c>
      <c r="E39" s="356"/>
      <c r="F39" s="354">
        <v>0</v>
      </c>
      <c r="G39" s="352">
        <v>5</v>
      </c>
      <c r="H39" s="355"/>
      <c r="I39" s="366"/>
      <c r="J39" s="355">
        <f t="shared" si="13"/>
        <v>0</v>
      </c>
    </row>
    <row r="40" s="313" customFormat="1" ht="14.25" spans="1:10">
      <c r="A40" s="349" t="s">
        <v>173</v>
      </c>
      <c r="B40" s="350">
        <f t="shared" si="0"/>
        <v>5</v>
      </c>
      <c r="C40" s="351" t="s">
        <v>174</v>
      </c>
      <c r="D40" s="352">
        <v>223</v>
      </c>
      <c r="E40" s="353">
        <v>116</v>
      </c>
      <c r="F40" s="354">
        <v>116</v>
      </c>
      <c r="G40" s="352">
        <v>516</v>
      </c>
      <c r="H40" s="355">
        <f t="shared" si="14"/>
        <v>4.44827586206897</v>
      </c>
      <c r="I40" s="366">
        <f t="shared" ref="I40:I42" si="15">G40-D40</f>
        <v>293</v>
      </c>
      <c r="J40" s="355">
        <f t="shared" si="13"/>
        <v>1.31390134529148</v>
      </c>
    </row>
    <row r="41" s="313" customFormat="1" ht="14.25" spans="1:10">
      <c r="A41" s="349" t="s">
        <v>175</v>
      </c>
      <c r="B41" s="350">
        <f t="shared" si="0"/>
        <v>7</v>
      </c>
      <c r="C41" s="351" t="s">
        <v>120</v>
      </c>
      <c r="D41" s="352">
        <v>148</v>
      </c>
      <c r="E41" s="356">
        <v>116</v>
      </c>
      <c r="F41" s="354">
        <v>116</v>
      </c>
      <c r="G41" s="352">
        <v>145</v>
      </c>
      <c r="H41" s="355">
        <f t="shared" si="14"/>
        <v>1.25</v>
      </c>
      <c r="I41" s="366">
        <f t="shared" si="15"/>
        <v>-3</v>
      </c>
      <c r="J41" s="355">
        <f t="shared" si="13"/>
        <v>-0.0202702702702703</v>
      </c>
    </row>
    <row r="42" s="313" customFormat="1" ht="14.25" spans="1:10">
      <c r="A42" s="349" t="s">
        <v>176</v>
      </c>
      <c r="B42" s="350">
        <f t="shared" si="0"/>
        <v>7</v>
      </c>
      <c r="C42" s="351" t="s">
        <v>122</v>
      </c>
      <c r="D42" s="352">
        <v>75</v>
      </c>
      <c r="E42" s="356"/>
      <c r="F42" s="354">
        <v>0</v>
      </c>
      <c r="G42" s="352">
        <v>371</v>
      </c>
      <c r="H42" s="355"/>
      <c r="I42" s="366">
        <f t="shared" si="15"/>
        <v>296</v>
      </c>
      <c r="J42" s="355">
        <f t="shared" si="13"/>
        <v>3.94666666666667</v>
      </c>
    </row>
    <row r="43" s="313" customFormat="1" ht="14.25" spans="1:10">
      <c r="A43" s="349" t="s">
        <v>177</v>
      </c>
      <c r="B43" s="350">
        <f t="shared" si="0"/>
        <v>7</v>
      </c>
      <c r="C43" s="351" t="s">
        <v>124</v>
      </c>
      <c r="D43" s="360">
        <v>0</v>
      </c>
      <c r="E43" s="356"/>
      <c r="F43" s="354">
        <v>0</v>
      </c>
      <c r="G43" s="360">
        <v>0</v>
      </c>
      <c r="H43" s="355"/>
      <c r="I43" s="366"/>
      <c r="J43" s="355"/>
    </row>
    <row r="44" s="313" customFormat="1" ht="14.25" spans="1:10">
      <c r="A44" s="349" t="s">
        <v>178</v>
      </c>
      <c r="B44" s="350">
        <f t="shared" si="0"/>
        <v>7</v>
      </c>
      <c r="C44" s="351" t="s">
        <v>179</v>
      </c>
      <c r="D44" s="360">
        <v>0</v>
      </c>
      <c r="E44" s="356"/>
      <c r="F44" s="354">
        <v>0</v>
      </c>
      <c r="G44" s="360">
        <v>0</v>
      </c>
      <c r="H44" s="355"/>
      <c r="I44" s="366"/>
      <c r="J44" s="355"/>
    </row>
    <row r="45" s="313" customFormat="1" ht="14.25" spans="1:10">
      <c r="A45" s="349" t="s">
        <v>180</v>
      </c>
      <c r="B45" s="350">
        <f t="shared" si="0"/>
        <v>7</v>
      </c>
      <c r="C45" s="351" t="s">
        <v>181</v>
      </c>
      <c r="D45" s="360">
        <v>0</v>
      </c>
      <c r="E45" s="356"/>
      <c r="F45" s="354">
        <v>0</v>
      </c>
      <c r="G45" s="360">
        <v>0</v>
      </c>
      <c r="H45" s="355"/>
      <c r="I45" s="366"/>
      <c r="J45" s="355"/>
    </row>
    <row r="46" s="313" customFormat="1" ht="14.25" spans="1:10">
      <c r="A46" s="349" t="s">
        <v>182</v>
      </c>
      <c r="B46" s="350">
        <f t="shared" si="0"/>
        <v>7</v>
      </c>
      <c r="C46" s="351" t="s">
        <v>183</v>
      </c>
      <c r="D46" s="360">
        <v>0</v>
      </c>
      <c r="E46" s="356"/>
      <c r="F46" s="354">
        <v>0</v>
      </c>
      <c r="G46" s="360">
        <v>0</v>
      </c>
      <c r="H46" s="355"/>
      <c r="I46" s="366"/>
      <c r="J46" s="355"/>
    </row>
    <row r="47" s="313" customFormat="1" ht="14.25" spans="1:10">
      <c r="A47" s="349" t="s">
        <v>184</v>
      </c>
      <c r="B47" s="350">
        <f t="shared" si="0"/>
        <v>7</v>
      </c>
      <c r="C47" s="351" t="s">
        <v>185</v>
      </c>
      <c r="D47" s="360">
        <v>0</v>
      </c>
      <c r="E47" s="356"/>
      <c r="F47" s="354">
        <v>0</v>
      </c>
      <c r="G47" s="360">
        <v>0</v>
      </c>
      <c r="H47" s="355"/>
      <c r="I47" s="366"/>
      <c r="J47" s="355"/>
    </row>
    <row r="48" s="313" customFormat="1" ht="14.25" spans="1:10">
      <c r="A48" s="349" t="s">
        <v>186</v>
      </c>
      <c r="B48" s="350">
        <f t="shared" si="0"/>
        <v>7</v>
      </c>
      <c r="C48" s="351" t="s">
        <v>187</v>
      </c>
      <c r="D48" s="360">
        <v>0</v>
      </c>
      <c r="E48" s="356"/>
      <c r="F48" s="354">
        <v>0</v>
      </c>
      <c r="G48" s="360">
        <v>0</v>
      </c>
      <c r="H48" s="355"/>
      <c r="I48" s="366">
        <f t="shared" ref="I48:I53" si="16">G48-D48</f>
        <v>0</v>
      </c>
      <c r="J48" s="355"/>
    </row>
    <row r="49" s="313" customFormat="1" ht="14.25" spans="1:10">
      <c r="A49" s="349" t="s">
        <v>188</v>
      </c>
      <c r="B49" s="350">
        <f t="shared" si="0"/>
        <v>7</v>
      </c>
      <c r="C49" s="351" t="s">
        <v>138</v>
      </c>
      <c r="D49" s="360">
        <v>0</v>
      </c>
      <c r="E49" s="356"/>
      <c r="F49" s="354">
        <v>0</v>
      </c>
      <c r="G49" s="360">
        <v>0</v>
      </c>
      <c r="H49" s="355"/>
      <c r="I49" s="366"/>
      <c r="J49" s="355"/>
    </row>
    <row r="50" s="313" customFormat="1" ht="14.25" spans="1:10">
      <c r="A50" s="349" t="s">
        <v>189</v>
      </c>
      <c r="B50" s="350">
        <f t="shared" si="0"/>
        <v>7</v>
      </c>
      <c r="C50" s="351" t="s">
        <v>190</v>
      </c>
      <c r="D50" s="360">
        <v>0</v>
      </c>
      <c r="E50" s="356"/>
      <c r="F50" s="354">
        <v>0</v>
      </c>
      <c r="G50" s="360">
        <v>0</v>
      </c>
      <c r="H50" s="355"/>
      <c r="I50" s="366">
        <f t="shared" si="16"/>
        <v>0</v>
      </c>
      <c r="J50" s="355" t="e">
        <f t="shared" ref="J50:J53" si="17">I50/D50</f>
        <v>#DIV/0!</v>
      </c>
    </row>
    <row r="51" s="313" customFormat="1" ht="14.25" spans="1:10">
      <c r="A51" s="349" t="s">
        <v>191</v>
      </c>
      <c r="B51" s="350">
        <f t="shared" si="0"/>
        <v>5</v>
      </c>
      <c r="C51" s="351" t="s">
        <v>192</v>
      </c>
      <c r="D51" s="352">
        <v>686</v>
      </c>
      <c r="E51" s="353">
        <v>110</v>
      </c>
      <c r="F51" s="354">
        <v>110</v>
      </c>
      <c r="G51" s="352">
        <v>207</v>
      </c>
      <c r="H51" s="355">
        <f>G51/F51</f>
        <v>1.88181818181818</v>
      </c>
      <c r="I51" s="366">
        <f t="shared" si="16"/>
        <v>-479</v>
      </c>
      <c r="J51" s="355">
        <f t="shared" si="17"/>
        <v>-0.698250728862974</v>
      </c>
    </row>
    <row r="52" s="313" customFormat="1" ht="14.25" spans="1:10">
      <c r="A52" s="349" t="s">
        <v>193</v>
      </c>
      <c r="B52" s="350">
        <f t="shared" si="0"/>
        <v>7</v>
      </c>
      <c r="C52" s="351" t="s">
        <v>120</v>
      </c>
      <c r="D52" s="352">
        <v>103</v>
      </c>
      <c r="E52" s="356">
        <v>110</v>
      </c>
      <c r="F52" s="354">
        <v>110</v>
      </c>
      <c r="G52" s="352">
        <v>157</v>
      </c>
      <c r="H52" s="355">
        <f>G52/F52</f>
        <v>1.42727272727273</v>
      </c>
      <c r="I52" s="366">
        <f t="shared" si="16"/>
        <v>54</v>
      </c>
      <c r="J52" s="355">
        <f t="shared" si="17"/>
        <v>0.524271844660194</v>
      </c>
    </row>
    <row r="53" s="313" customFormat="1" ht="14.25" spans="1:10">
      <c r="A53" s="349" t="s">
        <v>194</v>
      </c>
      <c r="B53" s="350">
        <f t="shared" si="0"/>
        <v>7</v>
      </c>
      <c r="C53" s="351" t="s">
        <v>122</v>
      </c>
      <c r="D53" s="352">
        <v>8</v>
      </c>
      <c r="E53" s="356"/>
      <c r="F53" s="354">
        <v>0</v>
      </c>
      <c r="G53" s="352">
        <v>7</v>
      </c>
      <c r="H53" s="355"/>
      <c r="I53" s="366">
        <f t="shared" si="16"/>
        <v>-1</v>
      </c>
      <c r="J53" s="355">
        <f t="shared" si="17"/>
        <v>-0.125</v>
      </c>
    </row>
    <row r="54" s="313" customFormat="1" ht="14.25" spans="1:10">
      <c r="A54" s="349" t="s">
        <v>195</v>
      </c>
      <c r="B54" s="350">
        <f t="shared" si="0"/>
        <v>7</v>
      </c>
      <c r="C54" s="351" t="s">
        <v>124</v>
      </c>
      <c r="D54" s="352">
        <v>0</v>
      </c>
      <c r="E54" s="356"/>
      <c r="F54" s="354">
        <v>0</v>
      </c>
      <c r="G54" s="352">
        <v>0</v>
      </c>
      <c r="H54" s="355"/>
      <c r="I54" s="366"/>
      <c r="J54" s="355"/>
    </row>
    <row r="55" s="313" customFormat="1" ht="14.25" spans="1:10">
      <c r="A55" s="349" t="s">
        <v>196</v>
      </c>
      <c r="B55" s="350">
        <f t="shared" si="0"/>
        <v>7</v>
      </c>
      <c r="C55" s="351" t="s">
        <v>197</v>
      </c>
      <c r="D55" s="352">
        <v>0</v>
      </c>
      <c r="E55" s="356"/>
      <c r="F55" s="354">
        <v>0</v>
      </c>
      <c r="G55" s="352">
        <v>0</v>
      </c>
      <c r="H55" s="355"/>
      <c r="I55" s="366"/>
      <c r="J55" s="355"/>
    </row>
    <row r="56" s="313" customFormat="1" ht="14.25" spans="1:10">
      <c r="A56" s="349" t="s">
        <v>198</v>
      </c>
      <c r="B56" s="350">
        <f t="shared" si="0"/>
        <v>7</v>
      </c>
      <c r="C56" s="351" t="s">
        <v>199</v>
      </c>
      <c r="D56" s="352">
        <v>0</v>
      </c>
      <c r="E56" s="356"/>
      <c r="F56" s="354">
        <v>0</v>
      </c>
      <c r="G56" s="352">
        <v>0</v>
      </c>
      <c r="H56" s="355"/>
      <c r="I56" s="366"/>
      <c r="J56" s="355"/>
    </row>
    <row r="57" s="313" customFormat="1" ht="14.25" spans="1:10">
      <c r="A57" s="349" t="s">
        <v>200</v>
      </c>
      <c r="B57" s="350">
        <f t="shared" si="0"/>
        <v>7</v>
      </c>
      <c r="C57" s="351" t="s">
        <v>201</v>
      </c>
      <c r="D57" s="352">
        <v>20</v>
      </c>
      <c r="E57" s="356"/>
      <c r="F57" s="354">
        <v>0</v>
      </c>
      <c r="G57" s="352">
        <v>15</v>
      </c>
      <c r="H57" s="355"/>
      <c r="I57" s="366">
        <f t="shared" ref="I57:I59" si="18">G57-D57</f>
        <v>-5</v>
      </c>
      <c r="J57" s="355">
        <f t="shared" ref="J57:J59" si="19">I57/D57</f>
        <v>-0.25</v>
      </c>
    </row>
    <row r="58" s="313" customFormat="1" ht="14.25" spans="1:10">
      <c r="A58" s="349" t="s">
        <v>202</v>
      </c>
      <c r="B58" s="350">
        <f t="shared" si="0"/>
        <v>7</v>
      </c>
      <c r="C58" s="351" t="s">
        <v>203</v>
      </c>
      <c r="D58" s="352">
        <v>354</v>
      </c>
      <c r="E58" s="356"/>
      <c r="F58" s="354">
        <v>0</v>
      </c>
      <c r="G58" s="352">
        <v>19</v>
      </c>
      <c r="H58" s="355"/>
      <c r="I58" s="366">
        <f t="shared" si="18"/>
        <v>-335</v>
      </c>
      <c r="J58" s="355">
        <f t="shared" si="19"/>
        <v>-0.946327683615819</v>
      </c>
    </row>
    <row r="59" s="313" customFormat="1" ht="14.25" spans="1:10">
      <c r="A59" s="349" t="s">
        <v>204</v>
      </c>
      <c r="B59" s="350">
        <f t="shared" si="0"/>
        <v>7</v>
      </c>
      <c r="C59" s="351" t="s">
        <v>205</v>
      </c>
      <c r="D59" s="352">
        <v>201</v>
      </c>
      <c r="E59" s="356"/>
      <c r="F59" s="354">
        <v>0</v>
      </c>
      <c r="G59" s="352">
        <v>9</v>
      </c>
      <c r="H59" s="355"/>
      <c r="I59" s="366">
        <f t="shared" si="18"/>
        <v>-192</v>
      </c>
      <c r="J59" s="355">
        <f t="shared" si="19"/>
        <v>-0.955223880597015</v>
      </c>
    </row>
    <row r="60" s="313" customFormat="1" ht="14.25" spans="1:10">
      <c r="A60" s="349" t="s">
        <v>206</v>
      </c>
      <c r="B60" s="350">
        <f t="shared" si="0"/>
        <v>7</v>
      </c>
      <c r="C60" s="351" t="s">
        <v>138</v>
      </c>
      <c r="D60" s="360">
        <v>0</v>
      </c>
      <c r="E60" s="356"/>
      <c r="F60" s="354">
        <v>0</v>
      </c>
      <c r="G60" s="360">
        <v>0</v>
      </c>
      <c r="H60" s="355"/>
      <c r="I60" s="366"/>
      <c r="J60" s="355"/>
    </row>
    <row r="61" s="313" customFormat="1" ht="14.25" spans="1:10">
      <c r="A61" s="349" t="s">
        <v>207</v>
      </c>
      <c r="B61" s="350">
        <f t="shared" si="0"/>
        <v>7</v>
      </c>
      <c r="C61" s="351" t="s">
        <v>208</v>
      </c>
      <c r="D61" s="360">
        <v>0</v>
      </c>
      <c r="E61" s="356"/>
      <c r="F61" s="354">
        <v>0</v>
      </c>
      <c r="G61" s="360">
        <v>0</v>
      </c>
      <c r="H61" s="355"/>
      <c r="I61" s="366"/>
      <c r="J61" s="355"/>
    </row>
    <row r="62" s="313" customFormat="1" ht="14.25" spans="1:10">
      <c r="A62" s="349" t="s">
        <v>209</v>
      </c>
      <c r="B62" s="350">
        <f t="shared" si="0"/>
        <v>5</v>
      </c>
      <c r="C62" s="351" t="s">
        <v>210</v>
      </c>
      <c r="D62" s="352">
        <v>671</v>
      </c>
      <c r="E62" s="353">
        <v>334</v>
      </c>
      <c r="F62" s="354">
        <v>334</v>
      </c>
      <c r="G62" s="352">
        <v>605</v>
      </c>
      <c r="H62" s="355">
        <f>G62/F62</f>
        <v>1.81137724550898</v>
      </c>
      <c r="I62" s="366">
        <f t="shared" ref="I62:I64" si="20">G62-D62</f>
        <v>-66</v>
      </c>
      <c r="J62" s="355">
        <f t="shared" ref="J62:J64" si="21">I62/D62</f>
        <v>-0.0983606557377049</v>
      </c>
    </row>
    <row r="63" s="313" customFormat="1" ht="14.25" spans="1:10">
      <c r="A63" s="349" t="s">
        <v>211</v>
      </c>
      <c r="B63" s="350">
        <f t="shared" si="0"/>
        <v>7</v>
      </c>
      <c r="C63" s="351" t="s">
        <v>120</v>
      </c>
      <c r="D63" s="352">
        <v>320</v>
      </c>
      <c r="E63" s="356">
        <v>223</v>
      </c>
      <c r="F63" s="354">
        <v>223</v>
      </c>
      <c r="G63" s="352">
        <v>315</v>
      </c>
      <c r="H63" s="355">
        <f>G63/F63</f>
        <v>1.41255605381166</v>
      </c>
      <c r="I63" s="366">
        <f t="shared" si="20"/>
        <v>-5</v>
      </c>
      <c r="J63" s="355">
        <f t="shared" si="21"/>
        <v>-0.015625</v>
      </c>
    </row>
    <row r="64" s="313" customFormat="1" ht="14.25" spans="1:10">
      <c r="A64" s="349" t="s">
        <v>212</v>
      </c>
      <c r="B64" s="350">
        <f t="shared" si="0"/>
        <v>7</v>
      </c>
      <c r="C64" s="351" t="s">
        <v>122</v>
      </c>
      <c r="D64" s="352">
        <v>107</v>
      </c>
      <c r="E64" s="356"/>
      <c r="F64" s="354">
        <v>0</v>
      </c>
      <c r="G64" s="352">
        <v>173</v>
      </c>
      <c r="H64" s="355"/>
      <c r="I64" s="366">
        <f t="shared" si="20"/>
        <v>66</v>
      </c>
      <c r="J64" s="355">
        <f t="shared" si="21"/>
        <v>0.616822429906542</v>
      </c>
    </row>
    <row r="65" s="313" customFormat="1" ht="14.25" spans="1:10">
      <c r="A65" s="349" t="s">
        <v>213</v>
      </c>
      <c r="B65" s="350">
        <f t="shared" si="0"/>
        <v>7</v>
      </c>
      <c r="C65" s="351" t="s">
        <v>124</v>
      </c>
      <c r="D65" s="352">
        <v>0</v>
      </c>
      <c r="E65" s="356"/>
      <c r="F65" s="354">
        <v>0</v>
      </c>
      <c r="G65" s="352">
        <v>0</v>
      </c>
      <c r="H65" s="355"/>
      <c r="I65" s="366"/>
      <c r="J65" s="355"/>
    </row>
    <row r="66" s="313" customFormat="1" ht="14.25" spans="1:10">
      <c r="A66" s="349" t="s">
        <v>214</v>
      </c>
      <c r="B66" s="350">
        <f t="shared" si="0"/>
        <v>7</v>
      </c>
      <c r="C66" s="351" t="s">
        <v>215</v>
      </c>
      <c r="D66" s="352">
        <v>21</v>
      </c>
      <c r="E66" s="356"/>
      <c r="F66" s="354">
        <v>0</v>
      </c>
      <c r="G66" s="352">
        <v>0</v>
      </c>
      <c r="H66" s="355"/>
      <c r="I66" s="366">
        <f t="shared" ref="I66:I71" si="22">G66-D66</f>
        <v>-21</v>
      </c>
      <c r="J66" s="355">
        <f t="shared" ref="J66:J71" si="23">I66/D66</f>
        <v>-1</v>
      </c>
    </row>
    <row r="67" s="313" customFormat="1" ht="14.25" spans="1:10">
      <c r="A67" s="349" t="s">
        <v>216</v>
      </c>
      <c r="B67" s="350">
        <f t="shared" si="0"/>
        <v>7</v>
      </c>
      <c r="C67" s="351" t="s">
        <v>217</v>
      </c>
      <c r="D67" s="352">
        <v>27</v>
      </c>
      <c r="E67" s="356"/>
      <c r="F67" s="354">
        <v>0</v>
      </c>
      <c r="G67" s="352">
        <v>0</v>
      </c>
      <c r="H67" s="355"/>
      <c r="I67" s="366">
        <f t="shared" si="22"/>
        <v>-27</v>
      </c>
      <c r="J67" s="355">
        <f t="shared" si="23"/>
        <v>-1</v>
      </c>
    </row>
    <row r="68" s="313" customFormat="1" ht="14.25" spans="1:10">
      <c r="A68" s="349" t="s">
        <v>218</v>
      </c>
      <c r="B68" s="350">
        <f t="shared" si="0"/>
        <v>7</v>
      </c>
      <c r="C68" s="351" t="s">
        <v>219</v>
      </c>
      <c r="D68" s="352">
        <v>13</v>
      </c>
      <c r="E68" s="356"/>
      <c r="F68" s="354">
        <v>0</v>
      </c>
      <c r="G68" s="352">
        <v>0</v>
      </c>
      <c r="H68" s="355"/>
      <c r="I68" s="366"/>
      <c r="J68" s="355"/>
    </row>
    <row r="69" s="313" customFormat="1" ht="14.25" spans="1:10">
      <c r="A69" s="349" t="s">
        <v>220</v>
      </c>
      <c r="B69" s="350">
        <f t="shared" si="0"/>
        <v>7</v>
      </c>
      <c r="C69" s="351" t="s">
        <v>221</v>
      </c>
      <c r="D69" s="352">
        <v>14</v>
      </c>
      <c r="E69" s="356"/>
      <c r="F69" s="354">
        <v>0</v>
      </c>
      <c r="G69" s="352">
        <v>0</v>
      </c>
      <c r="H69" s="355"/>
      <c r="I69" s="366">
        <f t="shared" si="22"/>
        <v>-14</v>
      </c>
      <c r="J69" s="355">
        <f t="shared" si="23"/>
        <v>-1</v>
      </c>
    </row>
    <row r="70" s="313" customFormat="1" ht="14.25" spans="1:10">
      <c r="A70" s="349" t="s">
        <v>222</v>
      </c>
      <c r="B70" s="350">
        <f t="shared" si="0"/>
        <v>7</v>
      </c>
      <c r="C70" s="351" t="s">
        <v>223</v>
      </c>
      <c r="D70" s="352">
        <v>12</v>
      </c>
      <c r="E70" s="356"/>
      <c r="F70" s="354">
        <v>0</v>
      </c>
      <c r="G70" s="352">
        <v>0</v>
      </c>
      <c r="H70" s="355"/>
      <c r="I70" s="366">
        <f t="shared" si="22"/>
        <v>-12</v>
      </c>
      <c r="J70" s="355">
        <f t="shared" si="23"/>
        <v>-1</v>
      </c>
    </row>
    <row r="71" s="313" customFormat="1" ht="14.25" spans="1:10">
      <c r="A71" s="349" t="s">
        <v>224</v>
      </c>
      <c r="B71" s="350">
        <f t="shared" ref="B71:B97" si="24">LEN(A71)</f>
        <v>7</v>
      </c>
      <c r="C71" s="351" t="s">
        <v>138</v>
      </c>
      <c r="D71" s="352">
        <v>157</v>
      </c>
      <c r="E71" s="356">
        <v>111</v>
      </c>
      <c r="F71" s="354">
        <v>111</v>
      </c>
      <c r="G71" s="352">
        <v>117</v>
      </c>
      <c r="H71" s="355">
        <f>G71/F71</f>
        <v>1.05405405405405</v>
      </c>
      <c r="I71" s="366">
        <f t="shared" si="22"/>
        <v>-40</v>
      </c>
      <c r="J71" s="355">
        <f t="shared" si="23"/>
        <v>-0.254777070063694</v>
      </c>
    </row>
    <row r="72" s="313" customFormat="1" ht="14.25" spans="1:10">
      <c r="A72" s="349" t="s">
        <v>225</v>
      </c>
      <c r="B72" s="350">
        <f t="shared" si="24"/>
        <v>7</v>
      </c>
      <c r="C72" s="351" t="s">
        <v>226</v>
      </c>
      <c r="D72" s="360">
        <v>0</v>
      </c>
      <c r="E72" s="356"/>
      <c r="F72" s="354">
        <v>0</v>
      </c>
      <c r="G72" s="360">
        <v>0</v>
      </c>
      <c r="H72" s="355"/>
      <c r="I72" s="366"/>
      <c r="J72" s="355"/>
    </row>
    <row r="73" s="313" customFormat="1" ht="14.25" spans="1:10">
      <c r="A73" s="349" t="s">
        <v>227</v>
      </c>
      <c r="B73" s="350">
        <f t="shared" si="24"/>
        <v>5</v>
      </c>
      <c r="C73" s="351" t="s">
        <v>228</v>
      </c>
      <c r="D73" s="352">
        <v>759</v>
      </c>
      <c r="E73" s="353">
        <v>338</v>
      </c>
      <c r="F73" s="354">
        <v>338</v>
      </c>
      <c r="G73" s="352">
        <v>283</v>
      </c>
      <c r="H73" s="355"/>
      <c r="I73" s="366">
        <f>G73-D73</f>
        <v>-476</v>
      </c>
      <c r="J73" s="355">
        <f>I73/D73</f>
        <v>-0.627140974967062</v>
      </c>
    </row>
    <row r="74" s="313" customFormat="1" ht="14.25" spans="1:10">
      <c r="A74" s="349" t="s">
        <v>229</v>
      </c>
      <c r="B74" s="350">
        <f t="shared" si="24"/>
        <v>7</v>
      </c>
      <c r="C74" s="351" t="s">
        <v>120</v>
      </c>
      <c r="D74" s="352">
        <v>192</v>
      </c>
      <c r="E74" s="356">
        <v>338</v>
      </c>
      <c r="F74" s="354">
        <v>338</v>
      </c>
      <c r="G74" s="352">
        <v>152</v>
      </c>
      <c r="H74" s="355"/>
      <c r="I74" s="366"/>
      <c r="J74" s="355"/>
    </row>
    <row r="75" s="313" customFormat="1" ht="14.25" spans="1:10">
      <c r="A75" s="349" t="s">
        <v>230</v>
      </c>
      <c r="B75" s="350">
        <f t="shared" si="24"/>
        <v>7</v>
      </c>
      <c r="C75" s="351" t="s">
        <v>122</v>
      </c>
      <c r="D75" s="352">
        <v>567</v>
      </c>
      <c r="E75" s="356"/>
      <c r="F75" s="354">
        <v>0</v>
      </c>
      <c r="G75" s="352">
        <v>0</v>
      </c>
      <c r="H75" s="355"/>
      <c r="I75" s="366">
        <f>G75-D75</f>
        <v>-567</v>
      </c>
      <c r="J75" s="355"/>
    </row>
    <row r="76" s="313" customFormat="1" ht="14.25" spans="1:10">
      <c r="A76" s="349" t="s">
        <v>231</v>
      </c>
      <c r="B76" s="350">
        <f t="shared" si="24"/>
        <v>7</v>
      </c>
      <c r="C76" s="351" t="s">
        <v>124</v>
      </c>
      <c r="D76" s="360">
        <v>0</v>
      </c>
      <c r="E76" s="356"/>
      <c r="F76" s="354">
        <v>0</v>
      </c>
      <c r="G76" s="360">
        <v>0</v>
      </c>
      <c r="H76" s="355"/>
      <c r="I76" s="366"/>
      <c r="J76" s="355"/>
    </row>
    <row r="77" s="313" customFormat="1" ht="14.25" spans="1:10">
      <c r="A77" s="349" t="s">
        <v>232</v>
      </c>
      <c r="B77" s="350">
        <f t="shared" si="24"/>
        <v>7</v>
      </c>
      <c r="C77" s="351" t="s">
        <v>221</v>
      </c>
      <c r="D77" s="360">
        <v>0</v>
      </c>
      <c r="E77" s="356"/>
      <c r="F77" s="354">
        <v>0</v>
      </c>
      <c r="G77" s="360">
        <v>0</v>
      </c>
      <c r="H77" s="355"/>
      <c r="I77" s="366"/>
      <c r="J77" s="355"/>
    </row>
    <row r="78" s="313" customFormat="1" ht="14.25" spans="1:10">
      <c r="A78" s="349" t="s">
        <v>233</v>
      </c>
      <c r="B78" s="350">
        <f t="shared" si="24"/>
        <v>7</v>
      </c>
      <c r="C78" s="351" t="s">
        <v>234</v>
      </c>
      <c r="D78" s="360">
        <v>0</v>
      </c>
      <c r="E78" s="356"/>
      <c r="F78" s="354">
        <v>0</v>
      </c>
      <c r="G78" s="360">
        <v>0</v>
      </c>
      <c r="H78" s="355"/>
      <c r="I78" s="366"/>
      <c r="J78" s="355"/>
    </row>
    <row r="79" s="313" customFormat="1" ht="14.25" spans="1:10">
      <c r="A79" s="349" t="s">
        <v>235</v>
      </c>
      <c r="B79" s="350">
        <f t="shared" si="24"/>
        <v>7</v>
      </c>
      <c r="C79" s="351" t="s">
        <v>138</v>
      </c>
      <c r="D79" s="360">
        <v>0</v>
      </c>
      <c r="E79" s="356"/>
      <c r="F79" s="354">
        <v>0</v>
      </c>
      <c r="G79" s="360">
        <v>0</v>
      </c>
      <c r="H79" s="355"/>
      <c r="I79" s="366"/>
      <c r="J79" s="355"/>
    </row>
    <row r="80" s="313" customFormat="1" ht="14.25" spans="1:10">
      <c r="A80" s="349" t="s">
        <v>236</v>
      </c>
      <c r="B80" s="350">
        <f t="shared" si="24"/>
        <v>7</v>
      </c>
      <c r="C80" s="351" t="s">
        <v>237</v>
      </c>
      <c r="D80" s="360">
        <v>0</v>
      </c>
      <c r="E80" s="356"/>
      <c r="F80" s="354">
        <v>0</v>
      </c>
      <c r="G80" s="360">
        <v>131</v>
      </c>
      <c r="H80" s="355"/>
      <c r="I80" s="366">
        <f t="shared" ref="I80:I83" si="25">G80-D80</f>
        <v>131</v>
      </c>
      <c r="J80" s="355" t="e">
        <f t="shared" ref="J80:J83" si="26">I80/D80</f>
        <v>#DIV/0!</v>
      </c>
    </row>
    <row r="81" s="313" customFormat="1" ht="14.25" spans="1:10">
      <c r="A81" s="349" t="s">
        <v>238</v>
      </c>
      <c r="B81" s="350">
        <f t="shared" si="24"/>
        <v>5</v>
      </c>
      <c r="C81" s="351" t="s">
        <v>239</v>
      </c>
      <c r="D81" s="352">
        <v>134</v>
      </c>
      <c r="E81" s="353">
        <v>77</v>
      </c>
      <c r="F81" s="354">
        <v>80</v>
      </c>
      <c r="G81" s="352">
        <v>121</v>
      </c>
      <c r="H81" s="355">
        <f t="shared" ref="H81:H85" si="27">G81/F81</f>
        <v>1.5125</v>
      </c>
      <c r="I81" s="366">
        <f t="shared" si="25"/>
        <v>-13</v>
      </c>
      <c r="J81" s="355">
        <f t="shared" si="26"/>
        <v>-0.0970149253731343</v>
      </c>
    </row>
    <row r="82" s="313" customFormat="1" ht="14.25" spans="1:10">
      <c r="A82" s="349" t="s">
        <v>240</v>
      </c>
      <c r="B82" s="350">
        <f t="shared" si="24"/>
        <v>7</v>
      </c>
      <c r="C82" s="351" t="s">
        <v>120</v>
      </c>
      <c r="D82" s="352">
        <v>112</v>
      </c>
      <c r="E82" s="356">
        <v>77</v>
      </c>
      <c r="F82" s="354">
        <v>77</v>
      </c>
      <c r="G82" s="352">
        <v>116</v>
      </c>
      <c r="H82" s="355">
        <f t="shared" si="27"/>
        <v>1.50649350649351</v>
      </c>
      <c r="I82" s="366">
        <f t="shared" si="25"/>
        <v>4</v>
      </c>
      <c r="J82" s="355">
        <f t="shared" si="26"/>
        <v>0.0357142857142857</v>
      </c>
    </row>
    <row r="83" s="313" customFormat="1" ht="14.25" spans="1:10">
      <c r="A83" s="349" t="s">
        <v>241</v>
      </c>
      <c r="B83" s="350">
        <f t="shared" si="24"/>
        <v>7</v>
      </c>
      <c r="C83" s="351" t="s">
        <v>122</v>
      </c>
      <c r="D83" s="352">
        <v>0</v>
      </c>
      <c r="E83" s="356"/>
      <c r="F83" s="354">
        <v>0</v>
      </c>
      <c r="G83" s="352">
        <v>0</v>
      </c>
      <c r="H83" s="355"/>
      <c r="I83" s="366">
        <f t="shared" si="25"/>
        <v>0</v>
      </c>
      <c r="J83" s="355" t="e">
        <f t="shared" si="26"/>
        <v>#DIV/0!</v>
      </c>
    </row>
    <row r="84" s="313" customFormat="1" ht="14.25" spans="1:10">
      <c r="A84" s="349" t="s">
        <v>242</v>
      </c>
      <c r="B84" s="350">
        <f t="shared" si="24"/>
        <v>7</v>
      </c>
      <c r="C84" s="351" t="s">
        <v>124</v>
      </c>
      <c r="D84" s="352">
        <v>0</v>
      </c>
      <c r="E84" s="356"/>
      <c r="F84" s="354">
        <v>0</v>
      </c>
      <c r="G84" s="352">
        <v>0</v>
      </c>
      <c r="H84" s="355"/>
      <c r="I84" s="366"/>
      <c r="J84" s="355"/>
    </row>
    <row r="85" s="313" customFormat="1" ht="14.25" spans="1:10">
      <c r="A85" s="349" t="s">
        <v>243</v>
      </c>
      <c r="B85" s="350">
        <f t="shared" si="24"/>
        <v>7</v>
      </c>
      <c r="C85" s="351" t="s">
        <v>244</v>
      </c>
      <c r="D85" s="352">
        <v>22</v>
      </c>
      <c r="E85" s="356"/>
      <c r="F85" s="354">
        <v>3</v>
      </c>
      <c r="G85" s="352">
        <v>5</v>
      </c>
      <c r="H85" s="355">
        <f t="shared" si="27"/>
        <v>1.66666666666667</v>
      </c>
      <c r="I85" s="366">
        <f>G85-D85</f>
        <v>-17</v>
      </c>
      <c r="J85" s="355">
        <f>I85/D85</f>
        <v>-0.772727272727273</v>
      </c>
    </row>
    <row r="86" s="313" customFormat="1" ht="14.25" spans="1:10">
      <c r="A86" s="349" t="s">
        <v>245</v>
      </c>
      <c r="B86" s="350">
        <f t="shared" si="24"/>
        <v>7</v>
      </c>
      <c r="C86" s="351" t="s">
        <v>246</v>
      </c>
      <c r="D86" s="360">
        <v>0</v>
      </c>
      <c r="E86" s="356"/>
      <c r="F86" s="354">
        <v>0</v>
      </c>
      <c r="G86" s="360">
        <v>0</v>
      </c>
      <c r="H86" s="355"/>
      <c r="I86" s="366"/>
      <c r="J86" s="355"/>
    </row>
    <row r="87" s="313" customFormat="1" ht="14.25" spans="1:10">
      <c r="A87" s="349" t="s">
        <v>247</v>
      </c>
      <c r="B87" s="350">
        <f t="shared" si="24"/>
        <v>7</v>
      </c>
      <c r="C87" s="351" t="s">
        <v>221</v>
      </c>
      <c r="D87" s="360">
        <v>0</v>
      </c>
      <c r="E87" s="356"/>
      <c r="F87" s="354">
        <v>0</v>
      </c>
      <c r="G87" s="360">
        <v>0</v>
      </c>
      <c r="H87" s="355"/>
      <c r="I87" s="366">
        <f>G87-D87</f>
        <v>0</v>
      </c>
      <c r="J87" s="355" t="e">
        <f>I87/D87</f>
        <v>#DIV/0!</v>
      </c>
    </row>
    <row r="88" s="313" customFormat="1" ht="14.25" spans="1:10">
      <c r="A88" s="349" t="s">
        <v>248</v>
      </c>
      <c r="B88" s="350">
        <f t="shared" si="24"/>
        <v>7</v>
      </c>
      <c r="C88" s="351" t="s">
        <v>138</v>
      </c>
      <c r="D88" s="360">
        <v>0</v>
      </c>
      <c r="E88" s="356"/>
      <c r="F88" s="354">
        <v>0</v>
      </c>
      <c r="G88" s="360">
        <v>0</v>
      </c>
      <c r="H88" s="355"/>
      <c r="I88" s="366"/>
      <c r="J88" s="355"/>
    </row>
    <row r="89" s="313" customFormat="1" ht="14.25" spans="1:10">
      <c r="A89" s="349" t="s">
        <v>249</v>
      </c>
      <c r="B89" s="350">
        <f t="shared" si="24"/>
        <v>7</v>
      </c>
      <c r="C89" s="351" t="s">
        <v>250</v>
      </c>
      <c r="D89" s="360">
        <v>0</v>
      </c>
      <c r="E89" s="356"/>
      <c r="F89" s="354">
        <v>0</v>
      </c>
      <c r="G89" s="360">
        <v>0</v>
      </c>
      <c r="H89" s="355"/>
      <c r="I89" s="366"/>
      <c r="J89" s="355"/>
    </row>
    <row r="90" s="313" customFormat="1" ht="14.25" spans="1:10">
      <c r="A90" s="349" t="s">
        <v>251</v>
      </c>
      <c r="B90" s="350">
        <f t="shared" si="24"/>
        <v>5</v>
      </c>
      <c r="C90" s="351" t="s">
        <v>252</v>
      </c>
      <c r="D90" s="360">
        <v>0</v>
      </c>
      <c r="E90" s="353"/>
      <c r="F90" s="354">
        <v>0</v>
      </c>
      <c r="G90" s="360">
        <v>0</v>
      </c>
      <c r="H90" s="355"/>
      <c r="I90" s="366"/>
      <c r="J90" s="355"/>
    </row>
    <row r="91" s="313" customFormat="1" ht="14.25" spans="1:10">
      <c r="A91" s="349" t="s">
        <v>253</v>
      </c>
      <c r="B91" s="350">
        <f t="shared" si="24"/>
        <v>7</v>
      </c>
      <c r="C91" s="351" t="s">
        <v>120</v>
      </c>
      <c r="D91" s="360">
        <v>0</v>
      </c>
      <c r="E91" s="356"/>
      <c r="F91" s="354">
        <v>0</v>
      </c>
      <c r="G91" s="360">
        <v>0</v>
      </c>
      <c r="H91" s="355"/>
      <c r="I91" s="366"/>
      <c r="J91" s="355"/>
    </row>
    <row r="92" s="313" customFormat="1" ht="14.25" spans="1:10">
      <c r="A92" s="349" t="s">
        <v>254</v>
      </c>
      <c r="B92" s="350">
        <f t="shared" si="24"/>
        <v>7</v>
      </c>
      <c r="C92" s="351" t="s">
        <v>122</v>
      </c>
      <c r="D92" s="360">
        <v>0</v>
      </c>
      <c r="E92" s="356"/>
      <c r="F92" s="354">
        <v>0</v>
      </c>
      <c r="G92" s="360">
        <v>0</v>
      </c>
      <c r="H92" s="355"/>
      <c r="I92" s="366"/>
      <c r="J92" s="355"/>
    </row>
    <row r="93" s="313" customFormat="1" ht="14.25" spans="1:10">
      <c r="A93" s="349" t="s">
        <v>255</v>
      </c>
      <c r="B93" s="350">
        <f t="shared" si="24"/>
        <v>7</v>
      </c>
      <c r="C93" s="351" t="s">
        <v>124</v>
      </c>
      <c r="D93" s="360">
        <v>0</v>
      </c>
      <c r="E93" s="356"/>
      <c r="F93" s="354">
        <v>0</v>
      </c>
      <c r="G93" s="360">
        <v>0</v>
      </c>
      <c r="H93" s="355"/>
      <c r="I93" s="366"/>
      <c r="J93" s="355"/>
    </row>
    <row r="94" s="313" customFormat="1" ht="14.25" spans="1:10">
      <c r="A94" s="349" t="s">
        <v>256</v>
      </c>
      <c r="B94" s="350">
        <f t="shared" si="24"/>
        <v>7</v>
      </c>
      <c r="C94" s="351" t="s">
        <v>257</v>
      </c>
      <c r="D94" s="360">
        <v>0</v>
      </c>
      <c r="E94" s="356"/>
      <c r="F94" s="354">
        <v>0</v>
      </c>
      <c r="G94" s="360">
        <v>0</v>
      </c>
      <c r="H94" s="355"/>
      <c r="I94" s="366"/>
      <c r="J94" s="355"/>
    </row>
    <row r="95" s="313" customFormat="1" ht="14.25" spans="1:10">
      <c r="A95" s="349" t="s">
        <v>258</v>
      </c>
      <c r="B95" s="350">
        <f t="shared" si="24"/>
        <v>7</v>
      </c>
      <c r="C95" s="351" t="s">
        <v>259</v>
      </c>
      <c r="D95" s="360">
        <v>0</v>
      </c>
      <c r="E95" s="356"/>
      <c r="F95" s="354">
        <v>0</v>
      </c>
      <c r="G95" s="360">
        <v>0</v>
      </c>
      <c r="H95" s="355"/>
      <c r="I95" s="366"/>
      <c r="J95" s="355"/>
    </row>
    <row r="96" s="313" customFormat="1" ht="14.25" spans="1:10">
      <c r="A96" s="349" t="s">
        <v>260</v>
      </c>
      <c r="B96" s="350">
        <f t="shared" si="24"/>
        <v>7</v>
      </c>
      <c r="C96" s="351" t="s">
        <v>221</v>
      </c>
      <c r="D96" s="360">
        <v>0</v>
      </c>
      <c r="E96" s="356"/>
      <c r="F96" s="354">
        <v>0</v>
      </c>
      <c r="G96" s="360">
        <v>0</v>
      </c>
      <c r="H96" s="355"/>
      <c r="I96" s="366"/>
      <c r="J96" s="355"/>
    </row>
    <row r="97" s="313" customFormat="1" ht="14.25" spans="1:10">
      <c r="A97" s="349" t="s">
        <v>261</v>
      </c>
      <c r="B97" s="350">
        <f t="shared" si="24"/>
        <v>7</v>
      </c>
      <c r="C97" s="351" t="s">
        <v>262</v>
      </c>
      <c r="D97" s="360">
        <v>0</v>
      </c>
      <c r="E97" s="356"/>
      <c r="F97" s="354">
        <v>0</v>
      </c>
      <c r="G97" s="360">
        <v>0</v>
      </c>
      <c r="H97" s="355"/>
      <c r="I97" s="366"/>
      <c r="J97" s="355"/>
    </row>
    <row r="98" s="313" customFormat="1" ht="14.25" spans="1:10">
      <c r="A98" s="349" t="s">
        <v>263</v>
      </c>
      <c r="B98" s="350"/>
      <c r="C98" s="351" t="s">
        <v>264</v>
      </c>
      <c r="D98" s="360">
        <v>0</v>
      </c>
      <c r="E98" s="356"/>
      <c r="F98" s="354">
        <v>0</v>
      </c>
      <c r="G98" s="360">
        <v>0</v>
      </c>
      <c r="H98" s="355"/>
      <c r="I98" s="366"/>
      <c r="J98" s="355"/>
    </row>
    <row r="99" s="313" customFormat="1" ht="14.25" spans="1:10">
      <c r="A99" s="349" t="s">
        <v>265</v>
      </c>
      <c r="B99" s="350"/>
      <c r="C99" s="351" t="s">
        <v>266</v>
      </c>
      <c r="D99" s="360">
        <v>0</v>
      </c>
      <c r="E99" s="356"/>
      <c r="F99" s="354">
        <v>0</v>
      </c>
      <c r="G99" s="360">
        <v>0</v>
      </c>
      <c r="H99" s="355"/>
      <c r="I99" s="366"/>
      <c r="J99" s="355"/>
    </row>
    <row r="100" s="313" customFormat="1" ht="14.25" spans="1:10">
      <c r="A100" s="349" t="s">
        <v>267</v>
      </c>
      <c r="B100" s="350"/>
      <c r="C100" s="351" t="s">
        <v>268</v>
      </c>
      <c r="D100" s="360">
        <v>0</v>
      </c>
      <c r="E100" s="356"/>
      <c r="F100" s="354">
        <v>0</v>
      </c>
      <c r="G100" s="360">
        <v>0</v>
      </c>
      <c r="H100" s="355"/>
      <c r="I100" s="366"/>
      <c r="J100" s="355"/>
    </row>
    <row r="101" s="313" customFormat="1" ht="14.25" spans="1:10">
      <c r="A101" s="349" t="s">
        <v>269</v>
      </c>
      <c r="B101" s="350">
        <f t="shared" ref="B101:B130" si="28">LEN(A101)</f>
        <v>7</v>
      </c>
      <c r="C101" s="351" t="s">
        <v>138</v>
      </c>
      <c r="D101" s="360">
        <v>0</v>
      </c>
      <c r="E101" s="356"/>
      <c r="F101" s="354">
        <v>0</v>
      </c>
      <c r="G101" s="360">
        <v>0</v>
      </c>
      <c r="H101" s="355"/>
      <c r="I101" s="366"/>
      <c r="J101" s="355"/>
    </row>
    <row r="102" s="313" customFormat="1" ht="14.25" spans="1:10">
      <c r="A102" s="349" t="s">
        <v>270</v>
      </c>
      <c r="B102" s="350">
        <f t="shared" si="28"/>
        <v>7</v>
      </c>
      <c r="C102" s="351" t="s">
        <v>271</v>
      </c>
      <c r="D102" s="360">
        <v>0</v>
      </c>
      <c r="E102" s="356"/>
      <c r="F102" s="354">
        <v>0</v>
      </c>
      <c r="G102" s="360">
        <v>0</v>
      </c>
      <c r="H102" s="355"/>
      <c r="I102" s="366"/>
      <c r="J102" s="355"/>
    </row>
    <row r="103" s="313" customFormat="1" ht="14.25" spans="1:10">
      <c r="A103" s="349" t="s">
        <v>272</v>
      </c>
      <c r="B103" s="350">
        <f t="shared" si="28"/>
        <v>5</v>
      </c>
      <c r="C103" s="351" t="s">
        <v>273</v>
      </c>
      <c r="D103" s="360">
        <v>632</v>
      </c>
      <c r="E103" s="356">
        <v>327</v>
      </c>
      <c r="F103" s="354">
        <v>346</v>
      </c>
      <c r="G103" s="360">
        <v>613</v>
      </c>
      <c r="H103" s="355">
        <f>G103/F103</f>
        <v>1.77167630057803</v>
      </c>
      <c r="I103" s="366">
        <f t="shared" ref="I103:I105" si="29">G103-D103</f>
        <v>-19</v>
      </c>
      <c r="J103" s="355">
        <f t="shared" ref="J103:J105" si="30">I103/D103</f>
        <v>-0.0300632911392405</v>
      </c>
    </row>
    <row r="104" s="313" customFormat="1" ht="14.25" spans="1:10">
      <c r="A104" s="349" t="s">
        <v>274</v>
      </c>
      <c r="B104" s="350">
        <f t="shared" si="28"/>
        <v>7</v>
      </c>
      <c r="C104" s="351" t="s">
        <v>120</v>
      </c>
      <c r="D104" s="360">
        <v>552</v>
      </c>
      <c r="E104" s="356">
        <v>327</v>
      </c>
      <c r="F104" s="354">
        <v>327</v>
      </c>
      <c r="G104" s="360">
        <v>574</v>
      </c>
      <c r="H104" s="355">
        <f>G104/F104</f>
        <v>1.75535168195719</v>
      </c>
      <c r="I104" s="366">
        <f t="shared" si="29"/>
        <v>22</v>
      </c>
      <c r="J104" s="355">
        <f t="shared" si="30"/>
        <v>0.0398550724637681</v>
      </c>
    </row>
    <row r="105" s="313" customFormat="1" ht="14.25" spans="1:10">
      <c r="A105" s="349" t="s">
        <v>275</v>
      </c>
      <c r="B105" s="350">
        <f t="shared" si="28"/>
        <v>7</v>
      </c>
      <c r="C105" s="351" t="s">
        <v>122</v>
      </c>
      <c r="D105" s="360">
        <v>76</v>
      </c>
      <c r="E105" s="356"/>
      <c r="F105" s="354">
        <v>0</v>
      </c>
      <c r="G105" s="360">
        <v>39</v>
      </c>
      <c r="H105" s="355"/>
      <c r="I105" s="366">
        <f t="shared" si="29"/>
        <v>-37</v>
      </c>
      <c r="J105" s="355">
        <f t="shared" si="30"/>
        <v>-0.486842105263158</v>
      </c>
    </row>
    <row r="106" s="313" customFormat="1" ht="14.25" spans="1:10">
      <c r="A106" s="349" t="s">
        <v>276</v>
      </c>
      <c r="B106" s="350">
        <f t="shared" si="28"/>
        <v>7</v>
      </c>
      <c r="C106" s="351" t="s">
        <v>124</v>
      </c>
      <c r="D106" s="360">
        <v>0</v>
      </c>
      <c r="E106" s="356"/>
      <c r="F106" s="354">
        <v>0</v>
      </c>
      <c r="G106" s="360">
        <v>0</v>
      </c>
      <c r="H106" s="355"/>
      <c r="I106" s="366"/>
      <c r="J106" s="355"/>
    </row>
    <row r="107" s="313" customFormat="1" ht="14.25" spans="1:10">
      <c r="A107" s="349" t="s">
        <v>277</v>
      </c>
      <c r="B107" s="350">
        <f t="shared" si="28"/>
        <v>7</v>
      </c>
      <c r="C107" s="351" t="s">
        <v>278</v>
      </c>
      <c r="D107" s="360">
        <v>0</v>
      </c>
      <c r="E107" s="356"/>
      <c r="F107" s="354">
        <v>0</v>
      </c>
      <c r="G107" s="360">
        <v>0</v>
      </c>
      <c r="H107" s="355"/>
      <c r="I107" s="366">
        <f t="shared" ref="I107:I114" si="31">G107-D107</f>
        <v>0</v>
      </c>
      <c r="J107" s="355" t="e">
        <f t="shared" ref="J107:J114" si="32">I107/D107</f>
        <v>#DIV/0!</v>
      </c>
    </row>
    <row r="108" s="313" customFormat="1" ht="14.25" spans="1:10">
      <c r="A108" s="349" t="s">
        <v>279</v>
      </c>
      <c r="B108" s="350">
        <f t="shared" si="28"/>
        <v>7</v>
      </c>
      <c r="C108" s="351" t="s">
        <v>280</v>
      </c>
      <c r="D108" s="360">
        <v>1</v>
      </c>
      <c r="E108" s="356"/>
      <c r="F108" s="354">
        <v>0</v>
      </c>
      <c r="G108" s="360">
        <v>0</v>
      </c>
      <c r="H108" s="355"/>
      <c r="I108" s="366">
        <f t="shared" si="31"/>
        <v>-1</v>
      </c>
      <c r="J108" s="355">
        <f t="shared" si="32"/>
        <v>-1</v>
      </c>
    </row>
    <row r="109" s="313" customFormat="1" ht="14.25" spans="1:10">
      <c r="A109" s="349" t="s">
        <v>281</v>
      </c>
      <c r="B109" s="350">
        <f t="shared" si="28"/>
        <v>7</v>
      </c>
      <c r="C109" s="351" t="s">
        <v>282</v>
      </c>
      <c r="D109" s="360">
        <v>3</v>
      </c>
      <c r="E109" s="356"/>
      <c r="F109" s="354">
        <v>0</v>
      </c>
      <c r="G109" s="360">
        <v>0</v>
      </c>
      <c r="H109" s="355"/>
      <c r="I109" s="366"/>
      <c r="J109" s="355"/>
    </row>
    <row r="110" s="313" customFormat="1" ht="14.25" spans="1:10">
      <c r="A110" s="349" t="s">
        <v>283</v>
      </c>
      <c r="B110" s="350">
        <f t="shared" si="28"/>
        <v>7</v>
      </c>
      <c r="C110" s="351" t="s">
        <v>138</v>
      </c>
      <c r="D110" s="360">
        <v>0</v>
      </c>
      <c r="E110" s="356"/>
      <c r="F110" s="354">
        <v>0</v>
      </c>
      <c r="G110" s="360">
        <v>0</v>
      </c>
      <c r="H110" s="355"/>
      <c r="I110" s="366"/>
      <c r="J110" s="355"/>
    </row>
    <row r="111" s="313" customFormat="1" ht="14.25" spans="1:10">
      <c r="A111" s="349" t="s">
        <v>284</v>
      </c>
      <c r="B111" s="350">
        <f t="shared" si="28"/>
        <v>7</v>
      </c>
      <c r="C111" s="351" t="s">
        <v>285</v>
      </c>
      <c r="D111" s="360">
        <v>0</v>
      </c>
      <c r="E111" s="356"/>
      <c r="F111" s="354">
        <v>19</v>
      </c>
      <c r="G111" s="360">
        <v>0</v>
      </c>
      <c r="H111" s="355"/>
      <c r="I111" s="366"/>
      <c r="J111" s="355"/>
    </row>
    <row r="112" s="313" customFormat="1" ht="14.25" spans="1:10">
      <c r="A112" s="349" t="s">
        <v>286</v>
      </c>
      <c r="B112" s="350">
        <f t="shared" si="28"/>
        <v>5</v>
      </c>
      <c r="C112" s="351" t="s">
        <v>287</v>
      </c>
      <c r="D112" s="352">
        <v>616</v>
      </c>
      <c r="E112" s="356">
        <v>93</v>
      </c>
      <c r="F112" s="354">
        <v>93</v>
      </c>
      <c r="G112" s="352">
        <v>571</v>
      </c>
      <c r="H112" s="355">
        <f>G112/F112</f>
        <v>6.13978494623656</v>
      </c>
      <c r="I112" s="366">
        <f t="shared" si="31"/>
        <v>-45</v>
      </c>
      <c r="J112" s="355">
        <f t="shared" si="32"/>
        <v>-0.073051948051948</v>
      </c>
    </row>
    <row r="113" s="313" customFormat="1" ht="14.25" spans="1:10">
      <c r="A113" s="349" t="s">
        <v>288</v>
      </c>
      <c r="B113" s="350">
        <f t="shared" si="28"/>
        <v>7</v>
      </c>
      <c r="C113" s="351" t="s">
        <v>120</v>
      </c>
      <c r="D113" s="352">
        <v>128</v>
      </c>
      <c r="E113" s="356">
        <v>93</v>
      </c>
      <c r="F113" s="354">
        <v>93</v>
      </c>
      <c r="G113" s="352">
        <v>443</v>
      </c>
      <c r="H113" s="355">
        <f>G113/F113</f>
        <v>4.76344086021505</v>
      </c>
      <c r="I113" s="366">
        <f t="shared" si="31"/>
        <v>315</v>
      </c>
      <c r="J113" s="355">
        <f t="shared" si="32"/>
        <v>2.4609375</v>
      </c>
    </row>
    <row r="114" s="313" customFormat="1" ht="14.25" spans="1:10">
      <c r="A114" s="349" t="s">
        <v>289</v>
      </c>
      <c r="B114" s="350">
        <f t="shared" si="28"/>
        <v>7</v>
      </c>
      <c r="C114" s="351" t="s">
        <v>122</v>
      </c>
      <c r="D114" s="352">
        <v>118</v>
      </c>
      <c r="E114" s="356"/>
      <c r="F114" s="354">
        <v>0</v>
      </c>
      <c r="G114" s="352">
        <v>123</v>
      </c>
      <c r="H114" s="355"/>
      <c r="I114" s="366">
        <f t="shared" si="31"/>
        <v>5</v>
      </c>
      <c r="J114" s="355">
        <f t="shared" si="32"/>
        <v>0.0423728813559322</v>
      </c>
    </row>
    <row r="115" s="313" customFormat="1" ht="14.25" spans="1:10">
      <c r="A115" s="349" t="s">
        <v>290</v>
      </c>
      <c r="B115" s="350">
        <f t="shared" si="28"/>
        <v>7</v>
      </c>
      <c r="C115" s="351" t="s">
        <v>124</v>
      </c>
      <c r="D115" s="352">
        <v>0</v>
      </c>
      <c r="E115" s="356"/>
      <c r="F115" s="354">
        <v>0</v>
      </c>
      <c r="G115" s="352">
        <v>0</v>
      </c>
      <c r="H115" s="355"/>
      <c r="I115" s="366"/>
      <c r="J115" s="355"/>
    </row>
    <row r="116" s="313" customFormat="1" ht="14.25" spans="1:10">
      <c r="A116" s="349" t="s">
        <v>291</v>
      </c>
      <c r="B116" s="350">
        <f t="shared" si="28"/>
        <v>7</v>
      </c>
      <c r="C116" s="351" t="s">
        <v>292</v>
      </c>
      <c r="D116" s="352">
        <v>0</v>
      </c>
      <c r="E116" s="356"/>
      <c r="F116" s="354">
        <v>0</v>
      </c>
      <c r="G116" s="352">
        <v>0</v>
      </c>
      <c r="H116" s="355"/>
      <c r="I116" s="366"/>
      <c r="J116" s="355"/>
    </row>
    <row r="117" s="313" customFormat="1" ht="14.25" spans="1:10">
      <c r="A117" s="349" t="s">
        <v>293</v>
      </c>
      <c r="B117" s="350">
        <f t="shared" si="28"/>
        <v>7</v>
      </c>
      <c r="C117" s="351" t="s">
        <v>294</v>
      </c>
      <c r="D117" s="352">
        <v>0</v>
      </c>
      <c r="E117" s="356"/>
      <c r="F117" s="354">
        <v>0</v>
      </c>
      <c r="G117" s="352">
        <v>0</v>
      </c>
      <c r="H117" s="355"/>
      <c r="I117" s="366"/>
      <c r="J117" s="355"/>
    </row>
    <row r="118" s="313" customFormat="1" ht="14.25" spans="1:10">
      <c r="A118" s="349" t="s">
        <v>295</v>
      </c>
      <c r="B118" s="350">
        <f t="shared" si="28"/>
        <v>7</v>
      </c>
      <c r="C118" s="351" t="s">
        <v>296</v>
      </c>
      <c r="D118" s="352">
        <v>0</v>
      </c>
      <c r="E118" s="356"/>
      <c r="F118" s="354">
        <v>0</v>
      </c>
      <c r="G118" s="352">
        <v>0</v>
      </c>
      <c r="H118" s="355"/>
      <c r="I118" s="366"/>
      <c r="J118" s="355"/>
    </row>
    <row r="119" s="313" customFormat="1" ht="14.25" spans="1:10">
      <c r="A119" s="349" t="s">
        <v>297</v>
      </c>
      <c r="B119" s="350">
        <f t="shared" si="28"/>
        <v>7</v>
      </c>
      <c r="C119" s="351" t="s">
        <v>298</v>
      </c>
      <c r="D119" s="352">
        <v>0</v>
      </c>
      <c r="E119" s="356"/>
      <c r="F119" s="354">
        <v>0</v>
      </c>
      <c r="G119" s="352">
        <v>0</v>
      </c>
      <c r="H119" s="355"/>
      <c r="I119" s="366"/>
      <c r="J119" s="355"/>
    </row>
    <row r="120" s="313" customFormat="1" ht="14.25" spans="1:10">
      <c r="A120" s="349" t="s">
        <v>299</v>
      </c>
      <c r="B120" s="350">
        <f t="shared" si="28"/>
        <v>7</v>
      </c>
      <c r="C120" s="351" t="s">
        <v>300</v>
      </c>
      <c r="D120" s="352">
        <v>242</v>
      </c>
      <c r="E120" s="356"/>
      <c r="F120" s="354">
        <v>0</v>
      </c>
      <c r="G120" s="352">
        <v>0</v>
      </c>
      <c r="H120" s="355"/>
      <c r="I120" s="366">
        <f t="shared" ref="I120:I123" si="33">G120-D120</f>
        <v>-242</v>
      </c>
      <c r="J120" s="355">
        <f t="shared" ref="J120:J123" si="34">I120/D120</f>
        <v>-1</v>
      </c>
    </row>
    <row r="121" s="313" customFormat="1" ht="14.25" spans="1:10">
      <c r="A121" s="349" t="s">
        <v>301</v>
      </c>
      <c r="B121" s="350">
        <f t="shared" si="28"/>
        <v>7</v>
      </c>
      <c r="C121" s="351" t="s">
        <v>138</v>
      </c>
      <c r="D121" s="352">
        <v>0</v>
      </c>
      <c r="E121" s="356"/>
      <c r="F121" s="354">
        <v>0</v>
      </c>
      <c r="G121" s="352">
        <v>0</v>
      </c>
      <c r="H121" s="355"/>
      <c r="I121" s="366"/>
      <c r="J121" s="355"/>
    </row>
    <row r="122" s="313" customFormat="1" ht="14.25" spans="1:10">
      <c r="A122" s="349" t="s">
        <v>302</v>
      </c>
      <c r="B122" s="350">
        <f t="shared" si="28"/>
        <v>7</v>
      </c>
      <c r="C122" s="351" t="s">
        <v>303</v>
      </c>
      <c r="D122" s="352">
        <v>128</v>
      </c>
      <c r="E122" s="356"/>
      <c r="F122" s="354">
        <v>0</v>
      </c>
      <c r="G122" s="352">
        <v>5</v>
      </c>
      <c r="H122" s="355"/>
      <c r="I122" s="366">
        <f t="shared" si="33"/>
        <v>-123</v>
      </c>
      <c r="J122" s="355">
        <f t="shared" si="34"/>
        <v>-0.9609375</v>
      </c>
    </row>
    <row r="123" s="313" customFormat="1" ht="14.25" spans="1:10">
      <c r="A123" s="349" t="s">
        <v>304</v>
      </c>
      <c r="B123" s="350">
        <f t="shared" si="28"/>
        <v>5</v>
      </c>
      <c r="C123" s="351" t="s">
        <v>305</v>
      </c>
      <c r="D123" s="360">
        <v>0</v>
      </c>
      <c r="E123" s="353"/>
      <c r="F123" s="354">
        <v>0</v>
      </c>
      <c r="G123" s="360">
        <v>0</v>
      </c>
      <c r="H123" s="355"/>
      <c r="I123" s="366">
        <f t="shared" si="33"/>
        <v>0</v>
      </c>
      <c r="J123" s="355" t="e">
        <f t="shared" si="34"/>
        <v>#DIV/0!</v>
      </c>
    </row>
    <row r="124" s="313" customFormat="1" ht="14.25" spans="1:10">
      <c r="A124" s="349" t="s">
        <v>306</v>
      </c>
      <c r="B124" s="350">
        <f t="shared" si="28"/>
        <v>7</v>
      </c>
      <c r="C124" s="351" t="s">
        <v>120</v>
      </c>
      <c r="D124" s="360">
        <v>0</v>
      </c>
      <c r="E124" s="356"/>
      <c r="F124" s="354">
        <v>0</v>
      </c>
      <c r="G124" s="360">
        <v>0</v>
      </c>
      <c r="H124" s="355"/>
      <c r="I124" s="366"/>
      <c r="J124" s="355"/>
    </row>
    <row r="125" s="313" customFormat="1" ht="14.25" spans="1:10">
      <c r="A125" s="349" t="s">
        <v>307</v>
      </c>
      <c r="B125" s="350">
        <f t="shared" si="28"/>
        <v>7</v>
      </c>
      <c r="C125" s="351" t="s">
        <v>122</v>
      </c>
      <c r="D125" s="360">
        <v>0</v>
      </c>
      <c r="E125" s="356"/>
      <c r="F125" s="354">
        <v>0</v>
      </c>
      <c r="G125" s="360">
        <v>0</v>
      </c>
      <c r="H125" s="355"/>
      <c r="I125" s="366"/>
      <c r="J125" s="355"/>
    </row>
    <row r="126" s="313" customFormat="1" ht="14.25" spans="1:10">
      <c r="A126" s="349" t="s">
        <v>308</v>
      </c>
      <c r="B126" s="350">
        <f t="shared" si="28"/>
        <v>7</v>
      </c>
      <c r="C126" s="351" t="s">
        <v>124</v>
      </c>
      <c r="D126" s="360">
        <v>0</v>
      </c>
      <c r="E126" s="356"/>
      <c r="F126" s="354">
        <v>0</v>
      </c>
      <c r="G126" s="360">
        <v>0</v>
      </c>
      <c r="H126" s="355"/>
      <c r="I126" s="366"/>
      <c r="J126" s="355"/>
    </row>
    <row r="127" s="313" customFormat="1" ht="14.25" spans="1:10">
      <c r="A127" s="349" t="s">
        <v>309</v>
      </c>
      <c r="B127" s="350">
        <f t="shared" si="28"/>
        <v>7</v>
      </c>
      <c r="C127" s="351" t="s">
        <v>310</v>
      </c>
      <c r="D127" s="360">
        <v>0</v>
      </c>
      <c r="E127" s="356"/>
      <c r="F127" s="354">
        <v>0</v>
      </c>
      <c r="G127" s="360">
        <v>0</v>
      </c>
      <c r="H127" s="355"/>
      <c r="I127" s="366"/>
      <c r="J127" s="355"/>
    </row>
    <row r="128" s="313" customFormat="1" ht="14.25" spans="1:10">
      <c r="A128" s="349" t="s">
        <v>311</v>
      </c>
      <c r="B128" s="350">
        <f t="shared" si="28"/>
        <v>7</v>
      </c>
      <c r="C128" s="351" t="s">
        <v>312</v>
      </c>
      <c r="D128" s="360">
        <v>0</v>
      </c>
      <c r="E128" s="356"/>
      <c r="F128" s="354">
        <v>0</v>
      </c>
      <c r="G128" s="360">
        <v>0</v>
      </c>
      <c r="H128" s="355"/>
      <c r="I128" s="366"/>
      <c r="J128" s="355"/>
    </row>
    <row r="129" s="313" customFormat="1" ht="14.25" spans="1:10">
      <c r="A129" s="349" t="s">
        <v>313</v>
      </c>
      <c r="B129" s="350">
        <f t="shared" si="28"/>
        <v>7</v>
      </c>
      <c r="C129" s="351" t="s">
        <v>314</v>
      </c>
      <c r="D129" s="360">
        <v>0</v>
      </c>
      <c r="E129" s="356"/>
      <c r="F129" s="354">
        <v>0</v>
      </c>
      <c r="G129" s="360">
        <v>0</v>
      </c>
      <c r="H129" s="355"/>
      <c r="I129" s="366"/>
      <c r="J129" s="355"/>
    </row>
    <row r="130" s="313" customFormat="1" ht="14.25" spans="1:10">
      <c r="A130" s="349" t="s">
        <v>315</v>
      </c>
      <c r="B130" s="350">
        <f t="shared" si="28"/>
        <v>7</v>
      </c>
      <c r="C130" s="351" t="s">
        <v>316</v>
      </c>
      <c r="D130" s="360">
        <v>0</v>
      </c>
      <c r="E130" s="356"/>
      <c r="F130" s="354">
        <v>0</v>
      </c>
      <c r="G130" s="360">
        <v>0</v>
      </c>
      <c r="H130" s="355"/>
      <c r="I130" s="366"/>
      <c r="J130" s="355"/>
    </row>
    <row r="131" s="313" customFormat="1" ht="14.25" spans="1:10">
      <c r="A131" s="349" t="s">
        <v>317</v>
      </c>
      <c r="B131" s="350"/>
      <c r="C131" s="351" t="s">
        <v>318</v>
      </c>
      <c r="D131" s="360">
        <v>0</v>
      </c>
      <c r="E131" s="356"/>
      <c r="F131" s="354">
        <v>0</v>
      </c>
      <c r="G131" s="360">
        <v>0</v>
      </c>
      <c r="H131" s="355"/>
      <c r="I131" s="366"/>
      <c r="J131" s="355"/>
    </row>
    <row r="132" s="313" customFormat="1" ht="14.25" spans="1:10">
      <c r="A132" s="349" t="s">
        <v>319</v>
      </c>
      <c r="B132" s="350"/>
      <c r="C132" s="351" t="s">
        <v>320</v>
      </c>
      <c r="D132" s="360">
        <v>0</v>
      </c>
      <c r="E132" s="356"/>
      <c r="F132" s="354">
        <v>0</v>
      </c>
      <c r="G132" s="360">
        <v>0</v>
      </c>
      <c r="H132" s="355"/>
      <c r="I132" s="366"/>
      <c r="J132" s="355"/>
    </row>
    <row r="133" s="313" customFormat="1" ht="14.25" spans="1:10">
      <c r="A133" s="349" t="s">
        <v>321</v>
      </c>
      <c r="B133" s="350">
        <f t="shared" ref="B133:B179" si="35">LEN(A133)</f>
        <v>7</v>
      </c>
      <c r="C133" s="351" t="s">
        <v>138</v>
      </c>
      <c r="D133" s="360">
        <v>0</v>
      </c>
      <c r="E133" s="356"/>
      <c r="F133" s="354">
        <v>0</v>
      </c>
      <c r="G133" s="360">
        <v>0</v>
      </c>
      <c r="H133" s="355"/>
      <c r="I133" s="366"/>
      <c r="J133" s="355"/>
    </row>
    <row r="134" s="313" customFormat="1" ht="14.25" spans="1:10">
      <c r="A134" s="349" t="s">
        <v>322</v>
      </c>
      <c r="B134" s="350">
        <f t="shared" si="35"/>
        <v>7</v>
      </c>
      <c r="C134" s="351" t="s">
        <v>323</v>
      </c>
      <c r="D134" s="360">
        <v>0</v>
      </c>
      <c r="E134" s="356"/>
      <c r="F134" s="354">
        <v>0</v>
      </c>
      <c r="G134" s="360">
        <v>0</v>
      </c>
      <c r="H134" s="355"/>
      <c r="I134" s="366">
        <f t="shared" ref="I134:I137" si="36">G134-D134</f>
        <v>0</v>
      </c>
      <c r="J134" s="355" t="e">
        <f t="shared" ref="J134:J137" si="37">I134/D134</f>
        <v>#DIV/0!</v>
      </c>
    </row>
    <row r="135" s="313" customFormat="1" ht="14.25" spans="1:10">
      <c r="A135" s="349" t="s">
        <v>324</v>
      </c>
      <c r="B135" s="350">
        <f t="shared" si="35"/>
        <v>5</v>
      </c>
      <c r="C135" s="351" t="s">
        <v>325</v>
      </c>
      <c r="D135" s="360">
        <v>8</v>
      </c>
      <c r="E135" s="353"/>
      <c r="F135" s="354">
        <v>0</v>
      </c>
      <c r="G135" s="360">
        <v>5</v>
      </c>
      <c r="H135" s="355"/>
      <c r="I135" s="366">
        <f t="shared" si="36"/>
        <v>-3</v>
      </c>
      <c r="J135" s="355">
        <f t="shared" si="37"/>
        <v>-0.375</v>
      </c>
    </row>
    <row r="136" s="313" customFormat="1" ht="14.25" spans="1:10">
      <c r="A136" s="349" t="s">
        <v>326</v>
      </c>
      <c r="B136" s="350">
        <f t="shared" si="35"/>
        <v>7</v>
      </c>
      <c r="C136" s="351" t="s">
        <v>120</v>
      </c>
      <c r="D136" s="360">
        <v>0</v>
      </c>
      <c r="E136" s="356"/>
      <c r="F136" s="354">
        <v>0</v>
      </c>
      <c r="G136" s="360">
        <v>0</v>
      </c>
      <c r="H136" s="355"/>
      <c r="I136" s="366"/>
      <c r="J136" s="355"/>
    </row>
    <row r="137" s="313" customFormat="1" ht="14.25" spans="1:10">
      <c r="A137" s="349" t="s">
        <v>327</v>
      </c>
      <c r="B137" s="350">
        <f t="shared" si="35"/>
        <v>7</v>
      </c>
      <c r="C137" s="351" t="s">
        <v>122</v>
      </c>
      <c r="D137" s="360">
        <v>6</v>
      </c>
      <c r="E137" s="356"/>
      <c r="F137" s="354">
        <v>0</v>
      </c>
      <c r="G137" s="360">
        <v>5</v>
      </c>
      <c r="H137" s="355"/>
      <c r="I137" s="366">
        <f t="shared" si="36"/>
        <v>-1</v>
      </c>
      <c r="J137" s="355">
        <f t="shared" si="37"/>
        <v>-0.166666666666667</v>
      </c>
    </row>
    <row r="138" s="313" customFormat="1" ht="14.25" spans="1:10">
      <c r="A138" s="349" t="s">
        <v>328</v>
      </c>
      <c r="B138" s="350">
        <f t="shared" si="35"/>
        <v>7</v>
      </c>
      <c r="C138" s="351" t="s">
        <v>124</v>
      </c>
      <c r="D138" s="360">
        <v>0</v>
      </c>
      <c r="E138" s="356"/>
      <c r="F138" s="354">
        <v>0</v>
      </c>
      <c r="G138" s="360">
        <v>0</v>
      </c>
      <c r="H138" s="355"/>
      <c r="I138" s="366"/>
      <c r="J138" s="355"/>
    </row>
    <row r="139" s="313" customFormat="1" ht="14.25" spans="1:10">
      <c r="A139" s="349" t="s">
        <v>329</v>
      </c>
      <c r="B139" s="350">
        <f t="shared" si="35"/>
        <v>7</v>
      </c>
      <c r="C139" s="351" t="s">
        <v>330</v>
      </c>
      <c r="D139" s="360">
        <v>0</v>
      </c>
      <c r="E139" s="356"/>
      <c r="F139" s="354">
        <v>0</v>
      </c>
      <c r="G139" s="360">
        <v>0</v>
      </c>
      <c r="H139" s="355"/>
      <c r="I139" s="366">
        <f t="shared" ref="I139:I142" si="38">G139-D139</f>
        <v>0</v>
      </c>
      <c r="J139" s="355" t="e">
        <f t="shared" ref="J139:J142" si="39">I139/D139</f>
        <v>#DIV/0!</v>
      </c>
    </row>
    <row r="140" s="313" customFormat="1" ht="14.25" spans="1:10">
      <c r="A140" s="349" t="s">
        <v>331</v>
      </c>
      <c r="B140" s="350">
        <f t="shared" si="35"/>
        <v>7</v>
      </c>
      <c r="C140" s="351" t="s">
        <v>138</v>
      </c>
      <c r="D140" s="360">
        <v>0</v>
      </c>
      <c r="E140" s="356"/>
      <c r="F140" s="354">
        <v>0</v>
      </c>
      <c r="G140" s="360">
        <v>0</v>
      </c>
      <c r="H140" s="355"/>
      <c r="I140" s="366"/>
      <c r="J140" s="355"/>
    </row>
    <row r="141" s="313" customFormat="1" ht="14.25" spans="1:10">
      <c r="A141" s="349" t="s">
        <v>332</v>
      </c>
      <c r="B141" s="350">
        <f t="shared" si="35"/>
        <v>7</v>
      </c>
      <c r="C141" s="351" t="s">
        <v>333</v>
      </c>
      <c r="D141" s="360">
        <v>2</v>
      </c>
      <c r="E141" s="356"/>
      <c r="F141" s="354">
        <v>0</v>
      </c>
      <c r="G141" s="360">
        <v>0</v>
      </c>
      <c r="H141" s="355"/>
      <c r="I141" s="366">
        <f t="shared" si="38"/>
        <v>-2</v>
      </c>
      <c r="J141" s="355">
        <f t="shared" si="39"/>
        <v>-1</v>
      </c>
    </row>
    <row r="142" s="313" customFormat="1" ht="14.25" spans="1:10">
      <c r="A142" s="349" t="s">
        <v>334</v>
      </c>
      <c r="B142" s="350">
        <f t="shared" si="35"/>
        <v>5</v>
      </c>
      <c r="C142" s="351" t="s">
        <v>335</v>
      </c>
      <c r="D142" s="360">
        <v>0</v>
      </c>
      <c r="E142" s="353"/>
      <c r="F142" s="354">
        <v>0</v>
      </c>
      <c r="G142" s="360">
        <v>0</v>
      </c>
      <c r="H142" s="355"/>
      <c r="I142" s="366">
        <f t="shared" si="38"/>
        <v>0</v>
      </c>
      <c r="J142" s="355" t="e">
        <f t="shared" si="39"/>
        <v>#DIV/0!</v>
      </c>
    </row>
    <row r="143" s="313" customFormat="1" ht="14.25" spans="1:10">
      <c r="A143" s="349" t="s">
        <v>336</v>
      </c>
      <c r="B143" s="350">
        <f t="shared" si="35"/>
        <v>7</v>
      </c>
      <c r="C143" s="351" t="s">
        <v>120</v>
      </c>
      <c r="D143" s="360">
        <v>0</v>
      </c>
      <c r="E143" s="356"/>
      <c r="F143" s="354">
        <v>0</v>
      </c>
      <c r="G143" s="360">
        <v>0</v>
      </c>
      <c r="H143" s="355"/>
      <c r="I143" s="366"/>
      <c r="J143" s="355"/>
    </row>
    <row r="144" s="313" customFormat="1" ht="14.25" spans="1:10">
      <c r="A144" s="349" t="s">
        <v>337</v>
      </c>
      <c r="B144" s="350">
        <f t="shared" si="35"/>
        <v>7</v>
      </c>
      <c r="C144" s="351" t="s">
        <v>122</v>
      </c>
      <c r="D144" s="360">
        <v>0</v>
      </c>
      <c r="E144" s="356"/>
      <c r="F144" s="354">
        <v>0</v>
      </c>
      <c r="G144" s="360">
        <v>0</v>
      </c>
      <c r="H144" s="355"/>
      <c r="I144" s="366"/>
      <c r="J144" s="355"/>
    </row>
    <row r="145" s="313" customFormat="1" ht="14.25" spans="1:10">
      <c r="A145" s="349" t="s">
        <v>338</v>
      </c>
      <c r="B145" s="350">
        <f t="shared" si="35"/>
        <v>7</v>
      </c>
      <c r="C145" s="351" t="s">
        <v>124</v>
      </c>
      <c r="D145" s="360">
        <v>0</v>
      </c>
      <c r="E145" s="356"/>
      <c r="F145" s="354">
        <v>0</v>
      </c>
      <c r="G145" s="360">
        <v>0</v>
      </c>
      <c r="H145" s="355"/>
      <c r="I145" s="366"/>
      <c r="J145" s="355"/>
    </row>
    <row r="146" s="313" customFormat="1" ht="14.25" spans="1:10">
      <c r="A146" s="349" t="s">
        <v>339</v>
      </c>
      <c r="B146" s="350">
        <f t="shared" si="35"/>
        <v>7</v>
      </c>
      <c r="C146" s="351" t="s">
        <v>340</v>
      </c>
      <c r="D146" s="360">
        <v>0</v>
      </c>
      <c r="E146" s="356"/>
      <c r="F146" s="354">
        <v>0</v>
      </c>
      <c r="G146" s="360">
        <v>0</v>
      </c>
      <c r="H146" s="355"/>
      <c r="I146" s="366"/>
      <c r="J146" s="355"/>
    </row>
    <row r="147" s="313" customFormat="1" ht="14.25" spans="1:10">
      <c r="A147" s="349" t="s">
        <v>341</v>
      </c>
      <c r="B147" s="350">
        <f t="shared" si="35"/>
        <v>7</v>
      </c>
      <c r="C147" s="351" t="s">
        <v>342</v>
      </c>
      <c r="D147" s="360">
        <v>0</v>
      </c>
      <c r="E147" s="356"/>
      <c r="F147" s="354">
        <v>0</v>
      </c>
      <c r="G147" s="360">
        <v>0</v>
      </c>
      <c r="H147" s="355"/>
      <c r="I147" s="366"/>
      <c r="J147" s="355"/>
    </row>
    <row r="148" s="313" customFormat="1" ht="14.25" spans="1:10">
      <c r="A148" s="349" t="s">
        <v>343</v>
      </c>
      <c r="B148" s="350">
        <f t="shared" si="35"/>
        <v>7</v>
      </c>
      <c r="C148" s="351" t="s">
        <v>138</v>
      </c>
      <c r="D148" s="360">
        <v>0</v>
      </c>
      <c r="E148" s="356"/>
      <c r="F148" s="354">
        <v>0</v>
      </c>
      <c r="G148" s="360">
        <v>0</v>
      </c>
      <c r="H148" s="355"/>
      <c r="I148" s="366"/>
      <c r="J148" s="355"/>
    </row>
    <row r="149" s="313" customFormat="1" ht="14.25" spans="1:10">
      <c r="A149" s="349" t="s">
        <v>344</v>
      </c>
      <c r="B149" s="350">
        <f t="shared" si="35"/>
        <v>7</v>
      </c>
      <c r="C149" s="351" t="s">
        <v>345</v>
      </c>
      <c r="D149" s="360">
        <v>0</v>
      </c>
      <c r="E149" s="356"/>
      <c r="F149" s="354">
        <v>0</v>
      </c>
      <c r="G149" s="360">
        <v>0</v>
      </c>
      <c r="H149" s="355"/>
      <c r="I149" s="366"/>
      <c r="J149" s="355"/>
    </row>
    <row r="150" s="313" customFormat="1" ht="14.25" spans="1:10">
      <c r="A150" s="349" t="s">
        <v>346</v>
      </c>
      <c r="B150" s="350">
        <f t="shared" si="35"/>
        <v>5</v>
      </c>
      <c r="C150" s="351" t="s">
        <v>347</v>
      </c>
      <c r="D150" s="360">
        <v>81</v>
      </c>
      <c r="E150" s="353">
        <v>56</v>
      </c>
      <c r="F150" s="354">
        <v>56</v>
      </c>
      <c r="G150" s="360">
        <v>67</v>
      </c>
      <c r="H150" s="355">
        <f>G150/F150</f>
        <v>1.19642857142857</v>
      </c>
      <c r="I150" s="366">
        <f>G150-D150</f>
        <v>-14</v>
      </c>
      <c r="J150" s="355">
        <f>I150/D150</f>
        <v>-0.172839506172839</v>
      </c>
    </row>
    <row r="151" s="313" customFormat="1" ht="14.25" spans="1:10">
      <c r="A151" s="349" t="s">
        <v>348</v>
      </c>
      <c r="B151" s="350">
        <f t="shared" si="35"/>
        <v>7</v>
      </c>
      <c r="C151" s="351" t="s">
        <v>120</v>
      </c>
      <c r="D151" s="360">
        <v>0</v>
      </c>
      <c r="E151" s="356"/>
      <c r="F151" s="354">
        <v>0</v>
      </c>
      <c r="G151" s="360">
        <v>0</v>
      </c>
      <c r="H151" s="355"/>
      <c r="I151" s="366"/>
      <c r="J151" s="355"/>
    </row>
    <row r="152" s="313" customFormat="1" ht="14.25" spans="1:10">
      <c r="A152" s="349" t="s">
        <v>349</v>
      </c>
      <c r="B152" s="350">
        <f t="shared" si="35"/>
        <v>7</v>
      </c>
      <c r="C152" s="351" t="s">
        <v>122</v>
      </c>
      <c r="D152" s="360">
        <v>0</v>
      </c>
      <c r="E152" s="356"/>
      <c r="F152" s="354">
        <v>0</v>
      </c>
      <c r="G152" s="360">
        <v>0</v>
      </c>
      <c r="H152" s="355"/>
      <c r="I152" s="366"/>
      <c r="J152" s="355"/>
    </row>
    <row r="153" s="313" customFormat="1" ht="14.25" spans="1:10">
      <c r="A153" s="349" t="s">
        <v>350</v>
      </c>
      <c r="B153" s="350">
        <f t="shared" si="35"/>
        <v>7</v>
      </c>
      <c r="C153" s="351" t="s">
        <v>124</v>
      </c>
      <c r="D153" s="360">
        <v>0</v>
      </c>
      <c r="E153" s="356"/>
      <c r="F153" s="354">
        <v>0</v>
      </c>
      <c r="G153" s="360">
        <v>0</v>
      </c>
      <c r="H153" s="355"/>
      <c r="I153" s="366"/>
      <c r="J153" s="355"/>
    </row>
    <row r="154" s="313" customFormat="1" ht="14.25" spans="1:10">
      <c r="A154" s="349" t="s">
        <v>351</v>
      </c>
      <c r="B154" s="350">
        <f t="shared" si="35"/>
        <v>7</v>
      </c>
      <c r="C154" s="351" t="s">
        <v>352</v>
      </c>
      <c r="D154" s="360">
        <v>81</v>
      </c>
      <c r="E154" s="356">
        <v>56</v>
      </c>
      <c r="F154" s="354">
        <v>56</v>
      </c>
      <c r="G154" s="360">
        <v>67</v>
      </c>
      <c r="H154" s="355">
        <f t="shared" ref="H154:H157" si="40">G154/F154</f>
        <v>1.19642857142857</v>
      </c>
      <c r="I154" s="366">
        <f t="shared" ref="I154:I158" si="41">G154-D154</f>
        <v>-14</v>
      </c>
      <c r="J154" s="355">
        <f t="shared" ref="J154:J158" si="42">I154/D154</f>
        <v>-0.172839506172839</v>
      </c>
    </row>
    <row r="155" s="313" customFormat="1" ht="14.25" spans="1:10">
      <c r="A155" s="349" t="s">
        <v>353</v>
      </c>
      <c r="B155" s="350">
        <f t="shared" si="35"/>
        <v>7</v>
      </c>
      <c r="C155" s="351" t="s">
        <v>354</v>
      </c>
      <c r="D155" s="360">
        <v>0</v>
      </c>
      <c r="E155" s="356"/>
      <c r="F155" s="354">
        <v>0</v>
      </c>
      <c r="G155" s="360">
        <v>0</v>
      </c>
      <c r="H155" s="355"/>
      <c r="I155" s="366"/>
      <c r="J155" s="355"/>
    </row>
    <row r="156" s="313" customFormat="1" ht="14.25" spans="1:10">
      <c r="A156" s="349" t="s">
        <v>355</v>
      </c>
      <c r="B156" s="350">
        <f t="shared" si="35"/>
        <v>5</v>
      </c>
      <c r="C156" s="351" t="s">
        <v>356</v>
      </c>
      <c r="D156" s="352">
        <v>49</v>
      </c>
      <c r="E156" s="353">
        <v>24</v>
      </c>
      <c r="F156" s="354">
        <v>24</v>
      </c>
      <c r="G156" s="352">
        <v>38</v>
      </c>
      <c r="H156" s="355">
        <f t="shared" si="40"/>
        <v>1.58333333333333</v>
      </c>
      <c r="I156" s="366">
        <f t="shared" si="41"/>
        <v>-11</v>
      </c>
      <c r="J156" s="355">
        <f t="shared" si="42"/>
        <v>-0.224489795918367</v>
      </c>
    </row>
    <row r="157" s="313" customFormat="1" ht="14.25" spans="1:10">
      <c r="A157" s="349" t="s">
        <v>357</v>
      </c>
      <c r="B157" s="350">
        <f t="shared" si="35"/>
        <v>7</v>
      </c>
      <c r="C157" s="351" t="s">
        <v>120</v>
      </c>
      <c r="D157" s="352">
        <v>40</v>
      </c>
      <c r="E157" s="356">
        <v>24</v>
      </c>
      <c r="F157" s="354">
        <v>24</v>
      </c>
      <c r="G157" s="352">
        <v>34</v>
      </c>
      <c r="H157" s="355">
        <f t="shared" si="40"/>
        <v>1.41666666666667</v>
      </c>
      <c r="I157" s="366">
        <f t="shared" si="41"/>
        <v>-6</v>
      </c>
      <c r="J157" s="355">
        <f t="shared" si="42"/>
        <v>-0.15</v>
      </c>
    </row>
    <row r="158" s="313" customFormat="1" ht="14.25" spans="1:10">
      <c r="A158" s="349" t="s">
        <v>358</v>
      </c>
      <c r="B158" s="350">
        <f t="shared" si="35"/>
        <v>7</v>
      </c>
      <c r="C158" s="351" t="s">
        <v>122</v>
      </c>
      <c r="D158" s="352">
        <v>9</v>
      </c>
      <c r="E158" s="356"/>
      <c r="F158" s="354">
        <v>0</v>
      </c>
      <c r="G158" s="352">
        <v>4</v>
      </c>
      <c r="H158" s="355"/>
      <c r="I158" s="366">
        <f t="shared" si="41"/>
        <v>-5</v>
      </c>
      <c r="J158" s="355">
        <f t="shared" si="42"/>
        <v>-0.555555555555556</v>
      </c>
    </row>
    <row r="159" s="313" customFormat="1" ht="14.25" spans="1:10">
      <c r="A159" s="349" t="s">
        <v>359</v>
      </c>
      <c r="B159" s="350">
        <f t="shared" si="35"/>
        <v>7</v>
      </c>
      <c r="C159" s="351" t="s">
        <v>124</v>
      </c>
      <c r="D159" s="360">
        <v>0</v>
      </c>
      <c r="E159" s="356"/>
      <c r="F159" s="354">
        <v>0</v>
      </c>
      <c r="G159" s="360">
        <v>0</v>
      </c>
      <c r="H159" s="355"/>
      <c r="I159" s="366"/>
      <c r="J159" s="355"/>
    </row>
    <row r="160" s="313" customFormat="1" ht="14.25" spans="1:10">
      <c r="A160" s="349" t="s">
        <v>360</v>
      </c>
      <c r="B160" s="350">
        <f t="shared" si="35"/>
        <v>7</v>
      </c>
      <c r="C160" s="351" t="s">
        <v>151</v>
      </c>
      <c r="D160" s="360">
        <v>0</v>
      </c>
      <c r="E160" s="356"/>
      <c r="F160" s="354">
        <v>0</v>
      </c>
      <c r="G160" s="360">
        <v>0</v>
      </c>
      <c r="H160" s="355"/>
      <c r="I160" s="366"/>
      <c r="J160" s="355"/>
    </row>
    <row r="161" s="313" customFormat="1" ht="14.25" spans="1:10">
      <c r="A161" s="349" t="s">
        <v>361</v>
      </c>
      <c r="B161" s="350">
        <f t="shared" si="35"/>
        <v>7</v>
      </c>
      <c r="C161" s="351" t="s">
        <v>138</v>
      </c>
      <c r="D161" s="360">
        <v>0</v>
      </c>
      <c r="E161" s="356"/>
      <c r="F161" s="354">
        <v>0</v>
      </c>
      <c r="G161" s="360">
        <v>0</v>
      </c>
      <c r="H161" s="355"/>
      <c r="I161" s="366"/>
      <c r="J161" s="355"/>
    </row>
    <row r="162" s="313" customFormat="1" ht="14.25" spans="1:10">
      <c r="A162" s="349" t="s">
        <v>362</v>
      </c>
      <c r="B162" s="350">
        <f t="shared" si="35"/>
        <v>7</v>
      </c>
      <c r="C162" s="351" t="s">
        <v>363</v>
      </c>
      <c r="D162" s="360">
        <v>0</v>
      </c>
      <c r="E162" s="356"/>
      <c r="F162" s="354">
        <v>0</v>
      </c>
      <c r="G162" s="360">
        <v>0</v>
      </c>
      <c r="H162" s="355"/>
      <c r="I162" s="366"/>
      <c r="J162" s="355"/>
    </row>
    <row r="163" s="313" customFormat="1" ht="14.25" spans="1:10">
      <c r="A163" s="349" t="s">
        <v>364</v>
      </c>
      <c r="B163" s="350">
        <f t="shared" si="35"/>
        <v>5</v>
      </c>
      <c r="C163" s="351" t="s">
        <v>365</v>
      </c>
      <c r="D163" s="352">
        <v>344</v>
      </c>
      <c r="E163" s="353">
        <v>95</v>
      </c>
      <c r="F163" s="354">
        <v>95</v>
      </c>
      <c r="G163" s="352">
        <v>300</v>
      </c>
      <c r="H163" s="355">
        <f t="shared" ref="H163:H167" si="43">G163/F163</f>
        <v>3.15789473684211</v>
      </c>
      <c r="I163" s="366">
        <f t="shared" ref="I163:I165" si="44">G163-D163</f>
        <v>-44</v>
      </c>
      <c r="J163" s="355">
        <f t="shared" ref="J163:J165" si="45">I163/D163</f>
        <v>-0.127906976744186</v>
      </c>
    </row>
    <row r="164" s="313" customFormat="1" ht="14.25" spans="1:10">
      <c r="A164" s="349" t="s">
        <v>366</v>
      </c>
      <c r="B164" s="350">
        <f t="shared" si="35"/>
        <v>7</v>
      </c>
      <c r="C164" s="351" t="s">
        <v>120</v>
      </c>
      <c r="D164" s="352">
        <v>98</v>
      </c>
      <c r="E164" s="356">
        <v>90</v>
      </c>
      <c r="F164" s="354">
        <v>90</v>
      </c>
      <c r="G164" s="352">
        <v>105</v>
      </c>
      <c r="H164" s="355">
        <f t="shared" si="43"/>
        <v>1.16666666666667</v>
      </c>
      <c r="I164" s="366">
        <f t="shared" si="44"/>
        <v>7</v>
      </c>
      <c r="J164" s="355">
        <f t="shared" si="45"/>
        <v>0.0714285714285714</v>
      </c>
    </row>
    <row r="165" s="313" customFormat="1" ht="14.25" spans="1:10">
      <c r="A165" s="349" t="s">
        <v>367</v>
      </c>
      <c r="B165" s="350">
        <f t="shared" si="35"/>
        <v>7</v>
      </c>
      <c r="C165" s="351" t="s">
        <v>122</v>
      </c>
      <c r="D165" s="352">
        <v>73</v>
      </c>
      <c r="E165" s="356"/>
      <c r="F165" s="354">
        <v>0</v>
      </c>
      <c r="G165" s="352">
        <v>36</v>
      </c>
      <c r="H165" s="355"/>
      <c r="I165" s="366">
        <f t="shared" si="44"/>
        <v>-37</v>
      </c>
      <c r="J165" s="355">
        <f t="shared" si="45"/>
        <v>-0.506849315068493</v>
      </c>
    </row>
    <row r="166" s="313" customFormat="1" ht="14.25" spans="1:10">
      <c r="A166" s="349" t="s">
        <v>368</v>
      </c>
      <c r="B166" s="350">
        <f t="shared" si="35"/>
        <v>7</v>
      </c>
      <c r="C166" s="351" t="s">
        <v>124</v>
      </c>
      <c r="D166" s="352">
        <v>0</v>
      </c>
      <c r="E166" s="356"/>
      <c r="F166" s="354">
        <v>0</v>
      </c>
      <c r="G166" s="352">
        <v>0</v>
      </c>
      <c r="H166" s="355"/>
      <c r="I166" s="366"/>
      <c r="J166" s="355"/>
    </row>
    <row r="167" s="313" customFormat="1" ht="14.25" spans="1:10">
      <c r="A167" s="349" t="s">
        <v>369</v>
      </c>
      <c r="B167" s="350">
        <f t="shared" si="35"/>
        <v>7</v>
      </c>
      <c r="C167" s="367" t="s">
        <v>370</v>
      </c>
      <c r="D167" s="352">
        <v>143</v>
      </c>
      <c r="E167" s="356">
        <v>5</v>
      </c>
      <c r="F167" s="233">
        <v>5</v>
      </c>
      <c r="G167" s="352">
        <v>139</v>
      </c>
      <c r="H167" s="355">
        <f t="shared" si="43"/>
        <v>27.8</v>
      </c>
      <c r="I167" s="366"/>
      <c r="J167" s="355"/>
    </row>
    <row r="168" s="313" customFormat="1" ht="14.25" spans="1:10">
      <c r="A168" s="349" t="s">
        <v>371</v>
      </c>
      <c r="B168" s="350">
        <f t="shared" si="35"/>
        <v>7</v>
      </c>
      <c r="C168" s="351" t="s">
        <v>138</v>
      </c>
      <c r="D168" s="313">
        <v>0</v>
      </c>
      <c r="E168" s="356"/>
      <c r="F168" s="233">
        <v>0</v>
      </c>
      <c r="G168" s="313">
        <v>0</v>
      </c>
      <c r="H168" s="355"/>
      <c r="I168" s="366"/>
      <c r="J168" s="355"/>
    </row>
    <row r="169" s="313" customFormat="1" ht="14.25" spans="1:10">
      <c r="A169" s="349" t="s">
        <v>372</v>
      </c>
      <c r="B169" s="350">
        <f t="shared" si="35"/>
        <v>7</v>
      </c>
      <c r="C169" s="351" t="s">
        <v>373</v>
      </c>
      <c r="D169" s="352">
        <v>30</v>
      </c>
      <c r="E169" s="356"/>
      <c r="F169" s="233">
        <v>0</v>
      </c>
      <c r="G169" s="352">
        <v>20</v>
      </c>
      <c r="H169" s="355"/>
      <c r="I169" s="366"/>
      <c r="J169" s="355">
        <f t="shared" ref="J169:J172" si="46">I169/D169</f>
        <v>0</v>
      </c>
    </row>
    <row r="170" s="313" customFormat="1" ht="14.25" spans="1:10">
      <c r="A170" s="349" t="s">
        <v>374</v>
      </c>
      <c r="B170" s="350">
        <f t="shared" si="35"/>
        <v>5</v>
      </c>
      <c r="C170" s="351" t="s">
        <v>375</v>
      </c>
      <c r="D170" s="352">
        <v>461</v>
      </c>
      <c r="E170" s="353">
        <v>112</v>
      </c>
      <c r="F170" s="233">
        <v>112</v>
      </c>
      <c r="G170" s="352">
        <v>455</v>
      </c>
      <c r="H170" s="355">
        <f>G170/F170</f>
        <v>4.0625</v>
      </c>
      <c r="I170" s="366">
        <f t="shared" ref="I170:I172" si="47">G170-D170</f>
        <v>-6</v>
      </c>
      <c r="J170" s="355">
        <f t="shared" si="46"/>
        <v>-0.0130151843817787</v>
      </c>
    </row>
    <row r="171" s="313" customFormat="1" ht="14.25" spans="1:10">
      <c r="A171" s="349" t="s">
        <v>376</v>
      </c>
      <c r="B171" s="350">
        <f t="shared" si="35"/>
        <v>7</v>
      </c>
      <c r="C171" s="351" t="s">
        <v>120</v>
      </c>
      <c r="D171" s="352">
        <v>404</v>
      </c>
      <c r="E171" s="356">
        <v>112</v>
      </c>
      <c r="F171" s="233">
        <v>112</v>
      </c>
      <c r="G171" s="352">
        <v>164</v>
      </c>
      <c r="H171" s="355">
        <f>G171/F171</f>
        <v>1.46428571428571</v>
      </c>
      <c r="I171" s="366">
        <f t="shared" si="47"/>
        <v>-240</v>
      </c>
      <c r="J171" s="355">
        <f t="shared" si="46"/>
        <v>-0.594059405940594</v>
      </c>
    </row>
    <row r="172" s="313" customFormat="1" ht="14.25" spans="1:10">
      <c r="A172" s="349" t="s">
        <v>377</v>
      </c>
      <c r="B172" s="350">
        <f t="shared" si="35"/>
        <v>7</v>
      </c>
      <c r="C172" s="351" t="s">
        <v>122</v>
      </c>
      <c r="D172" s="352">
        <v>57</v>
      </c>
      <c r="E172" s="356">
        <v>0</v>
      </c>
      <c r="F172" s="233">
        <v>0</v>
      </c>
      <c r="G172" s="352">
        <v>227</v>
      </c>
      <c r="H172" s="355"/>
      <c r="I172" s="366">
        <f t="shared" si="47"/>
        <v>170</v>
      </c>
      <c r="J172" s="355">
        <f t="shared" si="46"/>
        <v>2.98245614035088</v>
      </c>
    </row>
    <row r="173" s="313" customFormat="1" ht="14.25" spans="1:10">
      <c r="A173" s="349" t="s">
        <v>378</v>
      </c>
      <c r="B173" s="350">
        <f t="shared" si="35"/>
        <v>7</v>
      </c>
      <c r="C173" s="351" t="s">
        <v>124</v>
      </c>
      <c r="D173" s="360">
        <v>0</v>
      </c>
      <c r="E173" s="356"/>
      <c r="F173" s="233">
        <v>0</v>
      </c>
      <c r="G173" s="360">
        <v>0</v>
      </c>
      <c r="H173" s="355"/>
      <c r="I173" s="366"/>
      <c r="J173" s="355"/>
    </row>
    <row r="174" s="313" customFormat="1" ht="14.25" spans="1:10">
      <c r="A174" s="349" t="s">
        <v>379</v>
      </c>
      <c r="B174" s="350">
        <f t="shared" si="35"/>
        <v>7</v>
      </c>
      <c r="C174" s="351" t="s">
        <v>380</v>
      </c>
      <c r="D174" s="360">
        <v>0</v>
      </c>
      <c r="E174" s="356"/>
      <c r="F174" s="233">
        <v>0</v>
      </c>
      <c r="G174" s="360">
        <v>0</v>
      </c>
      <c r="H174" s="355"/>
      <c r="I174" s="366">
        <f t="shared" ref="I174:I179" si="48">G174-D174</f>
        <v>0</v>
      </c>
      <c r="J174" s="355" t="e">
        <f t="shared" ref="J174:J179" si="49">I174/D174</f>
        <v>#DIV/0!</v>
      </c>
    </row>
    <row r="175" s="313" customFormat="1" ht="14.25" spans="1:10">
      <c r="A175" s="349" t="s">
        <v>381</v>
      </c>
      <c r="B175" s="350">
        <f t="shared" si="35"/>
        <v>7</v>
      </c>
      <c r="C175" s="351" t="s">
        <v>138</v>
      </c>
      <c r="D175" s="360">
        <v>0</v>
      </c>
      <c r="E175" s="356"/>
      <c r="F175" s="233">
        <v>0</v>
      </c>
      <c r="G175" s="360">
        <v>0</v>
      </c>
      <c r="H175" s="355"/>
      <c r="I175" s="366"/>
      <c r="J175" s="355"/>
    </row>
    <row r="176" s="313" customFormat="1" ht="14.25" spans="1:10">
      <c r="A176" s="349" t="s">
        <v>382</v>
      </c>
      <c r="B176" s="350">
        <f t="shared" si="35"/>
        <v>7</v>
      </c>
      <c r="C176" s="351" t="s">
        <v>383</v>
      </c>
      <c r="D176" s="360">
        <v>0</v>
      </c>
      <c r="E176" s="356"/>
      <c r="F176" s="233">
        <v>0</v>
      </c>
      <c r="G176" s="360">
        <v>64</v>
      </c>
      <c r="H176" s="355"/>
      <c r="I176" s="366">
        <f t="shared" si="48"/>
        <v>64</v>
      </c>
      <c r="J176" s="355"/>
    </row>
    <row r="177" s="313" customFormat="1" ht="14.25" spans="1:10">
      <c r="A177" s="349" t="s">
        <v>384</v>
      </c>
      <c r="B177" s="350">
        <f t="shared" si="35"/>
        <v>5</v>
      </c>
      <c r="C177" s="351" t="s">
        <v>385</v>
      </c>
      <c r="D177" s="352">
        <v>821</v>
      </c>
      <c r="E177" s="353">
        <v>422</v>
      </c>
      <c r="F177" s="233">
        <v>422</v>
      </c>
      <c r="G177" s="352">
        <v>879</v>
      </c>
      <c r="H177" s="355">
        <f>G177/F177</f>
        <v>2.08293838862559</v>
      </c>
      <c r="I177" s="366">
        <f t="shared" si="48"/>
        <v>58</v>
      </c>
      <c r="J177" s="355">
        <f t="shared" si="49"/>
        <v>0.0706455542021924</v>
      </c>
    </row>
    <row r="178" s="313" customFormat="1" ht="14.25" spans="1:10">
      <c r="A178" s="349" t="s">
        <v>386</v>
      </c>
      <c r="B178" s="350">
        <f t="shared" si="35"/>
        <v>7</v>
      </c>
      <c r="C178" s="351" t="s">
        <v>120</v>
      </c>
      <c r="D178" s="352">
        <v>234</v>
      </c>
      <c r="E178" s="356">
        <v>281</v>
      </c>
      <c r="F178" s="233">
        <v>281</v>
      </c>
      <c r="G178" s="352">
        <v>368</v>
      </c>
      <c r="H178" s="355">
        <f>G178/F178</f>
        <v>1.30960854092527</v>
      </c>
      <c r="I178" s="366">
        <f t="shared" si="48"/>
        <v>134</v>
      </c>
      <c r="J178" s="355">
        <f t="shared" si="49"/>
        <v>0.572649572649573</v>
      </c>
    </row>
    <row r="179" s="313" customFormat="1" ht="14.25" spans="1:10">
      <c r="A179" s="349" t="s">
        <v>387</v>
      </c>
      <c r="B179" s="350">
        <f t="shared" si="35"/>
        <v>7</v>
      </c>
      <c r="C179" s="351" t="s">
        <v>122</v>
      </c>
      <c r="D179" s="352">
        <v>439</v>
      </c>
      <c r="E179" s="356">
        <v>0</v>
      </c>
      <c r="F179" s="233">
        <v>0</v>
      </c>
      <c r="G179" s="352">
        <v>327</v>
      </c>
      <c r="H179" s="355"/>
      <c r="I179" s="366">
        <f t="shared" si="48"/>
        <v>-112</v>
      </c>
      <c r="J179" s="355">
        <f t="shared" si="49"/>
        <v>-0.255125284738041</v>
      </c>
    </row>
    <row r="180" s="313" customFormat="1" ht="14.25" spans="1:10">
      <c r="A180" s="367" t="s">
        <v>388</v>
      </c>
      <c r="B180" s="350"/>
      <c r="C180" s="351" t="s">
        <v>124</v>
      </c>
      <c r="D180" s="352">
        <v>0</v>
      </c>
      <c r="E180" s="356"/>
      <c r="F180" s="233">
        <v>0</v>
      </c>
      <c r="G180" s="352">
        <v>0</v>
      </c>
      <c r="H180" s="355"/>
      <c r="I180" s="366"/>
      <c r="J180" s="355"/>
    </row>
    <row r="181" s="313" customFormat="1" ht="14.25" spans="1:10">
      <c r="A181" s="349" t="s">
        <v>389</v>
      </c>
      <c r="B181" s="350">
        <f t="shared" ref="B181:B187" si="50">LEN(A181)</f>
        <v>7</v>
      </c>
      <c r="C181" s="351" t="s">
        <v>390</v>
      </c>
      <c r="D181" s="352">
        <v>2</v>
      </c>
      <c r="E181" s="356"/>
      <c r="F181" s="233">
        <v>0</v>
      </c>
      <c r="G181" s="352">
        <v>0</v>
      </c>
      <c r="H181" s="355"/>
      <c r="I181" s="366">
        <f t="shared" ref="I181:I186" si="51">G181-D181</f>
        <v>-2</v>
      </c>
      <c r="J181" s="355"/>
    </row>
    <row r="182" s="313" customFormat="1" ht="14.25" spans="1:10">
      <c r="A182" s="349" t="s">
        <v>391</v>
      </c>
      <c r="B182" s="350">
        <f t="shared" si="50"/>
        <v>7</v>
      </c>
      <c r="C182" s="351" t="s">
        <v>138</v>
      </c>
      <c r="D182" s="352">
        <v>0</v>
      </c>
      <c r="E182" s="356"/>
      <c r="F182" s="233">
        <v>0</v>
      </c>
      <c r="G182" s="352">
        <v>10</v>
      </c>
      <c r="H182" s="355"/>
      <c r="I182" s="366"/>
      <c r="J182" s="355"/>
    </row>
    <row r="183" s="313" customFormat="1" ht="14.25" spans="1:10">
      <c r="A183" s="349" t="s">
        <v>392</v>
      </c>
      <c r="B183" s="350">
        <f t="shared" si="50"/>
        <v>7</v>
      </c>
      <c r="C183" s="351" t="s">
        <v>393</v>
      </c>
      <c r="D183" s="352">
        <v>146</v>
      </c>
      <c r="E183" s="356">
        <v>141</v>
      </c>
      <c r="F183" s="233">
        <v>141</v>
      </c>
      <c r="G183" s="352">
        <v>174</v>
      </c>
      <c r="H183" s="355"/>
      <c r="I183" s="366"/>
      <c r="J183" s="355">
        <f t="shared" ref="J183:J186" si="52">I183/D183</f>
        <v>0</v>
      </c>
    </row>
    <row r="184" s="313" customFormat="1" ht="14.25" spans="1:10">
      <c r="A184" s="349" t="s">
        <v>394</v>
      </c>
      <c r="B184" s="350">
        <f t="shared" si="50"/>
        <v>5</v>
      </c>
      <c r="C184" s="351" t="s">
        <v>395</v>
      </c>
      <c r="D184" s="352">
        <v>569</v>
      </c>
      <c r="E184" s="353">
        <v>95</v>
      </c>
      <c r="F184" s="233">
        <v>95</v>
      </c>
      <c r="G184" s="352">
        <v>434</v>
      </c>
      <c r="H184" s="355">
        <f>G183/F183</f>
        <v>1.23404255319149</v>
      </c>
      <c r="I184" s="366">
        <f>G183-D184</f>
        <v>-395</v>
      </c>
      <c r="J184" s="355">
        <f t="shared" si="52"/>
        <v>-0.694200351493849</v>
      </c>
    </row>
    <row r="185" s="313" customFormat="1" ht="14.25" spans="1:10">
      <c r="A185" s="349" t="s">
        <v>396</v>
      </c>
      <c r="B185" s="350">
        <f t="shared" si="50"/>
        <v>7</v>
      </c>
      <c r="C185" s="351" t="s">
        <v>120</v>
      </c>
      <c r="D185" s="352">
        <v>143</v>
      </c>
      <c r="E185" s="356">
        <v>83</v>
      </c>
      <c r="F185" s="233">
        <v>83</v>
      </c>
      <c r="G185" s="352">
        <v>121</v>
      </c>
      <c r="H185" s="355">
        <f>G185/F185</f>
        <v>1.4578313253012</v>
      </c>
      <c r="I185" s="366">
        <f t="shared" si="51"/>
        <v>-22</v>
      </c>
      <c r="J185" s="355">
        <f t="shared" si="52"/>
        <v>-0.153846153846154</v>
      </c>
    </row>
    <row r="186" s="313" customFormat="1" ht="14.25" spans="1:10">
      <c r="A186" s="349" t="s">
        <v>397</v>
      </c>
      <c r="B186" s="350">
        <f t="shared" si="50"/>
        <v>7</v>
      </c>
      <c r="C186" s="351" t="s">
        <v>122</v>
      </c>
      <c r="D186" s="352">
        <v>397</v>
      </c>
      <c r="E186" s="356"/>
      <c r="F186" s="233">
        <v>0</v>
      </c>
      <c r="G186" s="352">
        <v>211</v>
      </c>
      <c r="H186" s="355"/>
      <c r="I186" s="366">
        <f t="shared" si="51"/>
        <v>-186</v>
      </c>
      <c r="J186" s="355">
        <f t="shared" si="52"/>
        <v>-0.468513853904282</v>
      </c>
    </row>
    <row r="187" s="313" customFormat="1" ht="14.25" spans="1:10">
      <c r="A187" s="349" t="s">
        <v>398</v>
      </c>
      <c r="B187" s="350">
        <f t="shared" si="50"/>
        <v>7</v>
      </c>
      <c r="C187" s="351" t="s">
        <v>124</v>
      </c>
      <c r="D187" s="352">
        <v>0</v>
      </c>
      <c r="E187" s="356"/>
      <c r="F187" s="233">
        <v>0</v>
      </c>
      <c r="G187" s="352">
        <v>0</v>
      </c>
      <c r="H187" s="355"/>
      <c r="I187" s="366"/>
      <c r="J187" s="355"/>
    </row>
    <row r="188" s="313" customFormat="1" ht="14.25" spans="1:10">
      <c r="A188" s="349">
        <v>2013304</v>
      </c>
      <c r="B188" s="350"/>
      <c r="C188" s="351" t="s">
        <v>399</v>
      </c>
      <c r="D188" s="352">
        <v>0</v>
      </c>
      <c r="E188" s="356"/>
      <c r="F188" s="233"/>
      <c r="G188" s="352">
        <v>0</v>
      </c>
      <c r="H188" s="355"/>
      <c r="I188" s="366"/>
      <c r="J188" s="355"/>
    </row>
    <row r="189" s="313" customFormat="1" ht="14.25" spans="1:10">
      <c r="A189" s="349" t="s">
        <v>400</v>
      </c>
      <c r="B189" s="350">
        <f t="shared" ref="B189:B193" si="53">LEN(A189)</f>
        <v>7</v>
      </c>
      <c r="C189" s="351" t="s">
        <v>138</v>
      </c>
      <c r="D189" s="352">
        <v>29</v>
      </c>
      <c r="E189" s="356">
        <v>12</v>
      </c>
      <c r="F189" s="233">
        <v>12</v>
      </c>
      <c r="G189" s="352">
        <v>102</v>
      </c>
      <c r="H189" s="355">
        <f t="shared" ref="H189:H192" si="54">G189/F189</f>
        <v>8.5</v>
      </c>
      <c r="I189" s="366"/>
      <c r="J189" s="355">
        <f t="shared" ref="J189:J193" si="55">I189/D189</f>
        <v>0</v>
      </c>
    </row>
    <row r="190" s="313" customFormat="1" ht="14.25" spans="1:10">
      <c r="A190" s="349" t="s">
        <v>401</v>
      </c>
      <c r="B190" s="350">
        <f t="shared" si="53"/>
        <v>7</v>
      </c>
      <c r="C190" s="351" t="s">
        <v>402</v>
      </c>
      <c r="D190" s="313">
        <v>0</v>
      </c>
      <c r="E190" s="356"/>
      <c r="F190" s="233">
        <v>0</v>
      </c>
      <c r="G190" s="313">
        <v>0</v>
      </c>
      <c r="H190" s="355"/>
      <c r="I190" s="366">
        <f>G189-D190</f>
        <v>102</v>
      </c>
      <c r="J190" s="355" t="e">
        <f t="shared" si="55"/>
        <v>#DIV/0!</v>
      </c>
    </row>
    <row r="191" s="313" customFormat="1" ht="14.25" spans="1:10">
      <c r="A191" s="349" t="s">
        <v>403</v>
      </c>
      <c r="B191" s="350">
        <f t="shared" si="53"/>
        <v>5</v>
      </c>
      <c r="C191" s="351" t="s">
        <v>404</v>
      </c>
      <c r="D191" s="352">
        <v>116</v>
      </c>
      <c r="E191" s="353">
        <v>66</v>
      </c>
      <c r="F191" s="233">
        <v>77</v>
      </c>
      <c r="G191" s="352">
        <v>122</v>
      </c>
      <c r="H191" s="355">
        <f t="shared" si="54"/>
        <v>1.58441558441558</v>
      </c>
      <c r="I191" s="366">
        <f t="shared" ref="I191:I193" si="56">G191-D191</f>
        <v>6</v>
      </c>
      <c r="J191" s="355">
        <f t="shared" si="55"/>
        <v>0.0517241379310345</v>
      </c>
    </row>
    <row r="192" s="313" customFormat="1" ht="14.25" spans="1:10">
      <c r="A192" s="349" t="s">
        <v>405</v>
      </c>
      <c r="B192" s="350">
        <f t="shared" si="53"/>
        <v>7</v>
      </c>
      <c r="C192" s="351" t="s">
        <v>120</v>
      </c>
      <c r="D192" s="352">
        <v>80</v>
      </c>
      <c r="E192" s="356">
        <v>66</v>
      </c>
      <c r="F192" s="233">
        <v>66</v>
      </c>
      <c r="G192" s="352">
        <v>90</v>
      </c>
      <c r="H192" s="355">
        <f t="shared" si="54"/>
        <v>1.36363636363636</v>
      </c>
      <c r="I192" s="366">
        <f t="shared" si="56"/>
        <v>10</v>
      </c>
      <c r="J192" s="355">
        <f t="shared" si="55"/>
        <v>0.125</v>
      </c>
    </row>
    <row r="193" s="313" customFormat="1" ht="14.25" spans="1:10">
      <c r="A193" s="349" t="s">
        <v>406</v>
      </c>
      <c r="B193" s="350">
        <f t="shared" si="53"/>
        <v>7</v>
      </c>
      <c r="C193" s="351" t="s">
        <v>122</v>
      </c>
      <c r="D193" s="352">
        <v>32</v>
      </c>
      <c r="E193" s="356"/>
      <c r="F193" s="233">
        <v>0</v>
      </c>
      <c r="G193" s="352">
        <v>21</v>
      </c>
      <c r="H193" s="355"/>
      <c r="I193" s="366">
        <f t="shared" si="56"/>
        <v>-11</v>
      </c>
      <c r="J193" s="355">
        <f t="shared" si="55"/>
        <v>-0.34375</v>
      </c>
    </row>
    <row r="194" s="313" customFormat="1" ht="14.25" spans="1:10">
      <c r="A194" s="349" t="s">
        <v>407</v>
      </c>
      <c r="B194" s="350"/>
      <c r="C194" s="351" t="s">
        <v>124</v>
      </c>
      <c r="D194" s="352">
        <v>0</v>
      </c>
      <c r="E194" s="356"/>
      <c r="F194" s="233">
        <v>0</v>
      </c>
      <c r="G194" s="352">
        <v>0</v>
      </c>
      <c r="H194" s="355"/>
      <c r="I194" s="366"/>
      <c r="J194" s="355"/>
    </row>
    <row r="195" s="314" customFormat="1" ht="14.25" spans="1:10">
      <c r="A195" s="349" t="s">
        <v>408</v>
      </c>
      <c r="B195" s="350">
        <f t="shared" ref="B195:B210" si="57">LEN(A195)</f>
        <v>7</v>
      </c>
      <c r="C195" s="351" t="s">
        <v>409</v>
      </c>
      <c r="D195" s="352">
        <v>1</v>
      </c>
      <c r="E195" s="356"/>
      <c r="F195" s="233">
        <v>11</v>
      </c>
      <c r="G195" s="352">
        <v>11</v>
      </c>
      <c r="H195" s="355">
        <f>G195/F195</f>
        <v>1</v>
      </c>
      <c r="I195" s="366"/>
      <c r="J195" s="355"/>
    </row>
    <row r="196" s="313" customFormat="1" ht="14.25" spans="1:10">
      <c r="A196" s="349" t="s">
        <v>410</v>
      </c>
      <c r="B196" s="350">
        <f t="shared" si="57"/>
        <v>7</v>
      </c>
      <c r="C196" s="351" t="s">
        <v>411</v>
      </c>
      <c r="D196" s="352">
        <v>3</v>
      </c>
      <c r="E196" s="356"/>
      <c r="F196" s="233">
        <v>0</v>
      </c>
      <c r="G196" s="352">
        <v>0</v>
      </c>
      <c r="H196" s="355"/>
      <c r="I196" s="366">
        <f>G195-D196</f>
        <v>8</v>
      </c>
      <c r="J196" s="355"/>
    </row>
    <row r="197" s="313" customFormat="1" ht="14.25" spans="1:10">
      <c r="A197" s="349" t="s">
        <v>412</v>
      </c>
      <c r="B197" s="350"/>
      <c r="C197" s="351" t="s">
        <v>138</v>
      </c>
      <c r="D197" s="368">
        <v>0</v>
      </c>
      <c r="E197" s="356"/>
      <c r="F197" s="233">
        <v>0</v>
      </c>
      <c r="G197" s="368">
        <v>0</v>
      </c>
      <c r="H197" s="355"/>
      <c r="I197" s="366"/>
      <c r="J197" s="355"/>
    </row>
    <row r="198" s="314" customFormat="1" ht="14.25" spans="1:10">
      <c r="A198" s="349" t="s">
        <v>413</v>
      </c>
      <c r="B198" s="350">
        <f t="shared" si="57"/>
        <v>7</v>
      </c>
      <c r="C198" s="351" t="s">
        <v>414</v>
      </c>
      <c r="D198" s="313">
        <v>0</v>
      </c>
      <c r="E198" s="356"/>
      <c r="F198" s="233">
        <v>0</v>
      </c>
      <c r="G198" s="313">
        <v>0</v>
      </c>
      <c r="H198" s="355"/>
      <c r="I198" s="366"/>
      <c r="J198" s="355"/>
    </row>
    <row r="199" s="313" customFormat="1" ht="14.25" spans="1:10">
      <c r="A199" s="349" t="s">
        <v>415</v>
      </c>
      <c r="B199" s="350">
        <f t="shared" si="57"/>
        <v>5</v>
      </c>
      <c r="C199" s="351" t="s">
        <v>416</v>
      </c>
      <c r="D199" s="360">
        <v>0</v>
      </c>
      <c r="E199" s="353"/>
      <c r="F199" s="233">
        <v>0</v>
      </c>
      <c r="G199" s="360">
        <v>0</v>
      </c>
      <c r="H199" s="355"/>
      <c r="I199" s="366"/>
      <c r="J199" s="355"/>
    </row>
    <row r="200" s="313" customFormat="1" ht="14.25" spans="1:10">
      <c r="A200" s="349" t="s">
        <v>417</v>
      </c>
      <c r="B200" s="350">
        <f t="shared" si="57"/>
        <v>7</v>
      </c>
      <c r="C200" s="351" t="s">
        <v>120</v>
      </c>
      <c r="D200" s="360">
        <v>0</v>
      </c>
      <c r="E200" s="356"/>
      <c r="F200" s="233">
        <v>0</v>
      </c>
      <c r="G200" s="360">
        <v>0</v>
      </c>
      <c r="H200" s="355"/>
      <c r="I200" s="366"/>
      <c r="J200" s="355"/>
    </row>
    <row r="201" s="313" customFormat="1" ht="14.25" spans="1:10">
      <c r="A201" s="349" t="s">
        <v>418</v>
      </c>
      <c r="B201" s="350">
        <f t="shared" si="57"/>
        <v>7</v>
      </c>
      <c r="C201" s="351" t="s">
        <v>122</v>
      </c>
      <c r="D201" s="360">
        <v>0</v>
      </c>
      <c r="E201" s="356"/>
      <c r="F201" s="233">
        <v>0</v>
      </c>
      <c r="G201" s="360">
        <v>0</v>
      </c>
      <c r="H201" s="355"/>
      <c r="I201" s="366"/>
      <c r="J201" s="355"/>
    </row>
    <row r="202" s="313" customFormat="1" ht="14.25" spans="1:10">
      <c r="A202" s="349" t="s">
        <v>419</v>
      </c>
      <c r="B202" s="350">
        <f t="shared" si="57"/>
        <v>7</v>
      </c>
      <c r="C202" s="351" t="s">
        <v>124</v>
      </c>
      <c r="D202" s="360">
        <v>0</v>
      </c>
      <c r="E202" s="356"/>
      <c r="F202" s="233">
        <v>0</v>
      </c>
      <c r="G202" s="360">
        <v>0</v>
      </c>
      <c r="H202" s="355"/>
      <c r="I202" s="366"/>
      <c r="J202" s="355"/>
    </row>
    <row r="203" s="313" customFormat="1" ht="14.25" spans="1:10">
      <c r="A203" s="349" t="s">
        <v>420</v>
      </c>
      <c r="B203" s="350">
        <f t="shared" si="57"/>
        <v>7</v>
      </c>
      <c r="C203" s="351" t="s">
        <v>138</v>
      </c>
      <c r="D203" s="360">
        <v>0</v>
      </c>
      <c r="E203" s="356"/>
      <c r="F203" s="233">
        <v>0</v>
      </c>
      <c r="G203" s="360">
        <v>0</v>
      </c>
      <c r="H203" s="355"/>
      <c r="I203" s="366"/>
      <c r="J203" s="355"/>
    </row>
    <row r="204" s="313" customFormat="1" ht="14.25" spans="1:10">
      <c r="A204" s="349" t="s">
        <v>421</v>
      </c>
      <c r="B204" s="350">
        <f t="shared" si="57"/>
        <v>7</v>
      </c>
      <c r="C204" s="351" t="s">
        <v>422</v>
      </c>
      <c r="D204" s="360">
        <v>0</v>
      </c>
      <c r="E204" s="356"/>
      <c r="F204" s="233">
        <v>0</v>
      </c>
      <c r="G204" s="360">
        <v>0</v>
      </c>
      <c r="H204" s="355"/>
      <c r="I204" s="366"/>
      <c r="J204" s="355"/>
    </row>
    <row r="205" s="313" customFormat="1" ht="14.25" spans="1:10">
      <c r="A205" s="349" t="s">
        <v>423</v>
      </c>
      <c r="B205" s="350">
        <f t="shared" si="57"/>
        <v>5</v>
      </c>
      <c r="C205" s="351" t="s">
        <v>424</v>
      </c>
      <c r="D205" s="352">
        <v>720</v>
      </c>
      <c r="E205" s="353">
        <v>208</v>
      </c>
      <c r="F205" s="233">
        <v>208</v>
      </c>
      <c r="G205" s="352">
        <v>585</v>
      </c>
      <c r="H205" s="355"/>
      <c r="I205" s="366">
        <f t="shared" ref="I205:I207" si="58">G205-D205</f>
        <v>-135</v>
      </c>
      <c r="J205" s="355">
        <f t="shared" ref="J205:J207" si="59">I205/D205</f>
        <v>-0.1875</v>
      </c>
    </row>
    <row r="206" s="313" customFormat="1" ht="14.25" spans="1:10">
      <c r="A206" s="349" t="s">
        <v>425</v>
      </c>
      <c r="B206" s="350">
        <f t="shared" si="57"/>
        <v>7</v>
      </c>
      <c r="C206" s="351" t="s">
        <v>120</v>
      </c>
      <c r="D206" s="352">
        <v>290</v>
      </c>
      <c r="E206" s="356">
        <v>208</v>
      </c>
      <c r="F206" s="233">
        <v>208</v>
      </c>
      <c r="G206" s="352">
        <v>405</v>
      </c>
      <c r="H206" s="355"/>
      <c r="I206" s="366">
        <f t="shared" si="58"/>
        <v>115</v>
      </c>
      <c r="J206" s="355">
        <f t="shared" si="59"/>
        <v>0.396551724137931</v>
      </c>
    </row>
    <row r="207" s="313" customFormat="1" ht="14.25" spans="1:10">
      <c r="A207" s="349" t="s">
        <v>426</v>
      </c>
      <c r="B207" s="350">
        <f t="shared" si="57"/>
        <v>7</v>
      </c>
      <c r="C207" s="351" t="s">
        <v>122</v>
      </c>
      <c r="D207" s="352">
        <v>430</v>
      </c>
      <c r="E207" s="356"/>
      <c r="F207" s="233">
        <v>0</v>
      </c>
      <c r="G207" s="352">
        <v>180</v>
      </c>
      <c r="H207" s="355"/>
      <c r="I207" s="366">
        <f t="shared" si="58"/>
        <v>-250</v>
      </c>
      <c r="J207" s="355">
        <f t="shared" si="59"/>
        <v>-0.581395348837209</v>
      </c>
    </row>
    <row r="208" s="313" customFormat="1" ht="14.25" spans="1:10">
      <c r="A208" s="349" t="s">
        <v>427</v>
      </c>
      <c r="B208" s="350">
        <f t="shared" si="57"/>
        <v>7</v>
      </c>
      <c r="C208" s="351" t="s">
        <v>124</v>
      </c>
      <c r="D208" s="360">
        <v>0</v>
      </c>
      <c r="E208" s="356"/>
      <c r="F208" s="233">
        <v>0</v>
      </c>
      <c r="G208" s="360">
        <v>0</v>
      </c>
      <c r="H208" s="355"/>
      <c r="I208" s="366"/>
      <c r="J208" s="355"/>
    </row>
    <row r="209" s="313" customFormat="1" ht="14.25" spans="1:10">
      <c r="A209" s="349" t="s">
        <v>428</v>
      </c>
      <c r="B209" s="350">
        <f t="shared" si="57"/>
        <v>7</v>
      </c>
      <c r="C209" s="351" t="s">
        <v>138</v>
      </c>
      <c r="D209" s="360">
        <v>0</v>
      </c>
      <c r="E209" s="356"/>
      <c r="F209" s="233">
        <v>0</v>
      </c>
      <c r="G209" s="360">
        <v>0</v>
      </c>
      <c r="H209" s="355"/>
      <c r="I209" s="366"/>
      <c r="J209" s="355"/>
    </row>
    <row r="210" s="313" customFormat="1" ht="14.25" spans="1:10">
      <c r="A210" s="349" t="s">
        <v>429</v>
      </c>
      <c r="B210" s="350">
        <f t="shared" si="57"/>
        <v>7</v>
      </c>
      <c r="C210" s="351" t="s">
        <v>430</v>
      </c>
      <c r="D210" s="360">
        <v>0</v>
      </c>
      <c r="E210" s="356"/>
      <c r="F210" s="233">
        <v>0</v>
      </c>
      <c r="G210" s="360">
        <v>0</v>
      </c>
      <c r="H210" s="355"/>
      <c r="I210" s="366">
        <f>G210-D210</f>
        <v>0</v>
      </c>
      <c r="J210" s="355" t="e">
        <f>I210/D210</f>
        <v>#DIV/0!</v>
      </c>
    </row>
    <row r="211" s="313" customFormat="1" ht="14.25" spans="1:10">
      <c r="A211" s="349" t="s">
        <v>431</v>
      </c>
      <c r="B211" s="350"/>
      <c r="C211" s="351" t="s">
        <v>432</v>
      </c>
      <c r="D211" s="360">
        <v>0</v>
      </c>
      <c r="E211" s="353"/>
      <c r="F211" s="233">
        <v>0</v>
      </c>
      <c r="G211" s="360">
        <v>0</v>
      </c>
      <c r="H211" s="355"/>
      <c r="I211" s="366"/>
      <c r="J211" s="355"/>
    </row>
    <row r="212" s="313" customFormat="1" ht="14.25" spans="1:10">
      <c r="A212" s="349" t="s">
        <v>433</v>
      </c>
      <c r="B212" s="350"/>
      <c r="C212" s="351" t="s">
        <v>434</v>
      </c>
      <c r="D212" s="360">
        <v>0</v>
      </c>
      <c r="E212" s="356"/>
      <c r="F212" s="233">
        <v>0</v>
      </c>
      <c r="G212" s="360">
        <v>0</v>
      </c>
      <c r="H212" s="355"/>
      <c r="I212" s="366"/>
      <c r="J212" s="355"/>
    </row>
    <row r="213" s="313" customFormat="1" ht="14.25" spans="1:10">
      <c r="A213" s="349" t="s">
        <v>435</v>
      </c>
      <c r="B213" s="350"/>
      <c r="C213" s="351" t="s">
        <v>436</v>
      </c>
      <c r="D213" s="360">
        <v>0</v>
      </c>
      <c r="E213" s="356"/>
      <c r="F213" s="233">
        <v>0</v>
      </c>
      <c r="G213" s="360">
        <v>0</v>
      </c>
      <c r="H213" s="355"/>
      <c r="I213" s="366"/>
      <c r="J213" s="355"/>
    </row>
    <row r="214" s="313" customFormat="1" ht="14.25" spans="1:10">
      <c r="A214" s="349" t="s">
        <v>437</v>
      </c>
      <c r="B214" s="350"/>
      <c r="C214" s="351" t="s">
        <v>438</v>
      </c>
      <c r="D214" s="360">
        <v>0</v>
      </c>
      <c r="E214" s="356"/>
      <c r="F214" s="233">
        <v>0</v>
      </c>
      <c r="G214" s="360">
        <v>0</v>
      </c>
      <c r="H214" s="355"/>
      <c r="I214" s="366"/>
      <c r="J214" s="355"/>
    </row>
    <row r="215" s="313" customFormat="1" ht="14.25" spans="1:10">
      <c r="A215" s="349">
        <v>2013704</v>
      </c>
      <c r="B215" s="350"/>
      <c r="C215" s="351" t="s">
        <v>439</v>
      </c>
      <c r="D215" s="360">
        <v>0</v>
      </c>
      <c r="E215" s="356"/>
      <c r="F215" s="233"/>
      <c r="G215" s="360">
        <v>0</v>
      </c>
      <c r="H215" s="355"/>
      <c r="I215" s="366"/>
      <c r="J215" s="355"/>
    </row>
    <row r="216" s="313" customFormat="1" ht="14.25" spans="1:10">
      <c r="A216" s="349" t="s">
        <v>440</v>
      </c>
      <c r="B216" s="350"/>
      <c r="C216" s="351" t="s">
        <v>441</v>
      </c>
      <c r="D216" s="360">
        <v>0</v>
      </c>
      <c r="E216" s="356"/>
      <c r="F216" s="233">
        <v>0</v>
      </c>
      <c r="G216" s="360">
        <v>0</v>
      </c>
      <c r="H216" s="355"/>
      <c r="I216" s="366"/>
      <c r="J216" s="355"/>
    </row>
    <row r="217" s="313" customFormat="1" ht="14.25" spans="1:10">
      <c r="A217" s="349" t="s">
        <v>442</v>
      </c>
      <c r="B217" s="350"/>
      <c r="C217" s="351" t="s">
        <v>443</v>
      </c>
      <c r="D217" s="360">
        <v>0</v>
      </c>
      <c r="E217" s="356"/>
      <c r="F217" s="233">
        <v>0</v>
      </c>
      <c r="G217" s="360">
        <v>0</v>
      </c>
      <c r="H217" s="355"/>
      <c r="I217" s="366"/>
      <c r="J217" s="355"/>
    </row>
    <row r="218" s="313" customFormat="1" ht="14.25" spans="1:10">
      <c r="A218" s="369" t="s">
        <v>444</v>
      </c>
      <c r="B218" s="350">
        <v>5</v>
      </c>
      <c r="C218" s="370" t="s">
        <v>445</v>
      </c>
      <c r="D218" s="352">
        <v>1825</v>
      </c>
      <c r="E218" s="353">
        <v>1006</v>
      </c>
      <c r="F218" s="233">
        <v>1028</v>
      </c>
      <c r="G218" s="352">
        <v>1537</v>
      </c>
      <c r="H218" s="355">
        <f>G218/F218</f>
        <v>1.49513618677043</v>
      </c>
      <c r="I218" s="366">
        <f t="shared" ref="I218:I220" si="60">G218-D218</f>
        <v>-288</v>
      </c>
      <c r="J218" s="355">
        <f>I218/E218</f>
        <v>-0.286282306163022</v>
      </c>
    </row>
    <row r="219" s="313" customFormat="1" ht="14.25" spans="1:10">
      <c r="A219" s="369" t="s">
        <v>446</v>
      </c>
      <c r="B219" s="350">
        <f t="shared" ref="B219:B228" si="61">LEN(A219)</f>
        <v>7</v>
      </c>
      <c r="C219" s="370" t="s">
        <v>434</v>
      </c>
      <c r="D219" s="352">
        <v>1409</v>
      </c>
      <c r="E219" s="356">
        <v>1006</v>
      </c>
      <c r="F219" s="233">
        <v>1006</v>
      </c>
      <c r="G219" s="352">
        <v>1444</v>
      </c>
      <c r="H219" s="355">
        <f>G219/F219</f>
        <v>1.43538767395626</v>
      </c>
      <c r="I219" s="366">
        <f t="shared" si="60"/>
        <v>35</v>
      </c>
      <c r="J219" s="355"/>
    </row>
    <row r="220" s="313" customFormat="1" ht="14.25" spans="1:10">
      <c r="A220" s="369" t="s">
        <v>447</v>
      </c>
      <c r="B220" s="350">
        <f t="shared" si="61"/>
        <v>7</v>
      </c>
      <c r="C220" s="370" t="s">
        <v>436</v>
      </c>
      <c r="D220" s="352">
        <v>199</v>
      </c>
      <c r="E220" s="356"/>
      <c r="F220" s="233">
        <v>0</v>
      </c>
      <c r="G220" s="352">
        <v>4</v>
      </c>
      <c r="H220" s="355"/>
      <c r="I220" s="366">
        <f t="shared" si="60"/>
        <v>-195</v>
      </c>
      <c r="J220" s="355"/>
    </row>
    <row r="221" s="313" customFormat="1" ht="14.25" spans="1:10">
      <c r="A221" s="369" t="s">
        <v>448</v>
      </c>
      <c r="B221" s="350">
        <f t="shared" si="61"/>
        <v>7</v>
      </c>
      <c r="C221" s="370" t="s">
        <v>438</v>
      </c>
      <c r="D221" s="352">
        <v>0</v>
      </c>
      <c r="E221" s="356"/>
      <c r="F221" s="233">
        <v>0</v>
      </c>
      <c r="G221" s="352">
        <v>0</v>
      </c>
      <c r="H221" s="355"/>
      <c r="I221" s="366"/>
      <c r="J221" s="355"/>
    </row>
    <row r="222" s="313" customFormat="1" ht="14.25" spans="1:10">
      <c r="A222" s="369" t="s">
        <v>449</v>
      </c>
      <c r="B222" s="350">
        <f t="shared" si="61"/>
        <v>7</v>
      </c>
      <c r="C222" s="370" t="s">
        <v>450</v>
      </c>
      <c r="D222" s="352">
        <v>12</v>
      </c>
      <c r="E222" s="356"/>
      <c r="F222" s="233">
        <v>0</v>
      </c>
      <c r="G222" s="352">
        <v>8</v>
      </c>
      <c r="H222" s="355"/>
      <c r="I222" s="366">
        <f t="shared" ref="I222:I227" si="62">G222-D222</f>
        <v>-4</v>
      </c>
      <c r="J222" s="355"/>
    </row>
    <row r="223" s="313" customFormat="1" ht="14.25" spans="1:10">
      <c r="A223" s="369" t="s">
        <v>451</v>
      </c>
      <c r="B223" s="350">
        <f t="shared" si="61"/>
        <v>7</v>
      </c>
      <c r="C223" s="370" t="s">
        <v>452</v>
      </c>
      <c r="D223" s="352">
        <v>12</v>
      </c>
      <c r="E223" s="356"/>
      <c r="F223" s="233">
        <v>0</v>
      </c>
      <c r="G223" s="352">
        <v>7</v>
      </c>
      <c r="H223" s="355"/>
      <c r="I223" s="366">
        <f t="shared" si="62"/>
        <v>-5</v>
      </c>
      <c r="J223" s="355"/>
    </row>
    <row r="224" s="313" customFormat="1" ht="14.25" spans="1:10">
      <c r="A224" s="369" t="s">
        <v>453</v>
      </c>
      <c r="B224" s="350">
        <f t="shared" si="61"/>
        <v>7</v>
      </c>
      <c r="C224" s="370" t="s">
        <v>454</v>
      </c>
      <c r="D224" s="352">
        <v>9</v>
      </c>
      <c r="E224" s="356"/>
      <c r="F224" s="233">
        <v>0</v>
      </c>
      <c r="G224" s="352">
        <v>0</v>
      </c>
      <c r="H224" s="355"/>
      <c r="I224" s="366"/>
      <c r="J224" s="355"/>
    </row>
    <row r="225" s="313" customFormat="1" ht="14.25" spans="1:10">
      <c r="A225" s="369" t="s">
        <v>455</v>
      </c>
      <c r="B225" s="350">
        <f t="shared" si="61"/>
        <v>7</v>
      </c>
      <c r="C225" s="370" t="s">
        <v>456</v>
      </c>
      <c r="D225" s="352">
        <v>2</v>
      </c>
      <c r="E225" s="356"/>
      <c r="F225" s="233">
        <v>0</v>
      </c>
      <c r="G225" s="352">
        <v>0</v>
      </c>
      <c r="H225" s="355"/>
      <c r="I225" s="366"/>
      <c r="J225" s="355"/>
    </row>
    <row r="226" s="313" customFormat="1" ht="14.25" spans="1:10">
      <c r="A226" s="369" t="s">
        <v>457</v>
      </c>
      <c r="B226" s="350">
        <f t="shared" si="61"/>
        <v>7</v>
      </c>
      <c r="C226" s="370" t="s">
        <v>458</v>
      </c>
      <c r="D226" s="352">
        <v>69</v>
      </c>
      <c r="E226" s="356"/>
      <c r="F226" s="233">
        <v>0</v>
      </c>
      <c r="G226" s="352">
        <v>0</v>
      </c>
      <c r="H226" s="355"/>
      <c r="I226" s="366">
        <f t="shared" si="62"/>
        <v>-69</v>
      </c>
      <c r="J226" s="355"/>
    </row>
    <row r="227" s="313" customFormat="1" ht="14.25" spans="1:10">
      <c r="A227" s="369" t="s">
        <v>459</v>
      </c>
      <c r="B227" s="350">
        <f t="shared" si="61"/>
        <v>7</v>
      </c>
      <c r="C227" s="370" t="s">
        <v>460</v>
      </c>
      <c r="D227" s="352">
        <v>0</v>
      </c>
      <c r="E227" s="356"/>
      <c r="F227" s="233">
        <v>0</v>
      </c>
      <c r="G227" s="352">
        <v>0</v>
      </c>
      <c r="H227" s="355"/>
      <c r="I227" s="366">
        <f t="shared" si="62"/>
        <v>0</v>
      </c>
      <c r="J227" s="355"/>
    </row>
    <row r="228" s="313" customFormat="1" ht="14.25" spans="1:10">
      <c r="A228" s="369" t="s">
        <v>461</v>
      </c>
      <c r="B228" s="350">
        <f t="shared" si="61"/>
        <v>7</v>
      </c>
      <c r="C228" s="370" t="s">
        <v>462</v>
      </c>
      <c r="D228" s="371">
        <v>0</v>
      </c>
      <c r="E228" s="356"/>
      <c r="F228" s="233">
        <v>0</v>
      </c>
      <c r="G228" s="313">
        <v>0</v>
      </c>
      <c r="H228" s="355"/>
      <c r="I228" s="366">
        <f>G232-D228</f>
        <v>28</v>
      </c>
      <c r="J228" s="355"/>
    </row>
    <row r="229" s="313" customFormat="1" ht="14.25" spans="1:10">
      <c r="A229" s="369" t="s">
        <v>463</v>
      </c>
      <c r="B229" s="350"/>
      <c r="C229" s="370" t="s">
        <v>464</v>
      </c>
      <c r="D229" s="371">
        <v>0</v>
      </c>
      <c r="E229" s="356"/>
      <c r="F229" s="233">
        <v>0</v>
      </c>
      <c r="G229" s="313">
        <v>1</v>
      </c>
      <c r="H229" s="355"/>
      <c r="I229" s="366"/>
      <c r="J229" s="355"/>
    </row>
    <row r="230" s="313" customFormat="1" ht="14.25" spans="1:10">
      <c r="A230" s="369" t="s">
        <v>465</v>
      </c>
      <c r="B230" s="350"/>
      <c r="C230" s="370" t="s">
        <v>466</v>
      </c>
      <c r="D230" s="371">
        <v>0</v>
      </c>
      <c r="E230" s="356"/>
      <c r="F230" s="233">
        <v>22</v>
      </c>
      <c r="G230" s="313">
        <v>45</v>
      </c>
      <c r="H230" s="355"/>
      <c r="I230" s="366"/>
      <c r="J230" s="355"/>
    </row>
    <row r="231" s="313" customFormat="1" ht="14.25" spans="1:10">
      <c r="A231" s="369" t="s">
        <v>467</v>
      </c>
      <c r="B231" s="350">
        <f t="shared" ref="B231:B247" si="63">LEN(A231)</f>
        <v>7</v>
      </c>
      <c r="C231" s="370" t="s">
        <v>441</v>
      </c>
      <c r="D231" s="360">
        <v>0</v>
      </c>
      <c r="E231" s="356"/>
      <c r="F231" s="233">
        <v>0</v>
      </c>
      <c r="G231" s="360">
        <v>0</v>
      </c>
      <c r="H231" s="355"/>
      <c r="I231" s="366"/>
      <c r="J231" s="355"/>
    </row>
    <row r="232" s="313" customFormat="1" ht="14.25" spans="1:10">
      <c r="A232" s="369" t="s">
        <v>468</v>
      </c>
      <c r="B232" s="350">
        <f t="shared" si="63"/>
        <v>7</v>
      </c>
      <c r="C232" s="370" t="s">
        <v>469</v>
      </c>
      <c r="D232" s="352">
        <v>113</v>
      </c>
      <c r="E232" s="356"/>
      <c r="F232" s="233">
        <v>0</v>
      </c>
      <c r="G232" s="352">
        <v>28</v>
      </c>
      <c r="H232" s="355"/>
      <c r="I232" s="366"/>
      <c r="J232" s="355"/>
    </row>
    <row r="233" s="313" customFormat="1" ht="14.25" spans="1:10">
      <c r="A233" s="349" t="s">
        <v>470</v>
      </c>
      <c r="B233" s="350">
        <f t="shared" si="63"/>
        <v>5</v>
      </c>
      <c r="C233" s="351" t="s">
        <v>471</v>
      </c>
      <c r="D233" s="360">
        <v>10</v>
      </c>
      <c r="E233" s="353"/>
      <c r="F233" s="233">
        <v>0</v>
      </c>
      <c r="G233" s="360">
        <v>8</v>
      </c>
      <c r="H233" s="355"/>
      <c r="I233" s="366">
        <f>G233-D233</f>
        <v>-2</v>
      </c>
      <c r="J233" s="355">
        <f>I233/D233</f>
        <v>-0.2</v>
      </c>
    </row>
    <row r="234" s="313" customFormat="1" ht="14.25" spans="1:10">
      <c r="A234" s="349" t="s">
        <v>472</v>
      </c>
      <c r="B234" s="350">
        <f t="shared" si="63"/>
        <v>7</v>
      </c>
      <c r="C234" s="351" t="s">
        <v>473</v>
      </c>
      <c r="D234" s="360">
        <v>0</v>
      </c>
      <c r="E234" s="356"/>
      <c r="F234" s="233">
        <v>0</v>
      </c>
      <c r="G234" s="360">
        <v>0</v>
      </c>
      <c r="H234" s="355"/>
      <c r="I234" s="366"/>
      <c r="J234" s="355"/>
    </row>
    <row r="235" s="313" customFormat="1" ht="14.25" spans="1:10">
      <c r="A235" s="349" t="s">
        <v>474</v>
      </c>
      <c r="B235" s="350">
        <f t="shared" si="63"/>
        <v>7</v>
      </c>
      <c r="C235" s="351" t="s">
        <v>475</v>
      </c>
      <c r="D235" s="360">
        <v>10</v>
      </c>
      <c r="E235" s="356"/>
      <c r="F235" s="233">
        <v>0</v>
      </c>
      <c r="G235" s="360">
        <v>8</v>
      </c>
      <c r="H235" s="355"/>
      <c r="I235" s="366">
        <f t="shared" ref="I235:I241" si="64">G235-D235</f>
        <v>-2</v>
      </c>
      <c r="J235" s="355">
        <f t="shared" ref="J235:J240" si="65">I235/D235</f>
        <v>-0.2</v>
      </c>
    </row>
    <row r="236" s="312" customFormat="1" ht="14.25" spans="1:10">
      <c r="A236" s="344" t="s">
        <v>476</v>
      </c>
      <c r="B236" s="345">
        <f t="shared" si="63"/>
        <v>3</v>
      </c>
      <c r="C236" s="346" t="s">
        <v>477</v>
      </c>
      <c r="D236" s="347">
        <v>0</v>
      </c>
      <c r="E236" s="347">
        <v>0</v>
      </c>
      <c r="F236" s="347">
        <v>0</v>
      </c>
      <c r="G236" s="347"/>
      <c r="H236" s="348"/>
      <c r="I236" s="365"/>
      <c r="J236" s="348"/>
    </row>
    <row r="237" s="312" customFormat="1" ht="14.25" spans="1:10">
      <c r="A237" s="349" t="s">
        <v>478</v>
      </c>
      <c r="B237" s="372">
        <f t="shared" si="63"/>
        <v>5</v>
      </c>
      <c r="C237" s="351" t="s">
        <v>479</v>
      </c>
      <c r="D237" s="360">
        <v>0</v>
      </c>
      <c r="E237" s="360"/>
      <c r="F237" s="360">
        <v>0</v>
      </c>
      <c r="G237" s="360"/>
      <c r="H237" s="355"/>
      <c r="I237" s="366"/>
      <c r="J237" s="355"/>
    </row>
    <row r="238" s="312" customFormat="1" ht="14.25" spans="1:10">
      <c r="A238" s="349" t="s">
        <v>480</v>
      </c>
      <c r="B238" s="372">
        <f t="shared" si="63"/>
        <v>5</v>
      </c>
      <c r="C238" s="351" t="s">
        <v>481</v>
      </c>
      <c r="D238" s="360">
        <v>0</v>
      </c>
      <c r="E238" s="360"/>
      <c r="F238" s="360">
        <v>0</v>
      </c>
      <c r="G238" s="360"/>
      <c r="H238" s="355"/>
      <c r="I238" s="366"/>
      <c r="J238" s="355"/>
    </row>
    <row r="239" s="312" customFormat="1" ht="14.25" spans="1:10">
      <c r="A239" s="344" t="s">
        <v>482</v>
      </c>
      <c r="B239" s="345">
        <f t="shared" si="63"/>
        <v>3</v>
      </c>
      <c r="C239" s="346" t="s">
        <v>483</v>
      </c>
      <c r="D239" s="347">
        <v>424</v>
      </c>
      <c r="E239" s="347">
        <v>65</v>
      </c>
      <c r="F239" s="347">
        <v>76</v>
      </c>
      <c r="G239" s="347">
        <v>155</v>
      </c>
      <c r="H239" s="348">
        <f>G239/F239</f>
        <v>2.03947368421053</v>
      </c>
      <c r="I239" s="365">
        <f t="shared" si="64"/>
        <v>-269</v>
      </c>
      <c r="J239" s="348">
        <f t="shared" si="65"/>
        <v>-0.634433962264151</v>
      </c>
    </row>
    <row r="240" s="312" customFormat="1" ht="14.25" spans="1:10">
      <c r="A240" s="349" t="s">
        <v>484</v>
      </c>
      <c r="B240" s="372">
        <f t="shared" si="63"/>
        <v>5</v>
      </c>
      <c r="C240" s="351" t="s">
        <v>485</v>
      </c>
      <c r="D240" s="360">
        <v>424</v>
      </c>
      <c r="E240" s="360">
        <v>65</v>
      </c>
      <c r="F240" s="360">
        <v>76</v>
      </c>
      <c r="G240" s="360">
        <v>155</v>
      </c>
      <c r="H240" s="355">
        <f>G240/F240</f>
        <v>2.03947368421053</v>
      </c>
      <c r="I240" s="366">
        <f t="shared" si="64"/>
        <v>-269</v>
      </c>
      <c r="J240" s="355">
        <f t="shared" si="65"/>
        <v>-0.634433962264151</v>
      </c>
    </row>
    <row r="241" s="312" customFormat="1" ht="14.25" spans="1:10">
      <c r="A241" s="349" t="s">
        <v>486</v>
      </c>
      <c r="B241" s="372">
        <f t="shared" si="63"/>
        <v>7</v>
      </c>
      <c r="C241" s="351" t="s">
        <v>487</v>
      </c>
      <c r="D241" s="360">
        <v>0</v>
      </c>
      <c r="E241" s="360"/>
      <c r="F241" s="360">
        <v>0</v>
      </c>
      <c r="G241" s="360">
        <v>0</v>
      </c>
      <c r="H241" s="355"/>
      <c r="I241" s="366">
        <f t="shared" si="64"/>
        <v>0</v>
      </c>
      <c r="J241" s="355"/>
    </row>
    <row r="242" s="312" customFormat="1" ht="14.25" spans="1:10">
      <c r="A242" s="349" t="s">
        <v>488</v>
      </c>
      <c r="B242" s="372">
        <f t="shared" si="63"/>
        <v>7</v>
      </c>
      <c r="C242" s="351" t="s">
        <v>489</v>
      </c>
      <c r="D242" s="360">
        <v>0</v>
      </c>
      <c r="E242" s="360"/>
      <c r="F242" s="360">
        <v>0</v>
      </c>
      <c r="G242" s="360">
        <v>0</v>
      </c>
      <c r="H242" s="355"/>
      <c r="I242" s="366"/>
      <c r="J242" s="355"/>
    </row>
    <row r="243" s="312" customFormat="1" ht="14.25" spans="1:10">
      <c r="A243" s="349" t="s">
        <v>490</v>
      </c>
      <c r="B243" s="372">
        <f t="shared" si="63"/>
        <v>7</v>
      </c>
      <c r="C243" s="351" t="s">
        <v>491</v>
      </c>
      <c r="D243" s="360">
        <v>4</v>
      </c>
      <c r="E243" s="360"/>
      <c r="F243" s="360">
        <v>0</v>
      </c>
      <c r="G243" s="360">
        <v>0</v>
      </c>
      <c r="H243" s="355"/>
      <c r="I243" s="366">
        <f>G243-D243</f>
        <v>-4</v>
      </c>
      <c r="J243" s="355">
        <f>I243/D243</f>
        <v>-1</v>
      </c>
    </row>
    <row r="244" s="312" customFormat="1" ht="14.25" spans="1:10">
      <c r="A244" s="349" t="s">
        <v>492</v>
      </c>
      <c r="B244" s="372">
        <f t="shared" si="63"/>
        <v>7</v>
      </c>
      <c r="C244" s="351" t="s">
        <v>493</v>
      </c>
      <c r="D244" s="360">
        <v>0</v>
      </c>
      <c r="E244" s="360"/>
      <c r="F244" s="360">
        <v>0</v>
      </c>
      <c r="G244" s="360">
        <v>0</v>
      </c>
      <c r="H244" s="355"/>
      <c r="I244" s="366"/>
      <c r="J244" s="355"/>
    </row>
    <row r="245" s="312" customFormat="1" ht="14.25" spans="1:10">
      <c r="A245" s="349" t="s">
        <v>494</v>
      </c>
      <c r="B245" s="372">
        <f t="shared" si="63"/>
        <v>7</v>
      </c>
      <c r="C245" s="351" t="s">
        <v>495</v>
      </c>
      <c r="D245" s="360">
        <v>0</v>
      </c>
      <c r="E245" s="360"/>
      <c r="F245" s="360">
        <v>0</v>
      </c>
      <c r="G245" s="360">
        <v>0</v>
      </c>
      <c r="H245" s="355"/>
      <c r="I245" s="366"/>
      <c r="J245" s="355"/>
    </row>
    <row r="246" s="312" customFormat="1" ht="14.25" spans="1:10">
      <c r="A246" s="349" t="s">
        <v>496</v>
      </c>
      <c r="B246" s="372">
        <f t="shared" si="63"/>
        <v>7</v>
      </c>
      <c r="C246" s="351" t="s">
        <v>497</v>
      </c>
      <c r="D246" s="360">
        <v>0</v>
      </c>
      <c r="E246" s="360"/>
      <c r="F246" s="360">
        <v>0</v>
      </c>
      <c r="G246" s="360">
        <v>0</v>
      </c>
      <c r="H246" s="355"/>
      <c r="I246" s="366"/>
      <c r="J246" s="355"/>
    </row>
    <row r="247" s="312" customFormat="1" ht="14.25" spans="1:10">
      <c r="A247" s="349" t="s">
        <v>498</v>
      </c>
      <c r="B247" s="372">
        <f t="shared" si="63"/>
        <v>7</v>
      </c>
      <c r="C247" s="351" t="s">
        <v>499</v>
      </c>
      <c r="D247" s="360">
        <v>420</v>
      </c>
      <c r="E247" s="360">
        <v>65</v>
      </c>
      <c r="F247" s="360">
        <v>76</v>
      </c>
      <c r="G247" s="360">
        <v>155</v>
      </c>
      <c r="H247" s="355">
        <f>G247/F247</f>
        <v>2.03947368421053</v>
      </c>
      <c r="I247" s="366">
        <f t="shared" ref="I247:I252" si="66">G247-D247</f>
        <v>-265</v>
      </c>
      <c r="J247" s="355">
        <f t="shared" ref="J247:J252" si="67">I247/D247</f>
        <v>-0.630952380952381</v>
      </c>
    </row>
    <row r="248" s="312" customFormat="1" ht="14.25" spans="1:10">
      <c r="A248" s="349" t="s">
        <v>500</v>
      </c>
      <c r="B248" s="372"/>
      <c r="C248" s="351" t="s">
        <v>501</v>
      </c>
      <c r="D248" s="360">
        <v>0</v>
      </c>
      <c r="E248" s="360"/>
      <c r="F248" s="360">
        <v>0</v>
      </c>
      <c r="G248" s="360">
        <v>0</v>
      </c>
      <c r="H248" s="355"/>
      <c r="I248" s="366"/>
      <c r="J248" s="355"/>
    </row>
    <row r="249" s="312" customFormat="1" ht="14.25" spans="1:10">
      <c r="A249" s="349" t="s">
        <v>502</v>
      </c>
      <c r="B249" s="372">
        <f t="shared" ref="B249:B261" si="68">LEN(A249)</f>
        <v>7</v>
      </c>
      <c r="C249" s="351" t="s">
        <v>503</v>
      </c>
      <c r="D249" s="360">
        <v>0</v>
      </c>
      <c r="E249" s="360"/>
      <c r="F249" s="360">
        <v>0</v>
      </c>
      <c r="G249" s="360">
        <v>0</v>
      </c>
      <c r="H249" s="355"/>
      <c r="I249" s="366"/>
      <c r="J249" s="355"/>
    </row>
    <row r="250" s="312" customFormat="1" ht="14.25" spans="1:10">
      <c r="A250" s="349" t="s">
        <v>504</v>
      </c>
      <c r="B250" s="372">
        <f t="shared" si="68"/>
        <v>5</v>
      </c>
      <c r="C250" s="351" t="s">
        <v>505</v>
      </c>
      <c r="D250" s="360">
        <v>0</v>
      </c>
      <c r="E250" s="360"/>
      <c r="F250" s="360">
        <v>0</v>
      </c>
      <c r="G250" s="360">
        <v>0</v>
      </c>
      <c r="H250" s="355"/>
      <c r="I250" s="366"/>
      <c r="J250" s="355"/>
    </row>
    <row r="251" s="312" customFormat="1" ht="14.25" spans="1:10">
      <c r="A251" s="344" t="s">
        <v>506</v>
      </c>
      <c r="B251" s="345">
        <f t="shared" si="68"/>
        <v>3</v>
      </c>
      <c r="C251" s="346" t="s">
        <v>507</v>
      </c>
      <c r="D251" s="347">
        <v>6520</v>
      </c>
      <c r="E251" s="347">
        <v>4920</v>
      </c>
      <c r="F251" s="347">
        <v>5026</v>
      </c>
      <c r="G251" s="347">
        <v>2179</v>
      </c>
      <c r="H251" s="348">
        <f>G251/F251</f>
        <v>0.433545563072025</v>
      </c>
      <c r="I251" s="365">
        <f t="shared" si="66"/>
        <v>-4341</v>
      </c>
      <c r="J251" s="348">
        <f t="shared" si="67"/>
        <v>-0.66579754601227</v>
      </c>
    </row>
    <row r="252" s="312" customFormat="1" ht="14.25" spans="1:10">
      <c r="A252" s="349" t="s">
        <v>508</v>
      </c>
      <c r="B252" s="372">
        <f t="shared" si="68"/>
        <v>5</v>
      </c>
      <c r="C252" s="351" t="s">
        <v>509</v>
      </c>
      <c r="D252" s="360">
        <v>0</v>
      </c>
      <c r="E252" s="360"/>
      <c r="F252" s="360">
        <v>0</v>
      </c>
      <c r="G252" s="360">
        <v>0</v>
      </c>
      <c r="H252" s="355"/>
      <c r="I252" s="366">
        <f t="shared" si="66"/>
        <v>0</v>
      </c>
      <c r="J252" s="355" t="e">
        <f t="shared" si="67"/>
        <v>#DIV/0!</v>
      </c>
    </row>
    <row r="253" s="312" customFormat="1" ht="14.25" spans="1:10">
      <c r="A253" s="349" t="s">
        <v>510</v>
      </c>
      <c r="B253" s="372">
        <f t="shared" si="68"/>
        <v>7</v>
      </c>
      <c r="C253" s="351" t="s">
        <v>511</v>
      </c>
      <c r="D253" s="360">
        <v>0</v>
      </c>
      <c r="E253" s="360"/>
      <c r="F253" s="360">
        <v>0</v>
      </c>
      <c r="G253" s="360">
        <v>0</v>
      </c>
      <c r="H253" s="355"/>
      <c r="I253" s="366"/>
      <c r="J253" s="355"/>
    </row>
    <row r="254" s="312" customFormat="1" ht="14.25" spans="1:10">
      <c r="A254" s="349" t="s">
        <v>512</v>
      </c>
      <c r="B254" s="372">
        <f t="shared" si="68"/>
        <v>7</v>
      </c>
      <c r="C254" s="351" t="s">
        <v>513</v>
      </c>
      <c r="D254" s="360">
        <v>0</v>
      </c>
      <c r="E254" s="360"/>
      <c r="F254" s="360">
        <v>0</v>
      </c>
      <c r="G254" s="360">
        <v>0</v>
      </c>
      <c r="H254" s="355"/>
      <c r="I254" s="366"/>
      <c r="J254" s="355"/>
    </row>
    <row r="255" s="312" customFormat="1" ht="14.25" spans="1:10">
      <c r="A255" s="349" t="s">
        <v>514</v>
      </c>
      <c r="B255" s="372">
        <f t="shared" si="68"/>
        <v>5</v>
      </c>
      <c r="C255" s="351" t="s">
        <v>515</v>
      </c>
      <c r="D255" s="360">
        <v>4507</v>
      </c>
      <c r="E255" s="360">
        <v>4485</v>
      </c>
      <c r="F255" s="360">
        <v>4485</v>
      </c>
      <c r="G255" s="360">
        <v>1554</v>
      </c>
      <c r="H255" s="355">
        <f>G255/F255</f>
        <v>0.346488294314381</v>
      </c>
      <c r="I255" s="366">
        <f t="shared" ref="I255:I257" si="69">G255-D255</f>
        <v>-2953</v>
      </c>
      <c r="J255" s="355">
        <f>I255/D255</f>
        <v>-0.655203017528289</v>
      </c>
    </row>
    <row r="256" s="312" customFormat="1" ht="14.25" spans="1:10">
      <c r="A256" s="349" t="s">
        <v>516</v>
      </c>
      <c r="B256" s="372">
        <f t="shared" si="68"/>
        <v>7</v>
      </c>
      <c r="C256" s="351" t="s">
        <v>120</v>
      </c>
      <c r="D256" s="360">
        <v>3349</v>
      </c>
      <c r="E256" s="360">
        <v>4485</v>
      </c>
      <c r="F256" s="360">
        <v>4485</v>
      </c>
      <c r="G256" s="360">
        <v>1029</v>
      </c>
      <c r="H256" s="355"/>
      <c r="I256" s="366">
        <f t="shared" si="69"/>
        <v>-2320</v>
      </c>
      <c r="J256" s="355"/>
    </row>
    <row r="257" s="312" customFormat="1" ht="14.25" spans="1:10">
      <c r="A257" s="349" t="s">
        <v>517</v>
      </c>
      <c r="B257" s="372">
        <f t="shared" si="68"/>
        <v>7</v>
      </c>
      <c r="C257" s="351" t="s">
        <v>122</v>
      </c>
      <c r="D257" s="360">
        <v>156</v>
      </c>
      <c r="E257" s="360"/>
      <c r="F257" s="360">
        <v>0</v>
      </c>
      <c r="G257" s="360">
        <v>0</v>
      </c>
      <c r="H257" s="355"/>
      <c r="I257" s="366">
        <f t="shared" si="69"/>
        <v>-156</v>
      </c>
      <c r="J257" s="355">
        <f>I257/D257</f>
        <v>-1</v>
      </c>
    </row>
    <row r="258" s="312" customFormat="1" ht="14.25" spans="1:10">
      <c r="A258" s="349" t="s">
        <v>518</v>
      </c>
      <c r="B258" s="372">
        <f t="shared" si="68"/>
        <v>7</v>
      </c>
      <c r="C258" s="351" t="s">
        <v>124</v>
      </c>
      <c r="D258" s="360">
        <v>0</v>
      </c>
      <c r="E258" s="360"/>
      <c r="F258" s="360">
        <v>0</v>
      </c>
      <c r="G258" s="360">
        <v>0</v>
      </c>
      <c r="H258" s="355"/>
      <c r="I258" s="366"/>
      <c r="J258" s="355"/>
    </row>
    <row r="259" s="312" customFormat="1" ht="14.25" spans="1:10">
      <c r="A259" s="349" t="s">
        <v>519</v>
      </c>
      <c r="B259" s="372">
        <f t="shared" si="68"/>
        <v>7</v>
      </c>
      <c r="C259" s="351" t="s">
        <v>221</v>
      </c>
      <c r="D259" s="360">
        <v>0</v>
      </c>
      <c r="E259" s="360"/>
      <c r="F259" s="360">
        <v>0</v>
      </c>
      <c r="G259" s="360">
        <v>0</v>
      </c>
      <c r="H259" s="355"/>
      <c r="I259" s="366">
        <f t="shared" ref="I259:I261" si="70">G259-D259</f>
        <v>0</v>
      </c>
      <c r="J259" s="355"/>
    </row>
    <row r="260" s="312" customFormat="1" ht="14.25" spans="1:10">
      <c r="A260" s="349" t="s">
        <v>520</v>
      </c>
      <c r="B260" s="372">
        <f t="shared" si="68"/>
        <v>7</v>
      </c>
      <c r="C260" s="351" t="s">
        <v>521</v>
      </c>
      <c r="D260" s="360">
        <v>0</v>
      </c>
      <c r="E260" s="360"/>
      <c r="F260" s="360">
        <v>0</v>
      </c>
      <c r="G260" s="360">
        <v>0</v>
      </c>
      <c r="H260" s="355"/>
      <c r="I260" s="366">
        <f t="shared" si="70"/>
        <v>0</v>
      </c>
      <c r="J260" s="355"/>
    </row>
    <row r="261" s="312" customFormat="1" ht="14.25" spans="1:10">
      <c r="A261" s="349" t="s">
        <v>522</v>
      </c>
      <c r="B261" s="372">
        <f t="shared" si="68"/>
        <v>7</v>
      </c>
      <c r="C261" s="351" t="s">
        <v>523</v>
      </c>
      <c r="D261" s="360">
        <v>25</v>
      </c>
      <c r="E261" s="360"/>
      <c r="F261" s="360">
        <v>0</v>
      </c>
      <c r="G261" s="360">
        <v>149</v>
      </c>
      <c r="H261" s="355"/>
      <c r="I261" s="366">
        <f t="shared" si="70"/>
        <v>124</v>
      </c>
      <c r="J261" s="355"/>
    </row>
    <row r="262" s="312" customFormat="1" ht="14.25" spans="1:10">
      <c r="A262" s="349">
        <v>2040222</v>
      </c>
      <c r="B262" s="372"/>
      <c r="C262" s="351" t="s">
        <v>524</v>
      </c>
      <c r="D262" s="360">
        <v>0</v>
      </c>
      <c r="E262" s="360"/>
      <c r="F262" s="360"/>
      <c r="G262" s="360">
        <v>0</v>
      </c>
      <c r="H262" s="355"/>
      <c r="I262" s="366"/>
      <c r="J262" s="355"/>
    </row>
    <row r="263" s="312" customFormat="1" ht="14.25" spans="1:10">
      <c r="A263" s="349">
        <v>2040223</v>
      </c>
      <c r="B263" s="372"/>
      <c r="C263" s="351" t="s">
        <v>525</v>
      </c>
      <c r="D263" s="360">
        <v>0</v>
      </c>
      <c r="E263" s="360"/>
      <c r="F263" s="360"/>
      <c r="G263" s="360">
        <v>0</v>
      </c>
      <c r="H263" s="355"/>
      <c r="I263" s="366"/>
      <c r="J263" s="355"/>
    </row>
    <row r="264" s="312" customFormat="1" ht="14.25" spans="1:10">
      <c r="A264" s="349" t="s">
        <v>526</v>
      </c>
      <c r="B264" s="372"/>
      <c r="C264" s="351" t="s">
        <v>138</v>
      </c>
      <c r="D264" s="360">
        <v>0</v>
      </c>
      <c r="E264" s="360"/>
      <c r="F264" s="360">
        <v>0</v>
      </c>
      <c r="G264" s="360">
        <v>0</v>
      </c>
      <c r="H264" s="355"/>
      <c r="I264" s="366"/>
      <c r="J264" s="355"/>
    </row>
    <row r="265" s="312" customFormat="1" ht="14.25" spans="1:10">
      <c r="A265" s="349" t="s">
        <v>527</v>
      </c>
      <c r="B265" s="372">
        <f t="shared" ref="B265:B277" si="71">LEN(A265)</f>
        <v>7</v>
      </c>
      <c r="C265" s="351" t="s">
        <v>528</v>
      </c>
      <c r="D265" s="360">
        <v>977</v>
      </c>
      <c r="E265" s="360"/>
      <c r="F265" s="360">
        <v>0</v>
      </c>
      <c r="G265" s="360">
        <v>376</v>
      </c>
      <c r="H265" s="355"/>
      <c r="I265" s="366">
        <f t="shared" ref="I265:I268" si="72">G265-D265</f>
        <v>-601</v>
      </c>
      <c r="J265" s="355">
        <f t="shared" ref="J265:J268" si="73">I265/D265</f>
        <v>-0.615148413510747</v>
      </c>
    </row>
    <row r="266" s="312" customFormat="1" ht="14.25" spans="1:10">
      <c r="A266" s="349" t="s">
        <v>529</v>
      </c>
      <c r="B266" s="372">
        <f t="shared" si="71"/>
        <v>5</v>
      </c>
      <c r="C266" s="351" t="s">
        <v>530</v>
      </c>
      <c r="D266" s="360">
        <v>4</v>
      </c>
      <c r="E266" s="360"/>
      <c r="F266" s="360">
        <v>0</v>
      </c>
      <c r="G266" s="360">
        <v>1</v>
      </c>
      <c r="H266" s="355"/>
      <c r="I266" s="366">
        <f t="shared" si="72"/>
        <v>-3</v>
      </c>
      <c r="J266" s="355">
        <f t="shared" si="73"/>
        <v>-0.75</v>
      </c>
    </row>
    <row r="267" s="312" customFormat="1" ht="14.25" spans="1:10">
      <c r="A267" s="349" t="s">
        <v>531</v>
      </c>
      <c r="B267" s="372">
        <f t="shared" si="71"/>
        <v>7</v>
      </c>
      <c r="C267" s="351" t="s">
        <v>120</v>
      </c>
      <c r="D267" s="360">
        <v>0</v>
      </c>
      <c r="E267" s="360"/>
      <c r="F267" s="360">
        <v>0</v>
      </c>
      <c r="G267" s="360">
        <v>0</v>
      </c>
      <c r="H267" s="355"/>
      <c r="I267" s="366"/>
      <c r="J267" s="355"/>
    </row>
    <row r="268" s="312" customFormat="1" ht="14.25" spans="1:10">
      <c r="A268" s="349" t="s">
        <v>532</v>
      </c>
      <c r="B268" s="372">
        <f t="shared" si="71"/>
        <v>7</v>
      </c>
      <c r="C268" s="351" t="s">
        <v>122</v>
      </c>
      <c r="D268" s="360">
        <v>4</v>
      </c>
      <c r="E268" s="360"/>
      <c r="F268" s="360">
        <v>0</v>
      </c>
      <c r="G268" s="360">
        <v>1</v>
      </c>
      <c r="H268" s="355"/>
      <c r="I268" s="366">
        <f t="shared" si="72"/>
        <v>-3</v>
      </c>
      <c r="J268" s="355">
        <f t="shared" si="73"/>
        <v>-0.75</v>
      </c>
    </row>
    <row r="269" s="312" customFormat="1" ht="14.25" spans="1:10">
      <c r="A269" s="349" t="s">
        <v>533</v>
      </c>
      <c r="B269" s="372">
        <f t="shared" si="71"/>
        <v>7</v>
      </c>
      <c r="C269" s="351" t="s">
        <v>124</v>
      </c>
      <c r="D269" s="360">
        <v>0</v>
      </c>
      <c r="E269" s="360"/>
      <c r="F269" s="360">
        <v>0</v>
      </c>
      <c r="G269" s="360">
        <v>0</v>
      </c>
      <c r="H269" s="355"/>
      <c r="I269" s="366"/>
      <c r="J269" s="355"/>
    </row>
    <row r="270" s="312" customFormat="1" ht="14.25" spans="1:10">
      <c r="A270" s="349" t="s">
        <v>534</v>
      </c>
      <c r="B270" s="372">
        <f t="shared" si="71"/>
        <v>7</v>
      </c>
      <c r="C270" s="351" t="s">
        <v>535</v>
      </c>
      <c r="D270" s="360">
        <v>0</v>
      </c>
      <c r="E270" s="360"/>
      <c r="F270" s="360">
        <v>0</v>
      </c>
      <c r="G270" s="360">
        <v>0</v>
      </c>
      <c r="H270" s="355"/>
      <c r="I270" s="366"/>
      <c r="J270" s="355"/>
    </row>
    <row r="271" s="312" customFormat="1" ht="14.25" spans="1:10">
      <c r="A271" s="349" t="s">
        <v>536</v>
      </c>
      <c r="B271" s="372">
        <f t="shared" si="71"/>
        <v>7</v>
      </c>
      <c r="C271" s="351" t="s">
        <v>138</v>
      </c>
      <c r="D271" s="360">
        <v>0</v>
      </c>
      <c r="E271" s="360"/>
      <c r="F271" s="360">
        <v>0</v>
      </c>
      <c r="G271" s="360">
        <v>0</v>
      </c>
      <c r="H271" s="355"/>
      <c r="I271" s="366"/>
      <c r="J271" s="355"/>
    </row>
    <row r="272" s="312" customFormat="1" ht="14.25" spans="1:10">
      <c r="A272" s="349" t="s">
        <v>537</v>
      </c>
      <c r="B272" s="372">
        <f t="shared" si="71"/>
        <v>7</v>
      </c>
      <c r="C272" s="351" t="s">
        <v>538</v>
      </c>
      <c r="D272" s="360">
        <v>0</v>
      </c>
      <c r="E272" s="360"/>
      <c r="F272" s="360">
        <v>0</v>
      </c>
      <c r="G272" s="360">
        <v>0</v>
      </c>
      <c r="H272" s="355"/>
      <c r="I272" s="366"/>
      <c r="J272" s="355"/>
    </row>
    <row r="273" s="312" customFormat="1" ht="14.25" spans="1:10">
      <c r="A273" s="349" t="s">
        <v>539</v>
      </c>
      <c r="B273" s="372">
        <f t="shared" si="71"/>
        <v>5</v>
      </c>
      <c r="C273" s="351" t="s">
        <v>540</v>
      </c>
      <c r="D273" s="360">
        <v>369</v>
      </c>
      <c r="E273" s="360">
        <v>0</v>
      </c>
      <c r="F273" s="360">
        <v>0</v>
      </c>
      <c r="G273" s="360">
        <v>52</v>
      </c>
      <c r="H273" s="355"/>
      <c r="I273" s="366">
        <f t="shared" ref="I273:I275" si="74">G273-D273</f>
        <v>-317</v>
      </c>
      <c r="J273" s="355">
        <f t="shared" ref="J273:J275" si="75">I273/D273</f>
        <v>-0.859078590785908</v>
      </c>
    </row>
    <row r="274" s="312" customFormat="1" ht="14.25" spans="1:10">
      <c r="A274" s="349" t="s">
        <v>541</v>
      </c>
      <c r="B274" s="372">
        <f t="shared" si="71"/>
        <v>7</v>
      </c>
      <c r="C274" s="351" t="s">
        <v>120</v>
      </c>
      <c r="D274" s="360">
        <v>342</v>
      </c>
      <c r="E274" s="360">
        <v>0</v>
      </c>
      <c r="F274" s="360">
        <v>0</v>
      </c>
      <c r="G274" s="360">
        <v>19</v>
      </c>
      <c r="H274" s="355"/>
      <c r="I274" s="366">
        <f t="shared" si="74"/>
        <v>-323</v>
      </c>
      <c r="J274" s="355">
        <f t="shared" si="75"/>
        <v>-0.944444444444444</v>
      </c>
    </row>
    <row r="275" s="312" customFormat="1" ht="14.25" spans="1:10">
      <c r="A275" s="349" t="s">
        <v>542</v>
      </c>
      <c r="B275" s="372">
        <f t="shared" si="71"/>
        <v>7</v>
      </c>
      <c r="C275" s="351" t="s">
        <v>122</v>
      </c>
      <c r="D275" s="360">
        <v>27</v>
      </c>
      <c r="E275" s="360"/>
      <c r="F275" s="360">
        <v>0</v>
      </c>
      <c r="G275" s="360">
        <v>13</v>
      </c>
      <c r="H275" s="355"/>
      <c r="I275" s="366">
        <f t="shared" si="74"/>
        <v>-14</v>
      </c>
      <c r="J275" s="355">
        <f t="shared" si="75"/>
        <v>-0.518518518518518</v>
      </c>
    </row>
    <row r="276" s="312" customFormat="1" ht="14.25" spans="1:10">
      <c r="A276" s="349" t="s">
        <v>543</v>
      </c>
      <c r="B276" s="372">
        <f t="shared" si="71"/>
        <v>7</v>
      </c>
      <c r="C276" s="351" t="s">
        <v>124</v>
      </c>
      <c r="D276" s="360">
        <v>0</v>
      </c>
      <c r="E276" s="360"/>
      <c r="F276" s="360">
        <v>0</v>
      </c>
      <c r="G276" s="360">
        <v>0</v>
      </c>
      <c r="H276" s="355"/>
      <c r="I276" s="366"/>
      <c r="J276" s="355"/>
    </row>
    <row r="277" s="312" customFormat="1" ht="14.25" spans="1:10">
      <c r="A277" s="349" t="s">
        <v>544</v>
      </c>
      <c r="B277" s="372">
        <f t="shared" si="71"/>
        <v>7</v>
      </c>
      <c r="C277" s="351" t="s">
        <v>545</v>
      </c>
      <c r="D277" s="360">
        <v>0</v>
      </c>
      <c r="E277" s="360"/>
      <c r="F277" s="360">
        <v>0</v>
      </c>
      <c r="G277" s="360">
        <v>0</v>
      </c>
      <c r="H277" s="355"/>
      <c r="I277" s="366">
        <f t="shared" ref="I277:I283" si="76">G277-D277</f>
        <v>0</v>
      </c>
      <c r="J277" s="355" t="e">
        <f t="shared" ref="J277:J283" si="77">I277/D277</f>
        <v>#DIV/0!</v>
      </c>
    </row>
    <row r="278" s="312" customFormat="1" ht="14.25" spans="1:10">
      <c r="A278" s="349" t="s">
        <v>546</v>
      </c>
      <c r="B278" s="372"/>
      <c r="C278" s="351" t="s">
        <v>547</v>
      </c>
      <c r="D278" s="360">
        <v>0</v>
      </c>
      <c r="E278" s="360"/>
      <c r="F278" s="360">
        <v>0</v>
      </c>
      <c r="G278" s="360">
        <v>0</v>
      </c>
      <c r="H278" s="355"/>
      <c r="I278" s="366"/>
      <c r="J278" s="355"/>
    </row>
    <row r="279" s="312" customFormat="1" ht="14.25" spans="1:10">
      <c r="A279" s="349" t="s">
        <v>548</v>
      </c>
      <c r="B279" s="372">
        <f t="shared" ref="B279:B300" si="78">LEN(A279)</f>
        <v>7</v>
      </c>
      <c r="C279" s="351" t="s">
        <v>138</v>
      </c>
      <c r="D279" s="360">
        <v>0</v>
      </c>
      <c r="E279" s="360"/>
      <c r="F279" s="360">
        <v>0</v>
      </c>
      <c r="G279" s="360">
        <v>0</v>
      </c>
      <c r="H279" s="355"/>
      <c r="I279" s="366"/>
      <c r="J279" s="355"/>
    </row>
    <row r="280" s="312" customFormat="1" ht="14.25" spans="1:10">
      <c r="A280" s="349" t="s">
        <v>549</v>
      </c>
      <c r="B280" s="372">
        <f t="shared" si="78"/>
        <v>7</v>
      </c>
      <c r="C280" s="351" t="s">
        <v>550</v>
      </c>
      <c r="D280" s="360">
        <v>0</v>
      </c>
      <c r="E280" s="360"/>
      <c r="F280" s="360">
        <v>0</v>
      </c>
      <c r="G280" s="360">
        <v>20</v>
      </c>
      <c r="H280" s="355"/>
      <c r="I280" s="366">
        <f t="shared" si="76"/>
        <v>20</v>
      </c>
      <c r="J280" s="355" t="e">
        <f t="shared" si="77"/>
        <v>#DIV/0!</v>
      </c>
    </row>
    <row r="281" s="312" customFormat="1" ht="14.25" spans="1:10">
      <c r="A281" s="349" t="s">
        <v>551</v>
      </c>
      <c r="B281" s="372">
        <f t="shared" si="78"/>
        <v>5</v>
      </c>
      <c r="C281" s="351" t="s">
        <v>552</v>
      </c>
      <c r="D281" s="360">
        <v>717</v>
      </c>
      <c r="E281" s="360">
        <v>0</v>
      </c>
      <c r="F281" s="360">
        <v>0</v>
      </c>
      <c r="G281" s="360">
        <v>45</v>
      </c>
      <c r="H281" s="355"/>
      <c r="I281" s="366">
        <f t="shared" si="76"/>
        <v>-672</v>
      </c>
      <c r="J281" s="355">
        <f t="shared" si="77"/>
        <v>-0.937238493723849</v>
      </c>
    </row>
    <row r="282" s="312" customFormat="1" ht="14.25" spans="1:10">
      <c r="A282" s="349" t="s">
        <v>553</v>
      </c>
      <c r="B282" s="372">
        <f t="shared" si="78"/>
        <v>7</v>
      </c>
      <c r="C282" s="351" t="s">
        <v>120</v>
      </c>
      <c r="D282" s="360">
        <v>717</v>
      </c>
      <c r="E282" s="360">
        <v>0</v>
      </c>
      <c r="F282" s="360">
        <v>0</v>
      </c>
      <c r="G282" s="360">
        <v>45</v>
      </c>
      <c r="H282" s="355"/>
      <c r="I282" s="366">
        <f t="shared" si="76"/>
        <v>-672</v>
      </c>
      <c r="J282" s="355">
        <f t="shared" si="77"/>
        <v>-0.937238493723849</v>
      </c>
    </row>
    <row r="283" s="312" customFormat="1" ht="14.25" spans="1:10">
      <c r="A283" s="349" t="s">
        <v>554</v>
      </c>
      <c r="B283" s="372">
        <f t="shared" si="78"/>
        <v>7</v>
      </c>
      <c r="C283" s="351" t="s">
        <v>122</v>
      </c>
      <c r="D283" s="360">
        <v>0</v>
      </c>
      <c r="E283" s="360"/>
      <c r="F283" s="360">
        <v>0</v>
      </c>
      <c r="G283" s="360">
        <v>0</v>
      </c>
      <c r="H283" s="355"/>
      <c r="I283" s="366">
        <f t="shared" si="76"/>
        <v>0</v>
      </c>
      <c r="J283" s="355" t="e">
        <f t="shared" si="77"/>
        <v>#DIV/0!</v>
      </c>
    </row>
    <row r="284" s="312" customFormat="1" ht="14.25" spans="1:10">
      <c r="A284" s="349" t="s">
        <v>555</v>
      </c>
      <c r="B284" s="372">
        <f t="shared" si="78"/>
        <v>7</v>
      </c>
      <c r="C284" s="351" t="s">
        <v>124</v>
      </c>
      <c r="D284" s="360">
        <v>0</v>
      </c>
      <c r="E284" s="360"/>
      <c r="F284" s="360">
        <v>0</v>
      </c>
      <c r="G284" s="360">
        <v>0</v>
      </c>
      <c r="H284" s="355"/>
      <c r="I284" s="366"/>
      <c r="J284" s="355"/>
    </row>
    <row r="285" s="312" customFormat="1" ht="14.25" spans="1:10">
      <c r="A285" s="349" t="s">
        <v>556</v>
      </c>
      <c r="B285" s="372">
        <f t="shared" si="78"/>
        <v>7</v>
      </c>
      <c r="C285" s="351" t="s">
        <v>557</v>
      </c>
      <c r="D285" s="360">
        <v>0</v>
      </c>
      <c r="E285" s="360"/>
      <c r="F285" s="360">
        <v>0</v>
      </c>
      <c r="G285" s="360">
        <v>0</v>
      </c>
      <c r="H285" s="355"/>
      <c r="I285" s="366">
        <f t="shared" ref="I285:I287" si="79">G285-D285</f>
        <v>0</v>
      </c>
      <c r="J285" s="355"/>
    </row>
    <row r="286" s="312" customFormat="1" ht="14.25" spans="1:10">
      <c r="A286" s="349" t="s">
        <v>558</v>
      </c>
      <c r="B286" s="372">
        <f t="shared" si="78"/>
        <v>7</v>
      </c>
      <c r="C286" s="351" t="s">
        <v>559</v>
      </c>
      <c r="D286" s="360">
        <v>0</v>
      </c>
      <c r="E286" s="360"/>
      <c r="F286" s="360">
        <v>0</v>
      </c>
      <c r="G286" s="360">
        <v>0</v>
      </c>
      <c r="H286" s="355"/>
      <c r="I286" s="366">
        <f t="shared" si="79"/>
        <v>0</v>
      </c>
      <c r="J286" s="355" t="e">
        <f t="shared" ref="J286:J292" si="80">I286/D286</f>
        <v>#DIV/0!</v>
      </c>
    </row>
    <row r="287" s="312" customFormat="1" ht="14.25" spans="1:10">
      <c r="A287" s="349" t="s">
        <v>560</v>
      </c>
      <c r="B287" s="372">
        <f t="shared" si="78"/>
        <v>7</v>
      </c>
      <c r="C287" s="351" t="s">
        <v>561</v>
      </c>
      <c r="D287" s="360">
        <v>0</v>
      </c>
      <c r="E287" s="360"/>
      <c r="F287" s="360">
        <v>0</v>
      </c>
      <c r="G287" s="360">
        <v>0</v>
      </c>
      <c r="H287" s="355"/>
      <c r="I287" s="366">
        <f t="shared" si="79"/>
        <v>0</v>
      </c>
      <c r="J287" s="355" t="e">
        <f t="shared" si="80"/>
        <v>#DIV/0!</v>
      </c>
    </row>
    <row r="288" s="312" customFormat="1" ht="14.25" spans="1:10">
      <c r="A288" s="349" t="s">
        <v>562</v>
      </c>
      <c r="B288" s="372">
        <f t="shared" si="78"/>
        <v>7</v>
      </c>
      <c r="C288" s="351" t="s">
        <v>138</v>
      </c>
      <c r="D288" s="360">
        <v>0</v>
      </c>
      <c r="E288" s="360"/>
      <c r="F288" s="360">
        <v>0</v>
      </c>
      <c r="G288" s="360">
        <v>0</v>
      </c>
      <c r="H288" s="355"/>
      <c r="I288" s="366"/>
      <c r="J288" s="355"/>
    </row>
    <row r="289" s="312" customFormat="1" ht="14.25" spans="1:10">
      <c r="A289" s="349" t="s">
        <v>563</v>
      </c>
      <c r="B289" s="372">
        <f t="shared" si="78"/>
        <v>7</v>
      </c>
      <c r="C289" s="351" t="s">
        <v>564</v>
      </c>
      <c r="D289" s="360">
        <v>0</v>
      </c>
      <c r="E289" s="360"/>
      <c r="F289" s="360">
        <v>0</v>
      </c>
      <c r="G289" s="360">
        <v>0</v>
      </c>
      <c r="H289" s="355"/>
      <c r="I289" s="366"/>
      <c r="J289" s="355"/>
    </row>
    <row r="290" s="312" customFormat="1" ht="14.25" spans="1:10">
      <c r="A290" s="349" t="s">
        <v>565</v>
      </c>
      <c r="B290" s="372">
        <f t="shared" si="78"/>
        <v>5</v>
      </c>
      <c r="C290" s="351" t="s">
        <v>566</v>
      </c>
      <c r="D290" s="360">
        <v>706</v>
      </c>
      <c r="E290" s="360">
        <v>434</v>
      </c>
      <c r="F290" s="360">
        <v>541</v>
      </c>
      <c r="G290" s="360">
        <v>493</v>
      </c>
      <c r="H290" s="355">
        <f t="shared" ref="H290:H292" si="81">G290/F290</f>
        <v>0.911275415896488</v>
      </c>
      <c r="I290" s="366">
        <f t="shared" ref="I290:I292" si="82">G290-D290</f>
        <v>-213</v>
      </c>
      <c r="J290" s="355">
        <f t="shared" si="80"/>
        <v>-0.301699716713881</v>
      </c>
    </row>
    <row r="291" s="312" customFormat="1" ht="14.25" spans="1:10">
      <c r="A291" s="349" t="s">
        <v>567</v>
      </c>
      <c r="B291" s="372">
        <f t="shared" si="78"/>
        <v>7</v>
      </c>
      <c r="C291" s="351" t="s">
        <v>120</v>
      </c>
      <c r="D291" s="360">
        <v>439</v>
      </c>
      <c r="E291" s="360">
        <v>376</v>
      </c>
      <c r="F291" s="360">
        <v>376</v>
      </c>
      <c r="G291" s="360">
        <v>435</v>
      </c>
      <c r="H291" s="355">
        <f t="shared" si="81"/>
        <v>1.15691489361702</v>
      </c>
      <c r="I291" s="366">
        <f t="shared" si="82"/>
        <v>-4</v>
      </c>
      <c r="J291" s="355">
        <f t="shared" si="80"/>
        <v>-0.00911161731207289</v>
      </c>
    </row>
    <row r="292" s="312" customFormat="1" ht="14.25" spans="1:10">
      <c r="A292" s="349" t="s">
        <v>568</v>
      </c>
      <c r="B292" s="372">
        <f t="shared" si="78"/>
        <v>7</v>
      </c>
      <c r="C292" s="351" t="s">
        <v>122</v>
      </c>
      <c r="D292" s="360">
        <v>54</v>
      </c>
      <c r="E292" s="360"/>
      <c r="F292" s="360">
        <v>55</v>
      </c>
      <c r="G292" s="360">
        <v>0</v>
      </c>
      <c r="H292" s="355">
        <f t="shared" si="81"/>
        <v>0</v>
      </c>
      <c r="I292" s="366">
        <f t="shared" si="82"/>
        <v>-54</v>
      </c>
      <c r="J292" s="355">
        <f t="shared" si="80"/>
        <v>-1</v>
      </c>
    </row>
    <row r="293" s="312" customFormat="1" ht="14.25" spans="1:10">
      <c r="A293" s="349" t="s">
        <v>569</v>
      </c>
      <c r="B293" s="372">
        <f t="shared" si="78"/>
        <v>7</v>
      </c>
      <c r="C293" s="351" t="s">
        <v>124</v>
      </c>
      <c r="D293" s="360">
        <v>0</v>
      </c>
      <c r="E293" s="360"/>
      <c r="F293" s="360">
        <v>0</v>
      </c>
      <c r="G293" s="360">
        <v>0</v>
      </c>
      <c r="H293" s="355"/>
      <c r="I293" s="366"/>
      <c r="J293" s="355"/>
    </row>
    <row r="294" s="312" customFormat="1" ht="14.25" spans="1:10">
      <c r="A294" s="349" t="s">
        <v>570</v>
      </c>
      <c r="B294" s="372">
        <f t="shared" si="78"/>
        <v>7</v>
      </c>
      <c r="C294" s="351" t="s">
        <v>571</v>
      </c>
      <c r="D294" s="360">
        <v>69</v>
      </c>
      <c r="E294" s="360">
        <v>13</v>
      </c>
      <c r="F294" s="360">
        <v>13</v>
      </c>
      <c r="G294" s="360">
        <v>9</v>
      </c>
      <c r="H294" s="355">
        <f>G294/F294</f>
        <v>0.692307692307692</v>
      </c>
      <c r="I294" s="366">
        <f t="shared" ref="I294:I297" si="83">G294-D294</f>
        <v>-60</v>
      </c>
      <c r="J294" s="355">
        <f t="shared" ref="J294:J297" si="84">I294/D294</f>
        <v>-0.869565217391304</v>
      </c>
    </row>
    <row r="295" s="312" customFormat="1" ht="14.25" spans="1:10">
      <c r="A295" s="349" t="s">
        <v>572</v>
      </c>
      <c r="B295" s="372">
        <f t="shared" si="78"/>
        <v>7</v>
      </c>
      <c r="C295" s="351" t="s">
        <v>573</v>
      </c>
      <c r="D295" s="360">
        <v>59</v>
      </c>
      <c r="E295" s="360">
        <v>45</v>
      </c>
      <c r="F295" s="360">
        <v>45</v>
      </c>
      <c r="G295" s="360">
        <v>33</v>
      </c>
      <c r="H295" s="355">
        <f>G295/F295</f>
        <v>0.733333333333333</v>
      </c>
      <c r="I295" s="366">
        <f t="shared" si="83"/>
        <v>-26</v>
      </c>
      <c r="J295" s="355">
        <f t="shared" si="84"/>
        <v>-0.440677966101695</v>
      </c>
    </row>
    <row r="296" s="312" customFormat="1" ht="14.25" spans="1:10">
      <c r="A296" s="349" t="s">
        <v>574</v>
      </c>
      <c r="B296" s="372">
        <f t="shared" si="78"/>
        <v>7</v>
      </c>
      <c r="C296" s="351" t="s">
        <v>575</v>
      </c>
      <c r="D296" s="360">
        <v>0</v>
      </c>
      <c r="E296" s="360"/>
      <c r="F296" s="360">
        <v>0</v>
      </c>
      <c r="G296" s="360">
        <v>0</v>
      </c>
      <c r="H296" s="355"/>
      <c r="I296" s="366"/>
      <c r="J296" s="355"/>
    </row>
    <row r="297" s="312" customFormat="1" ht="14.25" spans="1:10">
      <c r="A297" s="349" t="s">
        <v>576</v>
      </c>
      <c r="B297" s="372">
        <f t="shared" si="78"/>
        <v>7</v>
      </c>
      <c r="C297" s="351" t="s">
        <v>577</v>
      </c>
      <c r="D297" s="360">
        <v>3</v>
      </c>
      <c r="E297" s="360"/>
      <c r="F297" s="360">
        <v>0</v>
      </c>
      <c r="G297" s="360">
        <v>0</v>
      </c>
      <c r="H297" s="355"/>
      <c r="I297" s="366">
        <f t="shared" si="83"/>
        <v>-3</v>
      </c>
      <c r="J297" s="355">
        <f t="shared" si="84"/>
        <v>-1</v>
      </c>
    </row>
    <row r="298" s="312" customFormat="1" ht="14.25" spans="1:10">
      <c r="A298" s="349" t="s">
        <v>578</v>
      </c>
      <c r="B298" s="372">
        <f t="shared" si="78"/>
        <v>7</v>
      </c>
      <c r="C298" s="351" t="s">
        <v>579</v>
      </c>
      <c r="D298" s="360">
        <v>0</v>
      </c>
      <c r="E298" s="360"/>
      <c r="F298" s="360">
        <v>0</v>
      </c>
      <c r="G298" s="360">
        <v>0</v>
      </c>
      <c r="H298" s="355"/>
      <c r="I298" s="366"/>
      <c r="J298" s="355"/>
    </row>
    <row r="299" s="312" customFormat="1" ht="14.25" spans="1:10">
      <c r="A299" s="349" t="s">
        <v>580</v>
      </c>
      <c r="B299" s="372">
        <f t="shared" si="78"/>
        <v>7</v>
      </c>
      <c r="C299" s="351" t="s">
        <v>581</v>
      </c>
      <c r="D299" s="360">
        <v>13</v>
      </c>
      <c r="E299" s="360"/>
      <c r="F299" s="360">
        <v>0</v>
      </c>
      <c r="G299" s="360">
        <v>0</v>
      </c>
      <c r="H299" s="355"/>
      <c r="I299" s="366">
        <f>G299-D299</f>
        <v>-13</v>
      </c>
      <c r="J299" s="355">
        <f>I299/D299</f>
        <v>-1</v>
      </c>
    </row>
    <row r="300" s="312" customFormat="1" ht="14.25" spans="1:10">
      <c r="A300" s="349" t="s">
        <v>582</v>
      </c>
      <c r="B300" s="372">
        <f t="shared" si="78"/>
        <v>7</v>
      </c>
      <c r="C300" s="351" t="s">
        <v>583</v>
      </c>
      <c r="D300" s="360">
        <v>15</v>
      </c>
      <c r="E300" s="360"/>
      <c r="F300" s="360">
        <v>0</v>
      </c>
      <c r="G300" s="360">
        <v>0</v>
      </c>
      <c r="H300" s="355"/>
      <c r="I300" s="366"/>
      <c r="J300" s="355"/>
    </row>
    <row r="301" s="312" customFormat="1" ht="14.25" spans="1:10">
      <c r="A301" s="349" t="s">
        <v>584</v>
      </c>
      <c r="B301" s="372"/>
      <c r="C301" s="351" t="s">
        <v>221</v>
      </c>
      <c r="D301" s="360">
        <v>0</v>
      </c>
      <c r="E301" s="360"/>
      <c r="F301" s="360">
        <v>0</v>
      </c>
      <c r="G301" s="360">
        <v>0</v>
      </c>
      <c r="H301" s="355"/>
      <c r="I301" s="366"/>
      <c r="J301" s="355"/>
    </row>
    <row r="302" s="312" customFormat="1" ht="14.25" spans="1:10">
      <c r="A302" s="349" t="s">
        <v>585</v>
      </c>
      <c r="B302" s="372">
        <f t="shared" ref="B302:B310" si="85">LEN(A302)</f>
        <v>7</v>
      </c>
      <c r="C302" s="351" t="s">
        <v>138</v>
      </c>
      <c r="D302" s="360">
        <v>0</v>
      </c>
      <c r="E302" s="360"/>
      <c r="F302" s="360">
        <v>0</v>
      </c>
      <c r="G302" s="360">
        <v>0</v>
      </c>
      <c r="H302" s="355"/>
      <c r="I302" s="366"/>
      <c r="J302" s="355"/>
    </row>
    <row r="303" s="312" customFormat="1" ht="14.25" spans="1:10">
      <c r="A303" s="349" t="s">
        <v>586</v>
      </c>
      <c r="B303" s="372">
        <f t="shared" si="85"/>
        <v>7</v>
      </c>
      <c r="C303" s="351" t="s">
        <v>587</v>
      </c>
      <c r="D303" s="360">
        <v>54</v>
      </c>
      <c r="E303" s="360"/>
      <c r="F303" s="360">
        <v>52</v>
      </c>
      <c r="G303" s="360">
        <v>16</v>
      </c>
      <c r="H303" s="355"/>
      <c r="I303" s="366"/>
      <c r="J303" s="355">
        <f>I303/D303</f>
        <v>0</v>
      </c>
    </row>
    <row r="304" s="312" customFormat="1" ht="14.25" spans="1:10">
      <c r="A304" s="349" t="s">
        <v>588</v>
      </c>
      <c r="B304" s="372">
        <f t="shared" si="85"/>
        <v>5</v>
      </c>
      <c r="C304" s="351" t="s">
        <v>589</v>
      </c>
      <c r="D304" s="360">
        <v>0</v>
      </c>
      <c r="E304" s="360"/>
      <c r="F304" s="360">
        <v>0</v>
      </c>
      <c r="G304" s="360">
        <v>0</v>
      </c>
      <c r="H304" s="355"/>
      <c r="I304" s="366"/>
      <c r="J304" s="355"/>
    </row>
    <row r="305" s="312" customFormat="1" ht="14.25" spans="1:10">
      <c r="A305" s="349" t="s">
        <v>590</v>
      </c>
      <c r="B305" s="372">
        <f t="shared" si="85"/>
        <v>7</v>
      </c>
      <c r="C305" s="351" t="s">
        <v>120</v>
      </c>
      <c r="D305" s="360">
        <v>0</v>
      </c>
      <c r="E305" s="360"/>
      <c r="F305" s="360">
        <v>0</v>
      </c>
      <c r="G305" s="360">
        <v>0</v>
      </c>
      <c r="H305" s="355"/>
      <c r="I305" s="366"/>
      <c r="J305" s="355"/>
    </row>
    <row r="306" s="312" customFormat="1" ht="14.25" spans="1:10">
      <c r="A306" s="349" t="s">
        <v>591</v>
      </c>
      <c r="B306" s="372">
        <f t="shared" si="85"/>
        <v>7</v>
      </c>
      <c r="C306" s="351" t="s">
        <v>122</v>
      </c>
      <c r="D306" s="360">
        <v>0</v>
      </c>
      <c r="E306" s="360"/>
      <c r="F306" s="360">
        <v>0</v>
      </c>
      <c r="G306" s="360">
        <v>0</v>
      </c>
      <c r="H306" s="355"/>
      <c r="I306" s="366"/>
      <c r="J306" s="355"/>
    </row>
    <row r="307" s="312" customFormat="1" ht="14.25" spans="1:10">
      <c r="A307" s="349" t="s">
        <v>592</v>
      </c>
      <c r="B307" s="372">
        <f t="shared" si="85"/>
        <v>7</v>
      </c>
      <c r="C307" s="351" t="s">
        <v>124</v>
      </c>
      <c r="D307" s="360">
        <v>0</v>
      </c>
      <c r="E307" s="360"/>
      <c r="F307" s="360">
        <v>0</v>
      </c>
      <c r="G307" s="360">
        <v>0</v>
      </c>
      <c r="H307" s="355"/>
      <c r="I307" s="366"/>
      <c r="J307" s="355"/>
    </row>
    <row r="308" s="312" customFormat="1" ht="14.25" spans="1:10">
      <c r="A308" s="349" t="s">
        <v>593</v>
      </c>
      <c r="B308" s="372">
        <f t="shared" si="85"/>
        <v>7</v>
      </c>
      <c r="C308" s="351" t="s">
        <v>594</v>
      </c>
      <c r="D308" s="360">
        <v>0</v>
      </c>
      <c r="E308" s="360"/>
      <c r="F308" s="360">
        <v>0</v>
      </c>
      <c r="G308" s="360">
        <v>0</v>
      </c>
      <c r="H308" s="355"/>
      <c r="I308" s="366"/>
      <c r="J308" s="355"/>
    </row>
    <row r="309" s="312" customFormat="1" ht="14.25" spans="1:10">
      <c r="A309" s="349" t="s">
        <v>595</v>
      </c>
      <c r="B309" s="372">
        <f t="shared" si="85"/>
        <v>7</v>
      </c>
      <c r="C309" s="351" t="s">
        <v>596</v>
      </c>
      <c r="D309" s="360">
        <v>0</v>
      </c>
      <c r="E309" s="360"/>
      <c r="F309" s="360">
        <v>0</v>
      </c>
      <c r="G309" s="360">
        <v>0</v>
      </c>
      <c r="H309" s="355"/>
      <c r="I309" s="366"/>
      <c r="J309" s="355"/>
    </row>
    <row r="310" s="312" customFormat="1" ht="14.25" spans="1:10">
      <c r="A310" s="349" t="s">
        <v>597</v>
      </c>
      <c r="B310" s="372">
        <f t="shared" si="85"/>
        <v>7</v>
      </c>
      <c r="C310" s="351" t="s">
        <v>598</v>
      </c>
      <c r="D310" s="360">
        <v>0</v>
      </c>
      <c r="E310" s="360"/>
      <c r="F310" s="360">
        <v>0</v>
      </c>
      <c r="G310" s="360">
        <v>0</v>
      </c>
      <c r="H310" s="355"/>
      <c r="I310" s="366"/>
      <c r="J310" s="355"/>
    </row>
    <row r="311" s="312" customFormat="1" ht="14.25" spans="1:10">
      <c r="A311" s="349" t="s">
        <v>599</v>
      </c>
      <c r="B311" s="372"/>
      <c r="C311" s="351" t="s">
        <v>221</v>
      </c>
      <c r="D311" s="360">
        <v>0</v>
      </c>
      <c r="E311" s="360"/>
      <c r="F311" s="360">
        <v>0</v>
      </c>
      <c r="G311" s="360">
        <v>0</v>
      </c>
      <c r="H311" s="355"/>
      <c r="I311" s="366"/>
      <c r="J311" s="355"/>
    </row>
    <row r="312" s="312" customFormat="1" ht="14.25" spans="1:10">
      <c r="A312" s="349" t="s">
        <v>600</v>
      </c>
      <c r="B312" s="372">
        <f t="shared" ref="B312:B320" si="86">LEN(A312)</f>
        <v>7</v>
      </c>
      <c r="C312" s="351" t="s">
        <v>138</v>
      </c>
      <c r="D312" s="360">
        <v>0</v>
      </c>
      <c r="E312" s="360"/>
      <c r="F312" s="360">
        <v>0</v>
      </c>
      <c r="G312" s="360">
        <v>0</v>
      </c>
      <c r="H312" s="355"/>
      <c r="I312" s="366"/>
      <c r="J312" s="355"/>
    </row>
    <row r="313" s="312" customFormat="1" ht="14.25" spans="1:10">
      <c r="A313" s="349" t="s">
        <v>601</v>
      </c>
      <c r="B313" s="372">
        <f t="shared" si="86"/>
        <v>7</v>
      </c>
      <c r="C313" s="351" t="s">
        <v>602</v>
      </c>
      <c r="D313" s="360">
        <v>0</v>
      </c>
      <c r="E313" s="360"/>
      <c r="F313" s="360">
        <v>0</v>
      </c>
      <c r="G313" s="360">
        <v>0</v>
      </c>
      <c r="H313" s="355"/>
      <c r="I313" s="366"/>
      <c r="J313" s="355"/>
    </row>
    <row r="314" s="312" customFormat="1" ht="14.25" spans="1:10">
      <c r="A314" s="349" t="s">
        <v>603</v>
      </c>
      <c r="B314" s="372">
        <f t="shared" si="86"/>
        <v>5</v>
      </c>
      <c r="C314" s="351" t="s">
        <v>604</v>
      </c>
      <c r="D314" s="360">
        <v>0</v>
      </c>
      <c r="E314" s="360"/>
      <c r="F314" s="360">
        <v>0</v>
      </c>
      <c r="G314" s="360">
        <v>0</v>
      </c>
      <c r="H314" s="355"/>
      <c r="I314" s="366"/>
      <c r="J314" s="355"/>
    </row>
    <row r="315" s="312" customFormat="1" ht="14.25" spans="1:10">
      <c r="A315" s="349" t="s">
        <v>605</v>
      </c>
      <c r="B315" s="372">
        <f t="shared" si="86"/>
        <v>7</v>
      </c>
      <c r="C315" s="351" t="s">
        <v>120</v>
      </c>
      <c r="D315" s="360">
        <v>0</v>
      </c>
      <c r="E315" s="360"/>
      <c r="F315" s="360">
        <v>0</v>
      </c>
      <c r="G315" s="360">
        <v>0</v>
      </c>
      <c r="H315" s="355"/>
      <c r="I315" s="366"/>
      <c r="J315" s="355"/>
    </row>
    <row r="316" s="312" customFormat="1" ht="14.25" spans="1:10">
      <c r="A316" s="349" t="s">
        <v>606</v>
      </c>
      <c r="B316" s="372">
        <f t="shared" si="86"/>
        <v>7</v>
      </c>
      <c r="C316" s="351" t="s">
        <v>122</v>
      </c>
      <c r="D316" s="360">
        <v>0</v>
      </c>
      <c r="E316" s="360"/>
      <c r="F316" s="360">
        <v>0</v>
      </c>
      <c r="G316" s="360">
        <v>0</v>
      </c>
      <c r="H316" s="355"/>
      <c r="I316" s="366"/>
      <c r="J316" s="355"/>
    </row>
    <row r="317" s="312" customFormat="1" ht="14.25" spans="1:10">
      <c r="A317" s="349" t="s">
        <v>607</v>
      </c>
      <c r="B317" s="372">
        <f t="shared" si="86"/>
        <v>7</v>
      </c>
      <c r="C317" s="351" t="s">
        <v>124</v>
      </c>
      <c r="D317" s="360">
        <v>0</v>
      </c>
      <c r="E317" s="360"/>
      <c r="F317" s="360">
        <v>0</v>
      </c>
      <c r="G317" s="360">
        <v>0</v>
      </c>
      <c r="H317" s="355"/>
      <c r="I317" s="366"/>
      <c r="J317" s="355"/>
    </row>
    <row r="318" s="312" customFormat="1" ht="14.25" spans="1:10">
      <c r="A318" s="349" t="s">
        <v>608</v>
      </c>
      <c r="B318" s="372">
        <f t="shared" si="86"/>
        <v>7</v>
      </c>
      <c r="C318" s="351" t="s">
        <v>609</v>
      </c>
      <c r="D318" s="360">
        <v>0</v>
      </c>
      <c r="E318" s="360"/>
      <c r="F318" s="360">
        <v>0</v>
      </c>
      <c r="G318" s="360">
        <v>0</v>
      </c>
      <c r="H318" s="355"/>
      <c r="I318" s="366"/>
      <c r="J318" s="355"/>
    </row>
    <row r="319" s="312" customFormat="1" ht="14.25" spans="1:10">
      <c r="A319" s="349" t="s">
        <v>610</v>
      </c>
      <c r="B319" s="372">
        <f t="shared" si="86"/>
        <v>7</v>
      </c>
      <c r="C319" s="351" t="s">
        <v>611</v>
      </c>
      <c r="D319" s="360">
        <v>0</v>
      </c>
      <c r="E319" s="360"/>
      <c r="F319" s="360">
        <v>0</v>
      </c>
      <c r="G319" s="360">
        <v>0</v>
      </c>
      <c r="H319" s="355"/>
      <c r="I319" s="366"/>
      <c r="J319" s="355"/>
    </row>
    <row r="320" s="312" customFormat="1" ht="14.25" spans="1:10">
      <c r="A320" s="349" t="s">
        <v>612</v>
      </c>
      <c r="B320" s="372">
        <f t="shared" si="86"/>
        <v>7</v>
      </c>
      <c r="C320" s="351" t="s">
        <v>613</v>
      </c>
      <c r="D320" s="360">
        <v>0</v>
      </c>
      <c r="E320" s="360"/>
      <c r="F320" s="360">
        <v>0</v>
      </c>
      <c r="G320" s="360">
        <v>0</v>
      </c>
      <c r="H320" s="355"/>
      <c r="I320" s="366"/>
      <c r="J320" s="355"/>
    </row>
    <row r="321" s="312" customFormat="1" ht="14.25" spans="1:10">
      <c r="A321" s="349" t="s">
        <v>614</v>
      </c>
      <c r="B321" s="372"/>
      <c r="C321" s="351" t="s">
        <v>221</v>
      </c>
      <c r="D321" s="360">
        <v>0</v>
      </c>
      <c r="E321" s="360"/>
      <c r="F321" s="360">
        <v>0</v>
      </c>
      <c r="G321" s="360">
        <v>0</v>
      </c>
      <c r="H321" s="355"/>
      <c r="I321" s="366"/>
      <c r="J321" s="355"/>
    </row>
    <row r="322" s="312" customFormat="1" ht="14.25" spans="1:10">
      <c r="A322" s="349" t="s">
        <v>615</v>
      </c>
      <c r="B322" s="372">
        <f t="shared" ref="B322:B335" si="87">LEN(A322)</f>
        <v>7</v>
      </c>
      <c r="C322" s="351" t="s">
        <v>138</v>
      </c>
      <c r="D322" s="360">
        <v>0</v>
      </c>
      <c r="E322" s="360"/>
      <c r="F322" s="360">
        <v>0</v>
      </c>
      <c r="G322" s="360">
        <v>0</v>
      </c>
      <c r="H322" s="355"/>
      <c r="I322" s="366"/>
      <c r="J322" s="355"/>
    </row>
    <row r="323" s="312" customFormat="1" ht="14.25" spans="1:10">
      <c r="A323" s="349" t="s">
        <v>616</v>
      </c>
      <c r="B323" s="372">
        <f t="shared" si="87"/>
        <v>7</v>
      </c>
      <c r="C323" s="351" t="s">
        <v>617</v>
      </c>
      <c r="D323" s="360">
        <v>0</v>
      </c>
      <c r="E323" s="360"/>
      <c r="F323" s="360">
        <v>0</v>
      </c>
      <c r="G323" s="360">
        <v>0</v>
      </c>
      <c r="H323" s="355"/>
      <c r="I323" s="366"/>
      <c r="J323" s="355"/>
    </row>
    <row r="324" s="312" customFormat="1" ht="14.25" spans="1:10">
      <c r="A324" s="349" t="s">
        <v>618</v>
      </c>
      <c r="B324" s="372">
        <f t="shared" si="87"/>
        <v>5</v>
      </c>
      <c r="C324" s="351" t="s">
        <v>619</v>
      </c>
      <c r="D324" s="360">
        <v>0</v>
      </c>
      <c r="E324" s="360"/>
      <c r="F324" s="360">
        <v>0</v>
      </c>
      <c r="G324" s="360">
        <v>0</v>
      </c>
      <c r="H324" s="355"/>
      <c r="I324" s="366">
        <f>G324-D324</f>
        <v>0</v>
      </c>
      <c r="J324" s="355"/>
    </row>
    <row r="325" s="312" customFormat="1" ht="14.25" spans="1:10">
      <c r="A325" s="349" t="s">
        <v>620</v>
      </c>
      <c r="B325" s="372">
        <f t="shared" si="87"/>
        <v>7</v>
      </c>
      <c r="C325" s="351" t="s">
        <v>120</v>
      </c>
      <c r="D325" s="360">
        <v>0</v>
      </c>
      <c r="E325" s="360"/>
      <c r="F325" s="360">
        <v>0</v>
      </c>
      <c r="G325" s="360">
        <v>0</v>
      </c>
      <c r="H325" s="355"/>
      <c r="I325" s="366"/>
      <c r="J325" s="355"/>
    </row>
    <row r="326" s="312" customFormat="1" ht="14.25" spans="1:10">
      <c r="A326" s="349" t="s">
        <v>621</v>
      </c>
      <c r="B326" s="372">
        <f t="shared" si="87"/>
        <v>7</v>
      </c>
      <c r="C326" s="351" t="s">
        <v>122</v>
      </c>
      <c r="D326" s="360">
        <v>0</v>
      </c>
      <c r="E326" s="360"/>
      <c r="F326" s="360">
        <v>0</v>
      </c>
      <c r="G326" s="360">
        <v>0</v>
      </c>
      <c r="H326" s="355"/>
      <c r="I326" s="366"/>
      <c r="J326" s="355"/>
    </row>
    <row r="327" s="312" customFormat="1" ht="14.25" spans="1:10">
      <c r="A327" s="349" t="s">
        <v>622</v>
      </c>
      <c r="B327" s="372">
        <f t="shared" si="87"/>
        <v>7</v>
      </c>
      <c r="C327" s="351" t="s">
        <v>124</v>
      </c>
      <c r="D327" s="360">
        <v>0</v>
      </c>
      <c r="E327" s="360"/>
      <c r="F327" s="360">
        <v>0</v>
      </c>
      <c r="G327" s="360">
        <v>0</v>
      </c>
      <c r="H327" s="355"/>
      <c r="I327" s="366"/>
      <c r="J327" s="355"/>
    </row>
    <row r="328" s="312" customFormat="1" ht="14.25" spans="1:10">
      <c r="A328" s="349" t="s">
        <v>623</v>
      </c>
      <c r="B328" s="372">
        <f t="shared" si="87"/>
        <v>7</v>
      </c>
      <c r="C328" s="351" t="s">
        <v>624</v>
      </c>
      <c r="D328" s="360">
        <v>0</v>
      </c>
      <c r="E328" s="360"/>
      <c r="F328" s="360">
        <v>0</v>
      </c>
      <c r="G328" s="360">
        <v>0</v>
      </c>
      <c r="H328" s="355"/>
      <c r="I328" s="366"/>
      <c r="J328" s="355"/>
    </row>
    <row r="329" s="312" customFormat="1" ht="14.25" spans="1:10">
      <c r="A329" s="349" t="s">
        <v>625</v>
      </c>
      <c r="B329" s="372">
        <f t="shared" si="87"/>
        <v>7</v>
      </c>
      <c r="C329" s="351" t="s">
        <v>626</v>
      </c>
      <c r="D329" s="360">
        <v>0</v>
      </c>
      <c r="E329" s="360"/>
      <c r="F329" s="360">
        <v>0</v>
      </c>
      <c r="G329" s="360">
        <v>0</v>
      </c>
      <c r="H329" s="355"/>
      <c r="I329" s="366">
        <f>G329-D329</f>
        <v>0</v>
      </c>
      <c r="J329" s="355"/>
    </row>
    <row r="330" s="312" customFormat="1" ht="14.25" spans="1:10">
      <c r="A330" s="349" t="s">
        <v>627</v>
      </c>
      <c r="B330" s="372">
        <f t="shared" si="87"/>
        <v>7</v>
      </c>
      <c r="C330" s="351" t="s">
        <v>138</v>
      </c>
      <c r="D330" s="360">
        <v>0</v>
      </c>
      <c r="E330" s="360"/>
      <c r="F330" s="360">
        <v>0</v>
      </c>
      <c r="G330" s="360">
        <v>0</v>
      </c>
      <c r="H330" s="355"/>
      <c r="I330" s="366"/>
      <c r="J330" s="355"/>
    </row>
    <row r="331" s="312" customFormat="1" ht="14.25" spans="1:10">
      <c r="A331" s="349" t="s">
        <v>628</v>
      </c>
      <c r="B331" s="372">
        <f t="shared" si="87"/>
        <v>7</v>
      </c>
      <c r="C331" s="351" t="s">
        <v>629</v>
      </c>
      <c r="D331" s="360">
        <v>0</v>
      </c>
      <c r="E331" s="360"/>
      <c r="F331" s="360">
        <v>0</v>
      </c>
      <c r="G331" s="360">
        <v>0</v>
      </c>
      <c r="H331" s="355"/>
      <c r="I331" s="366"/>
      <c r="J331" s="355"/>
    </row>
    <row r="332" s="312" customFormat="1" ht="14.25" spans="1:10">
      <c r="A332" s="349" t="s">
        <v>630</v>
      </c>
      <c r="B332" s="372">
        <f t="shared" si="87"/>
        <v>5</v>
      </c>
      <c r="C332" s="351" t="s">
        <v>631</v>
      </c>
      <c r="D332" s="360">
        <v>0</v>
      </c>
      <c r="E332" s="360"/>
      <c r="F332" s="360">
        <v>0</v>
      </c>
      <c r="G332" s="360">
        <v>0</v>
      </c>
      <c r="H332" s="355"/>
      <c r="I332" s="366"/>
      <c r="J332" s="355"/>
    </row>
    <row r="333" s="312" customFormat="1" ht="14.25" spans="1:10">
      <c r="A333" s="349" t="s">
        <v>632</v>
      </c>
      <c r="B333" s="372">
        <f t="shared" si="87"/>
        <v>7</v>
      </c>
      <c r="C333" s="351" t="s">
        <v>120</v>
      </c>
      <c r="D333" s="360">
        <v>0</v>
      </c>
      <c r="E333" s="360"/>
      <c r="F333" s="360">
        <v>0</v>
      </c>
      <c r="G333" s="360">
        <v>0</v>
      </c>
      <c r="H333" s="355"/>
      <c r="I333" s="366"/>
      <c r="J333" s="355"/>
    </row>
    <row r="334" s="312" customFormat="1" ht="14.25" spans="1:10">
      <c r="A334" s="349" t="s">
        <v>633</v>
      </c>
      <c r="B334" s="372">
        <f t="shared" si="87"/>
        <v>7</v>
      </c>
      <c r="C334" s="351" t="s">
        <v>122</v>
      </c>
      <c r="D334" s="360">
        <v>0</v>
      </c>
      <c r="E334" s="360"/>
      <c r="F334" s="360">
        <v>0</v>
      </c>
      <c r="G334" s="360">
        <v>0</v>
      </c>
      <c r="H334" s="355"/>
      <c r="I334" s="366"/>
      <c r="J334" s="355"/>
    </row>
    <row r="335" s="312" customFormat="1" ht="14.25" spans="1:10">
      <c r="A335" s="349" t="s">
        <v>634</v>
      </c>
      <c r="B335" s="372">
        <f t="shared" si="87"/>
        <v>7</v>
      </c>
      <c r="C335" s="351" t="s">
        <v>635</v>
      </c>
      <c r="D335" s="360">
        <v>0</v>
      </c>
      <c r="E335" s="360"/>
      <c r="F335" s="360">
        <v>0</v>
      </c>
      <c r="G335" s="360">
        <v>0</v>
      </c>
      <c r="H335" s="355"/>
      <c r="I335" s="366"/>
      <c r="J335" s="355"/>
    </row>
    <row r="336" s="312" customFormat="1" ht="14.25" spans="1:10">
      <c r="A336" s="349" t="s">
        <v>636</v>
      </c>
      <c r="B336" s="372"/>
      <c r="C336" s="351" t="s">
        <v>637</v>
      </c>
      <c r="D336" s="360">
        <v>0</v>
      </c>
      <c r="E336" s="360"/>
      <c r="F336" s="360">
        <v>0</v>
      </c>
      <c r="G336" s="360">
        <v>0</v>
      </c>
      <c r="H336" s="355"/>
      <c r="I336" s="366"/>
      <c r="J336" s="355"/>
    </row>
    <row r="337" s="312" customFormat="1" ht="14.25" spans="1:10">
      <c r="A337" s="349" t="s">
        <v>638</v>
      </c>
      <c r="B337" s="372">
        <f t="shared" ref="B337:B390" si="88">LEN(A337)</f>
        <v>7</v>
      </c>
      <c r="C337" s="351" t="s">
        <v>639</v>
      </c>
      <c r="D337" s="360">
        <v>0</v>
      </c>
      <c r="E337" s="360"/>
      <c r="F337" s="360">
        <v>0</v>
      </c>
      <c r="G337" s="360">
        <v>0</v>
      </c>
      <c r="H337" s="355"/>
      <c r="I337" s="366"/>
      <c r="J337" s="355"/>
    </row>
    <row r="338" s="312" customFormat="1" ht="14.25" spans="1:10">
      <c r="A338" s="349" t="s">
        <v>640</v>
      </c>
      <c r="B338" s="372">
        <f t="shared" si="88"/>
        <v>5</v>
      </c>
      <c r="C338" s="351" t="s">
        <v>641</v>
      </c>
      <c r="D338" s="360">
        <v>217</v>
      </c>
      <c r="E338" s="360"/>
      <c r="F338" s="360">
        <v>0</v>
      </c>
      <c r="G338" s="360">
        <v>34</v>
      </c>
      <c r="H338" s="355"/>
      <c r="I338" s="366"/>
      <c r="J338" s="355"/>
    </row>
    <row r="339" s="312" customFormat="1" ht="14.25" spans="1:10">
      <c r="A339" s="349">
        <v>2049999</v>
      </c>
      <c r="B339" s="372"/>
      <c r="C339" s="351" t="s">
        <v>642</v>
      </c>
      <c r="D339" s="360">
        <v>217</v>
      </c>
      <c r="E339" s="360"/>
      <c r="F339" s="360"/>
      <c r="G339" s="360">
        <v>34</v>
      </c>
      <c r="H339" s="355"/>
      <c r="I339" s="366"/>
      <c r="J339" s="355"/>
    </row>
    <row r="340" s="312" customFormat="1" ht="14.25" spans="1:10">
      <c r="A340" s="344" t="s">
        <v>643</v>
      </c>
      <c r="B340" s="345">
        <f t="shared" si="88"/>
        <v>3</v>
      </c>
      <c r="C340" s="346" t="s">
        <v>644</v>
      </c>
      <c r="D340" s="347">
        <v>53973</v>
      </c>
      <c r="E340" s="347">
        <v>42143</v>
      </c>
      <c r="F340" s="347">
        <v>51509</v>
      </c>
      <c r="G340" s="347">
        <v>55929</v>
      </c>
      <c r="H340" s="348">
        <f t="shared" ref="H340:H343" si="89">G340/F340</f>
        <v>1.08581024675299</v>
      </c>
      <c r="I340" s="365">
        <f t="shared" ref="I340:I349" si="90">G340-D340</f>
        <v>1956</v>
      </c>
      <c r="J340" s="348">
        <f t="shared" ref="J340:J343" si="91">I340/D340</f>
        <v>0.0362403423934189</v>
      </c>
    </row>
    <row r="341" s="312" customFormat="1" ht="14.25" spans="1:10">
      <c r="A341" s="349" t="s">
        <v>645</v>
      </c>
      <c r="B341" s="372">
        <f t="shared" si="88"/>
        <v>5</v>
      </c>
      <c r="C341" s="351" t="s">
        <v>646</v>
      </c>
      <c r="D341" s="360">
        <v>4371</v>
      </c>
      <c r="E341" s="360">
        <v>3538</v>
      </c>
      <c r="F341" s="360">
        <v>3545</v>
      </c>
      <c r="G341" s="360">
        <v>3084</v>
      </c>
      <c r="H341" s="355">
        <f t="shared" si="89"/>
        <v>0.869957686882934</v>
      </c>
      <c r="I341" s="366">
        <f t="shared" si="90"/>
        <v>-1287</v>
      </c>
      <c r="J341" s="355">
        <f t="shared" si="91"/>
        <v>-0.294440631434454</v>
      </c>
    </row>
    <row r="342" s="312" customFormat="1" ht="14.25" spans="1:10">
      <c r="A342" s="349" t="s">
        <v>647</v>
      </c>
      <c r="B342" s="372">
        <f t="shared" si="88"/>
        <v>7</v>
      </c>
      <c r="C342" s="351" t="s">
        <v>120</v>
      </c>
      <c r="D342" s="360">
        <v>3100</v>
      </c>
      <c r="E342" s="360">
        <v>3386</v>
      </c>
      <c r="F342" s="360">
        <v>3386</v>
      </c>
      <c r="G342" s="360">
        <v>2916</v>
      </c>
      <c r="H342" s="355">
        <f t="shared" si="89"/>
        <v>0.861193148257531</v>
      </c>
      <c r="I342" s="366">
        <f t="shared" si="90"/>
        <v>-184</v>
      </c>
      <c r="J342" s="355">
        <f t="shared" si="91"/>
        <v>-0.0593548387096774</v>
      </c>
    </row>
    <row r="343" s="312" customFormat="1" ht="14.25" spans="1:10">
      <c r="A343" s="349" t="s">
        <v>648</v>
      </c>
      <c r="B343" s="372">
        <f t="shared" si="88"/>
        <v>7</v>
      </c>
      <c r="C343" s="351" t="s">
        <v>122</v>
      </c>
      <c r="D343" s="360">
        <v>1239</v>
      </c>
      <c r="E343" s="360">
        <v>152</v>
      </c>
      <c r="F343" s="360">
        <v>159</v>
      </c>
      <c r="G343" s="360">
        <v>168</v>
      </c>
      <c r="H343" s="355">
        <f t="shared" si="89"/>
        <v>1.05660377358491</v>
      </c>
      <c r="I343" s="366">
        <f t="shared" si="90"/>
        <v>-1071</v>
      </c>
      <c r="J343" s="355">
        <f t="shared" si="91"/>
        <v>-0.864406779661017</v>
      </c>
    </row>
    <row r="344" s="312" customFormat="1" ht="14.25" spans="1:10">
      <c r="A344" s="349" t="s">
        <v>649</v>
      </c>
      <c r="B344" s="372">
        <f t="shared" si="88"/>
        <v>7</v>
      </c>
      <c r="C344" s="351" t="s">
        <v>124</v>
      </c>
      <c r="D344" s="360">
        <v>0</v>
      </c>
      <c r="E344" s="360"/>
      <c r="F344" s="360">
        <v>0</v>
      </c>
      <c r="G344" s="360">
        <v>0</v>
      </c>
      <c r="H344" s="355"/>
      <c r="I344" s="366">
        <f t="shared" si="90"/>
        <v>0</v>
      </c>
      <c r="J344" s="355"/>
    </row>
    <row r="345" s="312" customFormat="1" ht="14.25" spans="1:10">
      <c r="A345" s="349" t="s">
        <v>650</v>
      </c>
      <c r="B345" s="372">
        <f t="shared" si="88"/>
        <v>7</v>
      </c>
      <c r="C345" s="351" t="s">
        <v>651</v>
      </c>
      <c r="D345" s="360">
        <v>32</v>
      </c>
      <c r="E345" s="360"/>
      <c r="F345" s="360">
        <v>0</v>
      </c>
      <c r="G345" s="360">
        <v>0</v>
      </c>
      <c r="H345" s="355"/>
      <c r="I345" s="366">
        <f t="shared" si="90"/>
        <v>-32</v>
      </c>
      <c r="J345" s="355">
        <f t="shared" ref="J345:J349" si="92">I345/D345</f>
        <v>-1</v>
      </c>
    </row>
    <row r="346" s="312" customFormat="1" ht="14.25" spans="1:10">
      <c r="A346" s="349" t="s">
        <v>652</v>
      </c>
      <c r="B346" s="372">
        <f t="shared" si="88"/>
        <v>5</v>
      </c>
      <c r="C346" s="351" t="s">
        <v>653</v>
      </c>
      <c r="D346" s="360">
        <v>47483</v>
      </c>
      <c r="E346" s="360">
        <v>36565</v>
      </c>
      <c r="F346" s="360">
        <v>45284</v>
      </c>
      <c r="G346" s="360">
        <v>52132</v>
      </c>
      <c r="H346" s="355">
        <f t="shared" ref="H346:H349" si="93">G346/F346</f>
        <v>1.15122339015988</v>
      </c>
      <c r="I346" s="366">
        <f t="shared" si="90"/>
        <v>4649</v>
      </c>
      <c r="J346" s="355">
        <f t="shared" si="92"/>
        <v>0.0979087252279763</v>
      </c>
    </row>
    <row r="347" s="312" customFormat="1" ht="14.25" spans="1:10">
      <c r="A347" s="349" t="s">
        <v>654</v>
      </c>
      <c r="B347" s="372">
        <f t="shared" si="88"/>
        <v>7</v>
      </c>
      <c r="C347" s="351" t="s">
        <v>655</v>
      </c>
      <c r="D347" s="360">
        <v>3321</v>
      </c>
      <c r="E347" s="360">
        <v>3999</v>
      </c>
      <c r="F347" s="360">
        <v>4184</v>
      </c>
      <c r="G347" s="360">
        <v>3680</v>
      </c>
      <c r="H347" s="355">
        <f t="shared" si="93"/>
        <v>0.879541108986616</v>
      </c>
      <c r="I347" s="366">
        <f t="shared" si="90"/>
        <v>359</v>
      </c>
      <c r="J347" s="355">
        <f t="shared" si="92"/>
        <v>0.108099969888588</v>
      </c>
    </row>
    <row r="348" s="312" customFormat="1" ht="14.25" spans="1:10">
      <c r="A348" s="349" t="s">
        <v>656</v>
      </c>
      <c r="B348" s="372">
        <f t="shared" si="88"/>
        <v>7</v>
      </c>
      <c r="C348" s="351" t="s">
        <v>657</v>
      </c>
      <c r="D348" s="360">
        <v>23654</v>
      </c>
      <c r="E348" s="360">
        <v>17623</v>
      </c>
      <c r="F348" s="360">
        <v>20109</v>
      </c>
      <c r="G348" s="360">
        <v>28355</v>
      </c>
      <c r="H348" s="355">
        <f t="shared" si="93"/>
        <v>1.41006514495997</v>
      </c>
      <c r="I348" s="366">
        <f t="shared" si="90"/>
        <v>4701</v>
      </c>
      <c r="J348" s="355">
        <f t="shared" si="92"/>
        <v>0.198740170795637</v>
      </c>
    </row>
    <row r="349" s="312" customFormat="1" ht="14.25" spans="1:10">
      <c r="A349" s="349" t="s">
        <v>658</v>
      </c>
      <c r="B349" s="372">
        <f t="shared" si="88"/>
        <v>7</v>
      </c>
      <c r="C349" s="351" t="s">
        <v>659</v>
      </c>
      <c r="D349" s="360">
        <v>18721</v>
      </c>
      <c r="E349" s="360">
        <v>14492</v>
      </c>
      <c r="F349" s="360">
        <v>20525</v>
      </c>
      <c r="G349" s="360">
        <v>19439</v>
      </c>
      <c r="H349" s="355">
        <f t="shared" si="93"/>
        <v>0.947088915956151</v>
      </c>
      <c r="I349" s="366">
        <f t="shared" si="90"/>
        <v>718</v>
      </c>
      <c r="J349" s="355">
        <f t="shared" si="92"/>
        <v>0.0383526521019176</v>
      </c>
    </row>
    <row r="350" s="312" customFormat="1" ht="14.25" spans="1:10">
      <c r="A350" s="349" t="s">
        <v>660</v>
      </c>
      <c r="B350" s="372">
        <f t="shared" si="88"/>
        <v>7</v>
      </c>
      <c r="C350" s="351" t="s">
        <v>661</v>
      </c>
      <c r="D350" s="360">
        <v>0</v>
      </c>
      <c r="E350" s="360"/>
      <c r="F350" s="360">
        <v>0</v>
      </c>
      <c r="G350" s="360">
        <v>0</v>
      </c>
      <c r="H350" s="355"/>
      <c r="I350" s="366"/>
      <c r="J350" s="355"/>
    </row>
    <row r="351" s="312" customFormat="1" ht="14.25" spans="1:10">
      <c r="A351" s="349" t="s">
        <v>662</v>
      </c>
      <c r="B351" s="372">
        <f t="shared" si="88"/>
        <v>7</v>
      </c>
      <c r="C351" s="351" t="s">
        <v>663</v>
      </c>
      <c r="D351" s="360">
        <v>0</v>
      </c>
      <c r="E351" s="360"/>
      <c r="F351" s="360">
        <v>15</v>
      </c>
      <c r="G351" s="360">
        <v>15</v>
      </c>
      <c r="H351" s="355"/>
      <c r="I351" s="366">
        <f>G351-D351</f>
        <v>15</v>
      </c>
      <c r="J351" s="355" t="e">
        <f>I351/D351</f>
        <v>#DIV/0!</v>
      </c>
    </row>
    <row r="352" s="312" customFormat="1" ht="14.25" spans="1:10">
      <c r="A352" s="349" t="s">
        <v>664</v>
      </c>
      <c r="B352" s="372">
        <f t="shared" si="88"/>
        <v>7</v>
      </c>
      <c r="C352" s="351" t="s">
        <v>665</v>
      </c>
      <c r="D352" s="360">
        <v>1787</v>
      </c>
      <c r="E352" s="360">
        <v>451</v>
      </c>
      <c r="F352" s="360">
        <v>451</v>
      </c>
      <c r="G352" s="360">
        <v>643</v>
      </c>
      <c r="H352" s="355">
        <f>G352/F352</f>
        <v>1.42572062084257</v>
      </c>
      <c r="I352" s="366">
        <f>G352-D352</f>
        <v>-1144</v>
      </c>
      <c r="J352" s="355">
        <f>I352/D352</f>
        <v>-0.64017907106883</v>
      </c>
    </row>
    <row r="353" s="312" customFormat="1" ht="14.25" spans="1:10">
      <c r="A353" s="349" t="s">
        <v>666</v>
      </c>
      <c r="B353" s="372">
        <f t="shared" si="88"/>
        <v>5</v>
      </c>
      <c r="C353" s="351" t="s">
        <v>667</v>
      </c>
      <c r="D353" s="360">
        <v>0</v>
      </c>
      <c r="E353" s="360"/>
      <c r="F353" s="360">
        <v>0</v>
      </c>
      <c r="G353" s="360">
        <v>0</v>
      </c>
      <c r="H353" s="355"/>
      <c r="I353" s="366"/>
      <c r="J353" s="355"/>
    </row>
    <row r="354" s="312" customFormat="1" ht="14.25" spans="1:10">
      <c r="A354" s="349" t="s">
        <v>668</v>
      </c>
      <c r="B354" s="372">
        <f t="shared" si="88"/>
        <v>7</v>
      </c>
      <c r="C354" s="351" t="s">
        <v>669</v>
      </c>
      <c r="D354" s="360">
        <v>0</v>
      </c>
      <c r="E354" s="360"/>
      <c r="F354" s="360">
        <v>0</v>
      </c>
      <c r="G354" s="360">
        <v>0</v>
      </c>
      <c r="H354" s="355"/>
      <c r="I354" s="366"/>
      <c r="J354" s="355"/>
    </row>
    <row r="355" s="312" customFormat="1" ht="14.25" spans="1:10">
      <c r="A355" s="349" t="s">
        <v>670</v>
      </c>
      <c r="B355" s="372">
        <f t="shared" si="88"/>
        <v>7</v>
      </c>
      <c r="C355" s="351" t="s">
        <v>671</v>
      </c>
      <c r="D355" s="360">
        <v>0</v>
      </c>
      <c r="E355" s="360"/>
      <c r="F355" s="360">
        <v>0</v>
      </c>
      <c r="G355" s="360">
        <v>0</v>
      </c>
      <c r="H355" s="355"/>
      <c r="I355" s="366"/>
      <c r="J355" s="355"/>
    </row>
    <row r="356" s="312" customFormat="1" ht="14.25" spans="1:10">
      <c r="A356" s="349" t="s">
        <v>672</v>
      </c>
      <c r="B356" s="372">
        <f t="shared" si="88"/>
        <v>7</v>
      </c>
      <c r="C356" s="351" t="s">
        <v>673</v>
      </c>
      <c r="D356" s="360">
        <v>0</v>
      </c>
      <c r="E356" s="360"/>
      <c r="F356" s="360">
        <v>0</v>
      </c>
      <c r="G356" s="360">
        <v>0</v>
      </c>
      <c r="H356" s="355"/>
      <c r="I356" s="366"/>
      <c r="J356" s="355"/>
    </row>
    <row r="357" s="312" customFormat="1" ht="14.25" spans="1:10">
      <c r="A357" s="349" t="s">
        <v>674</v>
      </c>
      <c r="B357" s="372">
        <f t="shared" si="88"/>
        <v>7</v>
      </c>
      <c r="C357" s="351" t="s">
        <v>675</v>
      </c>
      <c r="D357" s="360">
        <v>0</v>
      </c>
      <c r="E357" s="360"/>
      <c r="F357" s="360">
        <v>0</v>
      </c>
      <c r="G357" s="360">
        <v>0</v>
      </c>
      <c r="H357" s="355"/>
      <c r="I357" s="366"/>
      <c r="J357" s="355"/>
    </row>
    <row r="358" s="312" customFormat="1" ht="14.25" spans="1:10">
      <c r="A358" s="349" t="s">
        <v>676</v>
      </c>
      <c r="B358" s="372">
        <f t="shared" si="88"/>
        <v>7</v>
      </c>
      <c r="C358" s="351" t="s">
        <v>677</v>
      </c>
      <c r="D358" s="360">
        <v>0</v>
      </c>
      <c r="E358" s="360"/>
      <c r="F358" s="360">
        <v>0</v>
      </c>
      <c r="G358" s="360">
        <v>0</v>
      </c>
      <c r="H358" s="355"/>
      <c r="I358" s="366"/>
      <c r="J358" s="355"/>
    </row>
    <row r="359" s="312" customFormat="1" ht="14.25" spans="1:10">
      <c r="A359" s="349" t="s">
        <v>678</v>
      </c>
      <c r="B359" s="372">
        <f t="shared" si="88"/>
        <v>5</v>
      </c>
      <c r="C359" s="351" t="s">
        <v>679</v>
      </c>
      <c r="D359" s="360">
        <v>0</v>
      </c>
      <c r="E359" s="360"/>
      <c r="F359" s="360">
        <v>0</v>
      </c>
      <c r="G359" s="360">
        <v>0</v>
      </c>
      <c r="H359" s="355"/>
      <c r="I359" s="366"/>
      <c r="J359" s="355"/>
    </row>
    <row r="360" s="312" customFormat="1" ht="14.25" spans="1:10">
      <c r="A360" s="349" t="s">
        <v>680</v>
      </c>
      <c r="B360" s="372">
        <f t="shared" si="88"/>
        <v>7</v>
      </c>
      <c r="C360" s="351" t="s">
        <v>681</v>
      </c>
      <c r="D360" s="360">
        <v>0</v>
      </c>
      <c r="E360" s="360"/>
      <c r="F360" s="360">
        <v>0</v>
      </c>
      <c r="G360" s="360">
        <v>0</v>
      </c>
      <c r="H360" s="355"/>
      <c r="I360" s="366"/>
      <c r="J360" s="355"/>
    </row>
    <row r="361" s="312" customFormat="1" ht="14.25" spans="1:10">
      <c r="A361" s="349" t="s">
        <v>682</v>
      </c>
      <c r="B361" s="372">
        <f t="shared" si="88"/>
        <v>7</v>
      </c>
      <c r="C361" s="351" t="s">
        <v>683</v>
      </c>
      <c r="D361" s="360">
        <v>0</v>
      </c>
      <c r="E361" s="360"/>
      <c r="F361" s="360">
        <v>0</v>
      </c>
      <c r="G361" s="360">
        <v>0</v>
      </c>
      <c r="H361" s="355"/>
      <c r="I361" s="366"/>
      <c r="J361" s="355"/>
    </row>
    <row r="362" s="312" customFormat="1" ht="14.25" spans="1:10">
      <c r="A362" s="349" t="s">
        <v>684</v>
      </c>
      <c r="B362" s="372">
        <f t="shared" si="88"/>
        <v>7</v>
      </c>
      <c r="C362" s="351" t="s">
        <v>685</v>
      </c>
      <c r="D362" s="360">
        <v>0</v>
      </c>
      <c r="E362" s="360"/>
      <c r="F362" s="360">
        <v>0</v>
      </c>
      <c r="G362" s="360">
        <v>0</v>
      </c>
      <c r="H362" s="355"/>
      <c r="I362" s="366"/>
      <c r="J362" s="355"/>
    </row>
    <row r="363" s="312" customFormat="1" ht="14.25" spans="1:10">
      <c r="A363" s="349" t="s">
        <v>686</v>
      </c>
      <c r="B363" s="372">
        <f t="shared" si="88"/>
        <v>7</v>
      </c>
      <c r="C363" s="351" t="s">
        <v>687</v>
      </c>
      <c r="D363" s="360">
        <v>0</v>
      </c>
      <c r="E363" s="360"/>
      <c r="F363" s="360">
        <v>0</v>
      </c>
      <c r="G363" s="360">
        <v>0</v>
      </c>
      <c r="H363" s="355"/>
      <c r="I363" s="366"/>
      <c r="J363" s="355"/>
    </row>
    <row r="364" s="312" customFormat="1" ht="14.25" spans="1:10">
      <c r="A364" s="349" t="s">
        <v>688</v>
      </c>
      <c r="B364" s="372">
        <f t="shared" si="88"/>
        <v>7</v>
      </c>
      <c r="C364" s="351" t="s">
        <v>689</v>
      </c>
      <c r="D364" s="360">
        <v>0</v>
      </c>
      <c r="E364" s="360"/>
      <c r="F364" s="360">
        <v>0</v>
      </c>
      <c r="G364" s="360">
        <v>0</v>
      </c>
      <c r="H364" s="355"/>
      <c r="I364" s="366"/>
      <c r="J364" s="355"/>
    </row>
    <row r="365" s="312" customFormat="1" ht="14.25" spans="1:10">
      <c r="A365" s="349" t="s">
        <v>690</v>
      </c>
      <c r="B365" s="372">
        <f t="shared" si="88"/>
        <v>5</v>
      </c>
      <c r="C365" s="351" t="s">
        <v>691</v>
      </c>
      <c r="D365" s="360">
        <v>0</v>
      </c>
      <c r="E365" s="360"/>
      <c r="F365" s="360">
        <v>0</v>
      </c>
      <c r="G365" s="360">
        <v>0</v>
      </c>
      <c r="H365" s="355"/>
      <c r="I365" s="366"/>
      <c r="J365" s="355"/>
    </row>
    <row r="366" s="312" customFormat="1" ht="14.25" spans="1:10">
      <c r="A366" s="349" t="s">
        <v>692</v>
      </c>
      <c r="B366" s="372">
        <f t="shared" si="88"/>
        <v>7</v>
      </c>
      <c r="C366" s="351" t="s">
        <v>693</v>
      </c>
      <c r="D366" s="360">
        <v>0</v>
      </c>
      <c r="E366" s="360"/>
      <c r="F366" s="360">
        <v>0</v>
      </c>
      <c r="G366" s="360">
        <v>0</v>
      </c>
      <c r="H366" s="355"/>
      <c r="I366" s="366"/>
      <c r="J366" s="355"/>
    </row>
    <row r="367" s="312" customFormat="1" ht="14.25" spans="1:10">
      <c r="A367" s="349" t="s">
        <v>694</v>
      </c>
      <c r="B367" s="372">
        <f t="shared" si="88"/>
        <v>7</v>
      </c>
      <c r="C367" s="351" t="s">
        <v>695</v>
      </c>
      <c r="D367" s="360">
        <v>0</v>
      </c>
      <c r="E367" s="360"/>
      <c r="F367" s="360">
        <v>0</v>
      </c>
      <c r="G367" s="360">
        <v>0</v>
      </c>
      <c r="H367" s="355"/>
      <c r="I367" s="366"/>
      <c r="J367" s="355"/>
    </row>
    <row r="368" s="312" customFormat="1" ht="14.25" spans="1:10">
      <c r="A368" s="349" t="s">
        <v>696</v>
      </c>
      <c r="B368" s="372">
        <f t="shared" si="88"/>
        <v>7</v>
      </c>
      <c r="C368" s="351" t="s">
        <v>697</v>
      </c>
      <c r="D368" s="360">
        <v>0</v>
      </c>
      <c r="E368" s="360"/>
      <c r="F368" s="360">
        <v>0</v>
      </c>
      <c r="G368" s="360">
        <v>0</v>
      </c>
      <c r="H368" s="355"/>
      <c r="I368" s="366"/>
      <c r="J368" s="355"/>
    </row>
    <row r="369" s="312" customFormat="1" ht="14.25" spans="1:10">
      <c r="A369" s="349" t="s">
        <v>698</v>
      </c>
      <c r="B369" s="372">
        <f t="shared" si="88"/>
        <v>5</v>
      </c>
      <c r="C369" s="351" t="s">
        <v>699</v>
      </c>
      <c r="D369" s="360">
        <v>0</v>
      </c>
      <c r="E369" s="360"/>
      <c r="F369" s="360">
        <v>0</v>
      </c>
      <c r="G369" s="360">
        <v>0</v>
      </c>
      <c r="H369" s="355"/>
      <c r="I369" s="366"/>
      <c r="J369" s="355"/>
    </row>
    <row r="370" s="312" customFormat="1" ht="14.25" spans="1:10">
      <c r="A370" s="349" t="s">
        <v>700</v>
      </c>
      <c r="B370" s="372">
        <f t="shared" si="88"/>
        <v>7</v>
      </c>
      <c r="C370" s="351" t="s">
        <v>701</v>
      </c>
      <c r="D370" s="360">
        <v>0</v>
      </c>
      <c r="E370" s="360"/>
      <c r="F370" s="360">
        <v>0</v>
      </c>
      <c r="G370" s="360">
        <v>0</v>
      </c>
      <c r="H370" s="355"/>
      <c r="I370" s="366"/>
      <c r="J370" s="355"/>
    </row>
    <row r="371" s="312" customFormat="1" ht="14.25" spans="1:10">
      <c r="A371" s="349" t="s">
        <v>702</v>
      </c>
      <c r="B371" s="372">
        <f t="shared" si="88"/>
        <v>7</v>
      </c>
      <c r="C371" s="351" t="s">
        <v>703</v>
      </c>
      <c r="D371" s="360">
        <v>0</v>
      </c>
      <c r="E371" s="360"/>
      <c r="F371" s="360">
        <v>0</v>
      </c>
      <c r="G371" s="360">
        <v>0</v>
      </c>
      <c r="H371" s="355"/>
      <c r="I371" s="366"/>
      <c r="J371" s="355"/>
    </row>
    <row r="372" s="312" customFormat="1" ht="14.25" spans="1:10">
      <c r="A372" s="349" t="s">
        <v>704</v>
      </c>
      <c r="B372" s="372">
        <f t="shared" si="88"/>
        <v>7</v>
      </c>
      <c r="C372" s="351" t="s">
        <v>705</v>
      </c>
      <c r="D372" s="360">
        <v>0</v>
      </c>
      <c r="E372" s="360"/>
      <c r="F372" s="360">
        <v>0</v>
      </c>
      <c r="G372" s="360">
        <v>0</v>
      </c>
      <c r="H372" s="355"/>
      <c r="I372" s="366"/>
      <c r="J372" s="355"/>
    </row>
    <row r="373" s="312" customFormat="1" ht="14.25" spans="1:10">
      <c r="A373" s="349" t="s">
        <v>706</v>
      </c>
      <c r="B373" s="372">
        <f t="shared" si="88"/>
        <v>5</v>
      </c>
      <c r="C373" s="351" t="s">
        <v>707</v>
      </c>
      <c r="D373" s="360">
        <v>34</v>
      </c>
      <c r="E373" s="360"/>
      <c r="F373" s="360">
        <v>0</v>
      </c>
      <c r="G373" s="360">
        <v>0</v>
      </c>
      <c r="H373" s="355"/>
      <c r="I373" s="366"/>
      <c r="J373" s="355"/>
    </row>
    <row r="374" s="312" customFormat="1" ht="14.25" spans="1:10">
      <c r="A374" s="349" t="s">
        <v>708</v>
      </c>
      <c r="B374" s="372">
        <f t="shared" si="88"/>
        <v>7</v>
      </c>
      <c r="C374" s="351" t="s">
        <v>709</v>
      </c>
      <c r="D374" s="360">
        <v>34</v>
      </c>
      <c r="E374" s="360"/>
      <c r="F374" s="360">
        <v>0</v>
      </c>
      <c r="G374" s="360">
        <v>0</v>
      </c>
      <c r="H374" s="355"/>
      <c r="I374" s="366"/>
      <c r="J374" s="355"/>
    </row>
    <row r="375" s="312" customFormat="1" ht="14.25" spans="1:10">
      <c r="A375" s="349" t="s">
        <v>710</v>
      </c>
      <c r="B375" s="372">
        <f t="shared" si="88"/>
        <v>7</v>
      </c>
      <c r="C375" s="351" t="s">
        <v>711</v>
      </c>
      <c r="D375" s="360">
        <v>0</v>
      </c>
      <c r="E375" s="360"/>
      <c r="F375" s="360">
        <v>0</v>
      </c>
      <c r="G375" s="360">
        <v>0</v>
      </c>
      <c r="H375" s="355"/>
      <c r="I375" s="366"/>
      <c r="J375" s="355"/>
    </row>
    <row r="376" s="312" customFormat="1" ht="14.25" spans="1:10">
      <c r="A376" s="349" t="s">
        <v>712</v>
      </c>
      <c r="B376" s="372">
        <f t="shared" si="88"/>
        <v>7</v>
      </c>
      <c r="C376" s="351" t="s">
        <v>713</v>
      </c>
      <c r="D376" s="360">
        <v>0</v>
      </c>
      <c r="E376" s="360"/>
      <c r="F376" s="360">
        <v>0</v>
      </c>
      <c r="G376" s="360">
        <v>0</v>
      </c>
      <c r="H376" s="355"/>
      <c r="I376" s="366"/>
      <c r="J376" s="355"/>
    </row>
    <row r="377" s="312" customFormat="1" ht="14.25" spans="1:10">
      <c r="A377" s="349" t="s">
        <v>714</v>
      </c>
      <c r="B377" s="372">
        <f t="shared" si="88"/>
        <v>5</v>
      </c>
      <c r="C377" s="351" t="s">
        <v>715</v>
      </c>
      <c r="D377" s="360">
        <v>82</v>
      </c>
      <c r="E377" s="360">
        <v>40</v>
      </c>
      <c r="F377" s="360">
        <v>40</v>
      </c>
      <c r="G377" s="360">
        <v>73</v>
      </c>
      <c r="H377" s="355">
        <f>G377/F377</f>
        <v>1.825</v>
      </c>
      <c r="I377" s="366">
        <f>G377-D377</f>
        <v>-9</v>
      </c>
      <c r="J377" s="355">
        <f>I377/D377</f>
        <v>-0.109756097560976</v>
      </c>
    </row>
    <row r="378" s="312" customFormat="1" ht="14.25" spans="1:10">
      <c r="A378" s="349" t="s">
        <v>716</v>
      </c>
      <c r="B378" s="372">
        <f t="shared" si="88"/>
        <v>7</v>
      </c>
      <c r="C378" s="351" t="s">
        <v>717</v>
      </c>
      <c r="D378" s="360">
        <v>0</v>
      </c>
      <c r="E378" s="360"/>
      <c r="F378" s="360">
        <v>0</v>
      </c>
      <c r="G378" s="360">
        <v>22</v>
      </c>
      <c r="H378" s="355"/>
      <c r="I378" s="366"/>
      <c r="J378" s="355"/>
    </row>
    <row r="379" s="312" customFormat="1" ht="14.25" spans="1:10">
      <c r="A379" s="349" t="s">
        <v>718</v>
      </c>
      <c r="B379" s="372">
        <f t="shared" si="88"/>
        <v>7</v>
      </c>
      <c r="C379" s="351" t="s">
        <v>719</v>
      </c>
      <c r="D379" s="360">
        <v>82</v>
      </c>
      <c r="E379" s="360">
        <v>40</v>
      </c>
      <c r="F379" s="360">
        <v>40</v>
      </c>
      <c r="G379" s="360">
        <v>51</v>
      </c>
      <c r="H379" s="355">
        <f>G379/F379</f>
        <v>1.275</v>
      </c>
      <c r="I379" s="366">
        <f>G379-D379</f>
        <v>-31</v>
      </c>
      <c r="J379" s="355">
        <f>I379/D379</f>
        <v>-0.378048780487805</v>
      </c>
    </row>
    <row r="380" s="312" customFormat="1" ht="14.25" spans="1:10">
      <c r="A380" s="349" t="s">
        <v>720</v>
      </c>
      <c r="B380" s="372">
        <f t="shared" si="88"/>
        <v>7</v>
      </c>
      <c r="C380" s="351" t="s">
        <v>721</v>
      </c>
      <c r="D380" s="360">
        <v>0</v>
      </c>
      <c r="E380" s="360"/>
      <c r="F380" s="360">
        <v>0</v>
      </c>
      <c r="G380" s="360">
        <v>0</v>
      </c>
      <c r="H380" s="355"/>
      <c r="I380" s="366"/>
      <c r="J380" s="355"/>
    </row>
    <row r="381" s="312" customFormat="1" ht="14.25" spans="1:10">
      <c r="A381" s="349" t="s">
        <v>722</v>
      </c>
      <c r="B381" s="372">
        <f t="shared" si="88"/>
        <v>7</v>
      </c>
      <c r="C381" s="351" t="s">
        <v>723</v>
      </c>
      <c r="D381" s="360">
        <v>0</v>
      </c>
      <c r="E381" s="360"/>
      <c r="F381" s="360">
        <v>0</v>
      </c>
      <c r="G381" s="360">
        <v>0</v>
      </c>
      <c r="H381" s="355"/>
      <c r="I381" s="366"/>
      <c r="J381" s="355"/>
    </row>
    <row r="382" s="312" customFormat="1" ht="14.25" spans="1:10">
      <c r="A382" s="349" t="s">
        <v>724</v>
      </c>
      <c r="B382" s="372">
        <f t="shared" si="88"/>
        <v>7</v>
      </c>
      <c r="C382" s="351" t="s">
        <v>725</v>
      </c>
      <c r="D382" s="360">
        <v>0</v>
      </c>
      <c r="E382" s="360"/>
      <c r="F382" s="360">
        <v>0</v>
      </c>
      <c r="G382" s="360">
        <v>0</v>
      </c>
      <c r="H382" s="355"/>
      <c r="I382" s="366"/>
      <c r="J382" s="355"/>
    </row>
    <row r="383" s="312" customFormat="1" ht="14.25" spans="1:10">
      <c r="A383" s="349" t="s">
        <v>726</v>
      </c>
      <c r="B383" s="372">
        <f t="shared" si="88"/>
        <v>5</v>
      </c>
      <c r="C383" s="351" t="s">
        <v>727</v>
      </c>
      <c r="D383" s="360">
        <v>2003</v>
      </c>
      <c r="E383" s="360">
        <v>2000</v>
      </c>
      <c r="F383" s="360">
        <v>2000</v>
      </c>
      <c r="G383" s="360">
        <v>559</v>
      </c>
      <c r="H383" s="355">
        <f>G383/F383</f>
        <v>0.2795</v>
      </c>
      <c r="I383" s="366">
        <f>G383-D383</f>
        <v>-1444</v>
      </c>
      <c r="J383" s="355">
        <f>I383/D383</f>
        <v>-0.7209186220669</v>
      </c>
    </row>
    <row r="384" s="312" customFormat="1" ht="14.25" spans="1:10">
      <c r="A384" s="349" t="s">
        <v>728</v>
      </c>
      <c r="B384" s="372">
        <f t="shared" si="88"/>
        <v>7</v>
      </c>
      <c r="C384" s="351" t="s">
        <v>729</v>
      </c>
      <c r="D384" s="360">
        <v>0</v>
      </c>
      <c r="E384" s="360"/>
      <c r="F384" s="360">
        <v>0</v>
      </c>
      <c r="G384" s="360">
        <v>0</v>
      </c>
      <c r="H384" s="355"/>
      <c r="I384" s="366"/>
      <c r="J384" s="355"/>
    </row>
    <row r="385" s="312" customFormat="1" ht="14.25" spans="1:10">
      <c r="A385" s="349" t="s">
        <v>730</v>
      </c>
      <c r="B385" s="372">
        <f t="shared" si="88"/>
        <v>7</v>
      </c>
      <c r="C385" s="351" t="s">
        <v>731</v>
      </c>
      <c r="D385" s="360">
        <v>0</v>
      </c>
      <c r="E385" s="360"/>
      <c r="F385" s="360">
        <v>0</v>
      </c>
      <c r="G385" s="360">
        <v>0</v>
      </c>
      <c r="H385" s="355"/>
      <c r="I385" s="366"/>
      <c r="J385" s="355"/>
    </row>
    <row r="386" s="312" customFormat="1" ht="14.25" spans="1:10">
      <c r="A386" s="349" t="s">
        <v>732</v>
      </c>
      <c r="B386" s="372">
        <f t="shared" si="88"/>
        <v>7</v>
      </c>
      <c r="C386" s="351" t="s">
        <v>733</v>
      </c>
      <c r="D386" s="360">
        <v>0</v>
      </c>
      <c r="E386" s="360"/>
      <c r="F386" s="360">
        <v>0</v>
      </c>
      <c r="G386" s="360">
        <v>0</v>
      </c>
      <c r="H386" s="355"/>
      <c r="I386" s="366"/>
      <c r="J386" s="355"/>
    </row>
    <row r="387" s="312" customFormat="1" ht="14.25" spans="1:10">
      <c r="A387" s="349" t="s">
        <v>734</v>
      </c>
      <c r="B387" s="372">
        <f t="shared" si="88"/>
        <v>7</v>
      </c>
      <c r="C387" s="351" t="s">
        <v>735</v>
      </c>
      <c r="D387" s="360">
        <v>0</v>
      </c>
      <c r="E387" s="360"/>
      <c r="F387" s="360">
        <v>0</v>
      </c>
      <c r="G387" s="360">
        <v>0</v>
      </c>
      <c r="H387" s="355"/>
      <c r="I387" s="366"/>
      <c r="J387" s="355"/>
    </row>
    <row r="388" s="312" customFormat="1" ht="14.25" spans="1:10">
      <c r="A388" s="349" t="s">
        <v>736</v>
      </c>
      <c r="B388" s="372">
        <f t="shared" si="88"/>
        <v>7</v>
      </c>
      <c r="C388" s="351" t="s">
        <v>737</v>
      </c>
      <c r="D388" s="360">
        <v>0</v>
      </c>
      <c r="E388" s="360"/>
      <c r="F388" s="360">
        <v>0</v>
      </c>
      <c r="G388" s="360">
        <v>0</v>
      </c>
      <c r="H388" s="355"/>
      <c r="I388" s="366"/>
      <c r="J388" s="355"/>
    </row>
    <row r="389" s="312" customFormat="1" ht="14.25" spans="1:10">
      <c r="A389" s="349" t="s">
        <v>738</v>
      </c>
      <c r="B389" s="372">
        <f t="shared" si="88"/>
        <v>7</v>
      </c>
      <c r="C389" s="351" t="s">
        <v>739</v>
      </c>
      <c r="D389" s="360">
        <v>2003</v>
      </c>
      <c r="E389" s="360">
        <v>2000</v>
      </c>
      <c r="F389" s="360">
        <v>2000</v>
      </c>
      <c r="G389" s="360">
        <v>559</v>
      </c>
      <c r="H389" s="355">
        <f t="shared" ref="H389:H394" si="94">G389/F389</f>
        <v>0.2795</v>
      </c>
      <c r="I389" s="366">
        <f t="shared" ref="I389:I395" si="95">G389-D389</f>
        <v>-1444</v>
      </c>
      <c r="J389" s="355">
        <f t="shared" ref="J389:J395" si="96">I389/D389</f>
        <v>-0.7209186220669</v>
      </c>
    </row>
    <row r="390" s="312" customFormat="1" ht="14.25" spans="1:10">
      <c r="A390" s="349" t="s">
        <v>740</v>
      </c>
      <c r="B390" s="372">
        <f t="shared" si="88"/>
        <v>5</v>
      </c>
      <c r="C390" s="351" t="s">
        <v>741</v>
      </c>
      <c r="D390" s="360">
        <v>0</v>
      </c>
      <c r="E390" s="360"/>
      <c r="F390" s="360">
        <v>640</v>
      </c>
      <c r="G390" s="360">
        <v>81</v>
      </c>
      <c r="H390" s="355"/>
      <c r="I390" s="366"/>
      <c r="J390" s="355"/>
    </row>
    <row r="391" s="312" customFormat="1" ht="14.25" spans="1:10">
      <c r="A391" s="349" t="s">
        <v>742</v>
      </c>
      <c r="B391" s="372"/>
      <c r="C391" s="351" t="s">
        <v>743</v>
      </c>
      <c r="D391" s="360">
        <v>0</v>
      </c>
      <c r="E391" s="360"/>
      <c r="F391" s="360">
        <v>640</v>
      </c>
      <c r="G391" s="360">
        <v>81</v>
      </c>
      <c r="H391" s="355"/>
      <c r="I391" s="366"/>
      <c r="J391" s="355"/>
    </row>
    <row r="392" s="312" customFormat="1" ht="14.25" spans="1:10">
      <c r="A392" s="344" t="s">
        <v>744</v>
      </c>
      <c r="B392" s="345">
        <f t="shared" ref="B392:B404" si="97">LEN(A392)</f>
        <v>3</v>
      </c>
      <c r="C392" s="346" t="s">
        <v>745</v>
      </c>
      <c r="D392" s="347">
        <v>564</v>
      </c>
      <c r="E392" s="347">
        <v>999</v>
      </c>
      <c r="F392" s="347">
        <v>999</v>
      </c>
      <c r="G392" s="347">
        <v>403</v>
      </c>
      <c r="H392" s="348">
        <f t="shared" si="94"/>
        <v>0.403403403403403</v>
      </c>
      <c r="I392" s="365">
        <f t="shared" si="95"/>
        <v>-161</v>
      </c>
      <c r="J392" s="348">
        <f t="shared" si="96"/>
        <v>-0.285460992907801</v>
      </c>
    </row>
    <row r="393" s="312" customFormat="1" ht="14.25" spans="1:10">
      <c r="A393" s="349" t="s">
        <v>746</v>
      </c>
      <c r="B393" s="372">
        <f t="shared" si="97"/>
        <v>5</v>
      </c>
      <c r="C393" s="351" t="s">
        <v>747</v>
      </c>
      <c r="D393" s="360">
        <v>61</v>
      </c>
      <c r="E393" s="360">
        <v>999</v>
      </c>
      <c r="F393" s="360">
        <v>999</v>
      </c>
      <c r="G393" s="360">
        <v>396</v>
      </c>
      <c r="H393" s="355">
        <f t="shared" si="94"/>
        <v>0.396396396396396</v>
      </c>
      <c r="I393" s="366">
        <f t="shared" si="95"/>
        <v>335</v>
      </c>
      <c r="J393" s="355">
        <f t="shared" si="96"/>
        <v>5.49180327868852</v>
      </c>
    </row>
    <row r="394" s="312" customFormat="1" ht="14.25" spans="1:10">
      <c r="A394" s="349" t="s">
        <v>748</v>
      </c>
      <c r="B394" s="372">
        <f t="shared" si="97"/>
        <v>7</v>
      </c>
      <c r="C394" s="351" t="s">
        <v>120</v>
      </c>
      <c r="D394" s="360">
        <v>60</v>
      </c>
      <c r="E394" s="360">
        <v>47</v>
      </c>
      <c r="F394" s="360">
        <v>47</v>
      </c>
      <c r="G394" s="360">
        <v>63</v>
      </c>
      <c r="H394" s="355">
        <f t="shared" si="94"/>
        <v>1.34042553191489</v>
      </c>
      <c r="I394" s="366">
        <f t="shared" si="95"/>
        <v>3</v>
      </c>
      <c r="J394" s="355">
        <f t="shared" si="96"/>
        <v>0.05</v>
      </c>
    </row>
    <row r="395" s="312" customFormat="1" ht="14.25" spans="1:10">
      <c r="A395" s="349" t="s">
        <v>749</v>
      </c>
      <c r="B395" s="372">
        <f t="shared" si="97"/>
        <v>7</v>
      </c>
      <c r="C395" s="351" t="s">
        <v>122</v>
      </c>
      <c r="D395" s="360">
        <v>1</v>
      </c>
      <c r="E395" s="360"/>
      <c r="F395" s="360">
        <v>0</v>
      </c>
      <c r="G395" s="360">
        <v>2</v>
      </c>
      <c r="H395" s="355"/>
      <c r="I395" s="366">
        <f t="shared" si="95"/>
        <v>1</v>
      </c>
      <c r="J395" s="355">
        <f t="shared" si="96"/>
        <v>1</v>
      </c>
    </row>
    <row r="396" s="312" customFormat="1" ht="14.25" spans="1:10">
      <c r="A396" s="349" t="s">
        <v>750</v>
      </c>
      <c r="B396" s="372">
        <f t="shared" si="97"/>
        <v>7</v>
      </c>
      <c r="C396" s="351" t="s">
        <v>124</v>
      </c>
      <c r="D396" s="360">
        <v>0</v>
      </c>
      <c r="E396" s="360"/>
      <c r="F396" s="360">
        <v>0</v>
      </c>
      <c r="G396" s="360">
        <v>0</v>
      </c>
      <c r="H396" s="355"/>
      <c r="I396" s="366"/>
      <c r="J396" s="355"/>
    </row>
    <row r="397" s="312" customFormat="1" ht="14.25" spans="1:10">
      <c r="A397" s="349" t="s">
        <v>751</v>
      </c>
      <c r="B397" s="372">
        <f t="shared" si="97"/>
        <v>7</v>
      </c>
      <c r="C397" s="351" t="s">
        <v>752</v>
      </c>
      <c r="D397" s="360">
        <v>0</v>
      </c>
      <c r="E397" s="360">
        <v>952</v>
      </c>
      <c r="F397" s="360">
        <v>952</v>
      </c>
      <c r="G397" s="360">
        <v>331</v>
      </c>
      <c r="H397" s="355"/>
      <c r="I397" s="366"/>
      <c r="J397" s="355"/>
    </row>
    <row r="398" s="312" customFormat="1" ht="14.25" spans="1:10">
      <c r="A398" s="349" t="s">
        <v>753</v>
      </c>
      <c r="B398" s="372">
        <f t="shared" si="97"/>
        <v>5</v>
      </c>
      <c r="C398" s="351" t="s">
        <v>754</v>
      </c>
      <c r="D398" s="360">
        <v>0</v>
      </c>
      <c r="E398" s="360"/>
      <c r="F398" s="360">
        <v>0</v>
      </c>
      <c r="G398" s="360">
        <v>0</v>
      </c>
      <c r="H398" s="355"/>
      <c r="I398" s="366"/>
      <c r="J398" s="355"/>
    </row>
    <row r="399" s="312" customFormat="1" ht="14.25" spans="1:10">
      <c r="A399" s="349" t="s">
        <v>755</v>
      </c>
      <c r="B399" s="372">
        <f t="shared" si="97"/>
        <v>7</v>
      </c>
      <c r="C399" s="351" t="s">
        <v>756</v>
      </c>
      <c r="D399" s="360">
        <v>0</v>
      </c>
      <c r="E399" s="360"/>
      <c r="F399" s="360">
        <v>0</v>
      </c>
      <c r="G399" s="360">
        <v>0</v>
      </c>
      <c r="H399" s="355"/>
      <c r="I399" s="366"/>
      <c r="J399" s="355"/>
    </row>
    <row r="400" s="312" customFormat="1" ht="14.25" spans="1:10">
      <c r="A400" s="349" t="s">
        <v>757</v>
      </c>
      <c r="B400" s="372">
        <f t="shared" si="97"/>
        <v>7</v>
      </c>
      <c r="C400" s="351" t="s">
        <v>758</v>
      </c>
      <c r="D400" s="360">
        <v>0</v>
      </c>
      <c r="E400" s="360"/>
      <c r="F400" s="360">
        <v>0</v>
      </c>
      <c r="G400" s="360">
        <v>0</v>
      </c>
      <c r="H400" s="355"/>
      <c r="I400" s="366"/>
      <c r="J400" s="355"/>
    </row>
    <row r="401" s="312" customFormat="1" ht="14.25" spans="1:10">
      <c r="A401" s="349" t="s">
        <v>759</v>
      </c>
      <c r="B401" s="372">
        <f t="shared" si="97"/>
        <v>7</v>
      </c>
      <c r="C401" s="351" t="s">
        <v>760</v>
      </c>
      <c r="D401" s="360">
        <v>0</v>
      </c>
      <c r="E401" s="360"/>
      <c r="F401" s="360">
        <v>0</v>
      </c>
      <c r="G401" s="360">
        <v>0</v>
      </c>
      <c r="H401" s="355"/>
      <c r="I401" s="366"/>
      <c r="J401" s="355"/>
    </row>
    <row r="402" s="312" customFormat="1" ht="14.25" spans="1:10">
      <c r="A402" s="349" t="s">
        <v>761</v>
      </c>
      <c r="B402" s="372">
        <f t="shared" si="97"/>
        <v>7</v>
      </c>
      <c r="C402" s="351" t="s">
        <v>762</v>
      </c>
      <c r="D402" s="360">
        <v>0</v>
      </c>
      <c r="E402" s="360"/>
      <c r="F402" s="360">
        <v>0</v>
      </c>
      <c r="G402" s="360">
        <v>0</v>
      </c>
      <c r="H402" s="355"/>
      <c r="I402" s="366"/>
      <c r="J402" s="355"/>
    </row>
    <row r="403" s="312" customFormat="1" ht="14.25" spans="1:10">
      <c r="A403" s="349" t="s">
        <v>763</v>
      </c>
      <c r="B403" s="372">
        <f t="shared" si="97"/>
        <v>7</v>
      </c>
      <c r="C403" s="351" t="s">
        <v>764</v>
      </c>
      <c r="D403" s="360">
        <v>0</v>
      </c>
      <c r="E403" s="360"/>
      <c r="F403" s="360">
        <v>0</v>
      </c>
      <c r="G403" s="360">
        <v>0</v>
      </c>
      <c r="H403" s="355"/>
      <c r="I403" s="366"/>
      <c r="J403" s="355"/>
    </row>
    <row r="404" s="312" customFormat="1" ht="14.25" spans="1:10">
      <c r="A404" s="349" t="s">
        <v>765</v>
      </c>
      <c r="B404" s="372">
        <f t="shared" si="97"/>
        <v>7</v>
      </c>
      <c r="C404" s="351" t="s">
        <v>766</v>
      </c>
      <c r="D404" s="360">
        <v>0</v>
      </c>
      <c r="E404" s="360"/>
      <c r="F404" s="360">
        <v>0</v>
      </c>
      <c r="G404" s="360">
        <v>0</v>
      </c>
      <c r="H404" s="355"/>
      <c r="I404" s="366"/>
      <c r="J404" s="355"/>
    </row>
    <row r="405" s="312" customFormat="1" ht="14.25" spans="1:10">
      <c r="A405" s="349">
        <v>2060208</v>
      </c>
      <c r="B405" s="372"/>
      <c r="C405" s="351" t="s">
        <v>767</v>
      </c>
      <c r="D405" s="360">
        <v>0</v>
      </c>
      <c r="E405" s="360"/>
      <c r="F405" s="360"/>
      <c r="G405" s="360">
        <v>0</v>
      </c>
      <c r="H405" s="355"/>
      <c r="I405" s="366"/>
      <c r="J405" s="355"/>
    </row>
    <row r="406" s="312" customFormat="1" ht="14.25" spans="1:10">
      <c r="A406" s="349" t="s">
        <v>768</v>
      </c>
      <c r="B406" s="372">
        <f t="shared" ref="B406:B415" si="98">LEN(A406)</f>
        <v>7</v>
      </c>
      <c r="C406" s="351" t="s">
        <v>769</v>
      </c>
      <c r="D406" s="360">
        <v>0</v>
      </c>
      <c r="E406" s="360"/>
      <c r="F406" s="360">
        <v>0</v>
      </c>
      <c r="G406" s="360">
        <v>0</v>
      </c>
      <c r="H406" s="355"/>
      <c r="I406" s="366"/>
      <c r="J406" s="355"/>
    </row>
    <row r="407" s="312" customFormat="1" ht="14.25" spans="1:10">
      <c r="A407" s="349" t="s">
        <v>770</v>
      </c>
      <c r="B407" s="372">
        <f t="shared" si="98"/>
        <v>5</v>
      </c>
      <c r="C407" s="351" t="s">
        <v>771</v>
      </c>
      <c r="D407" s="360">
        <v>0</v>
      </c>
      <c r="E407" s="360"/>
      <c r="F407" s="360">
        <v>0</v>
      </c>
      <c r="G407" s="360">
        <v>0</v>
      </c>
      <c r="H407" s="355"/>
      <c r="I407" s="366"/>
      <c r="J407" s="355"/>
    </row>
    <row r="408" s="312" customFormat="1" ht="14.25" spans="1:10">
      <c r="A408" s="349" t="s">
        <v>772</v>
      </c>
      <c r="B408" s="372">
        <f t="shared" si="98"/>
        <v>7</v>
      </c>
      <c r="C408" s="351" t="s">
        <v>756</v>
      </c>
      <c r="D408" s="360">
        <v>0</v>
      </c>
      <c r="E408" s="360"/>
      <c r="F408" s="360">
        <v>0</v>
      </c>
      <c r="G408" s="360">
        <v>0</v>
      </c>
      <c r="H408" s="355"/>
      <c r="I408" s="366"/>
      <c r="J408" s="355"/>
    </row>
    <row r="409" s="312" customFormat="1" ht="14.25" spans="1:10">
      <c r="A409" s="349" t="s">
        <v>773</v>
      </c>
      <c r="B409" s="372">
        <f t="shared" si="98"/>
        <v>7</v>
      </c>
      <c r="C409" s="351" t="s">
        <v>774</v>
      </c>
      <c r="D409" s="360">
        <v>0</v>
      </c>
      <c r="E409" s="360"/>
      <c r="F409" s="360">
        <v>0</v>
      </c>
      <c r="G409" s="360">
        <v>0</v>
      </c>
      <c r="H409" s="355"/>
      <c r="I409" s="366"/>
      <c r="J409" s="355"/>
    </row>
    <row r="410" s="312" customFormat="1" ht="14.25" spans="1:10">
      <c r="A410" s="349" t="s">
        <v>775</v>
      </c>
      <c r="B410" s="372">
        <f t="shared" si="98"/>
        <v>7</v>
      </c>
      <c r="C410" s="351" t="s">
        <v>776</v>
      </c>
      <c r="D410" s="360">
        <v>0</v>
      </c>
      <c r="E410" s="360"/>
      <c r="F410" s="360">
        <v>0</v>
      </c>
      <c r="G410" s="360">
        <v>0</v>
      </c>
      <c r="H410" s="355"/>
      <c r="I410" s="366"/>
      <c r="J410" s="355"/>
    </row>
    <row r="411" s="312" customFormat="1" ht="14.25" spans="1:10">
      <c r="A411" s="349" t="s">
        <v>777</v>
      </c>
      <c r="B411" s="372">
        <f t="shared" si="98"/>
        <v>7</v>
      </c>
      <c r="C411" s="351" t="s">
        <v>778</v>
      </c>
      <c r="D411" s="360">
        <v>0</v>
      </c>
      <c r="E411" s="360"/>
      <c r="F411" s="360">
        <v>0</v>
      </c>
      <c r="G411" s="360">
        <v>0</v>
      </c>
      <c r="H411" s="355"/>
      <c r="I411" s="366"/>
      <c r="J411" s="355"/>
    </row>
    <row r="412" s="312" customFormat="1" ht="14.25" spans="1:10">
      <c r="A412" s="349" t="s">
        <v>779</v>
      </c>
      <c r="B412" s="372">
        <f t="shared" si="98"/>
        <v>7</v>
      </c>
      <c r="C412" s="351" t="s">
        <v>780</v>
      </c>
      <c r="D412" s="360">
        <v>0</v>
      </c>
      <c r="E412" s="360"/>
      <c r="F412" s="360">
        <v>0</v>
      </c>
      <c r="G412" s="360">
        <v>0</v>
      </c>
      <c r="H412" s="355"/>
      <c r="I412" s="366"/>
      <c r="J412" s="355"/>
    </row>
    <row r="413" s="312" customFormat="1" ht="14.25" spans="1:10">
      <c r="A413" s="349" t="s">
        <v>781</v>
      </c>
      <c r="B413" s="372">
        <f t="shared" si="98"/>
        <v>5</v>
      </c>
      <c r="C413" s="351" t="s">
        <v>782</v>
      </c>
      <c r="D413" s="360">
        <v>0</v>
      </c>
      <c r="E413" s="360"/>
      <c r="F413" s="360">
        <v>0</v>
      </c>
      <c r="G413" s="360">
        <v>0</v>
      </c>
      <c r="H413" s="355"/>
      <c r="I413" s="366">
        <f t="shared" ref="I413:I417" si="99">G413-D413</f>
        <v>0</v>
      </c>
      <c r="J413" s="355" t="e">
        <f>I413/D413</f>
        <v>#DIV/0!</v>
      </c>
    </row>
    <row r="414" s="312" customFormat="1" ht="14.25" spans="1:10">
      <c r="A414" s="349" t="s">
        <v>783</v>
      </c>
      <c r="B414" s="372">
        <f t="shared" si="98"/>
        <v>7</v>
      </c>
      <c r="C414" s="351" t="s">
        <v>756</v>
      </c>
      <c r="D414" s="360">
        <v>0</v>
      </c>
      <c r="E414" s="360"/>
      <c r="F414" s="360">
        <v>0</v>
      </c>
      <c r="G414" s="360">
        <v>0</v>
      </c>
      <c r="H414" s="355"/>
      <c r="I414" s="366"/>
      <c r="J414" s="355"/>
    </row>
    <row r="415" s="312" customFormat="1" ht="14.25" spans="1:10">
      <c r="A415" s="349" t="s">
        <v>784</v>
      </c>
      <c r="B415" s="372">
        <f t="shared" si="98"/>
        <v>7</v>
      </c>
      <c r="C415" s="351" t="s">
        <v>785</v>
      </c>
      <c r="D415" s="360">
        <v>0</v>
      </c>
      <c r="E415" s="360"/>
      <c r="F415" s="360">
        <v>0</v>
      </c>
      <c r="G415" s="360">
        <v>0</v>
      </c>
      <c r="H415" s="355"/>
      <c r="I415" s="366">
        <f t="shared" si="99"/>
        <v>0</v>
      </c>
      <c r="J415" s="355"/>
    </row>
    <row r="416" s="312" customFormat="1" ht="14.25" spans="1:10">
      <c r="A416" s="349">
        <v>2060405</v>
      </c>
      <c r="B416" s="372"/>
      <c r="C416" s="351" t="s">
        <v>786</v>
      </c>
      <c r="D416" s="360">
        <v>0</v>
      </c>
      <c r="E416" s="360"/>
      <c r="F416" s="360"/>
      <c r="G416" s="360">
        <v>0</v>
      </c>
      <c r="H416" s="355"/>
      <c r="I416" s="366"/>
      <c r="J416" s="355"/>
    </row>
    <row r="417" s="312" customFormat="1" ht="14.25" spans="1:10">
      <c r="A417" s="349" t="s">
        <v>787</v>
      </c>
      <c r="B417" s="372">
        <f t="shared" ref="B417:B439" si="100">LEN(A417)</f>
        <v>7</v>
      </c>
      <c r="C417" s="351" t="s">
        <v>788</v>
      </c>
      <c r="D417" s="360">
        <v>0</v>
      </c>
      <c r="E417" s="360"/>
      <c r="F417" s="360">
        <v>0</v>
      </c>
      <c r="G417" s="360">
        <v>0</v>
      </c>
      <c r="H417" s="355"/>
      <c r="I417" s="366">
        <f t="shared" si="99"/>
        <v>0</v>
      </c>
      <c r="J417" s="355" t="e">
        <f>I417/D417</f>
        <v>#DIV/0!</v>
      </c>
    </row>
    <row r="418" s="312" customFormat="1" ht="14.25" spans="1:10">
      <c r="A418" s="349" t="s">
        <v>789</v>
      </c>
      <c r="B418" s="372">
        <f t="shared" si="100"/>
        <v>5</v>
      </c>
      <c r="C418" s="351" t="s">
        <v>790</v>
      </c>
      <c r="D418" s="360">
        <v>0</v>
      </c>
      <c r="E418" s="360"/>
      <c r="F418" s="360">
        <v>0</v>
      </c>
      <c r="G418" s="360">
        <v>0</v>
      </c>
      <c r="H418" s="355"/>
      <c r="I418" s="366"/>
      <c r="J418" s="355"/>
    </row>
    <row r="419" s="312" customFormat="1" ht="14.25" spans="1:10">
      <c r="A419" s="349" t="s">
        <v>791</v>
      </c>
      <c r="B419" s="372">
        <f t="shared" si="100"/>
        <v>7</v>
      </c>
      <c r="C419" s="351" t="s">
        <v>756</v>
      </c>
      <c r="D419" s="360">
        <v>0</v>
      </c>
      <c r="E419" s="360"/>
      <c r="F419" s="360">
        <v>0</v>
      </c>
      <c r="G419" s="360">
        <v>0</v>
      </c>
      <c r="H419" s="355"/>
      <c r="I419" s="366"/>
      <c r="J419" s="355"/>
    </row>
    <row r="420" s="312" customFormat="1" ht="14.25" spans="1:10">
      <c r="A420" s="349" t="s">
        <v>792</v>
      </c>
      <c r="B420" s="372">
        <f t="shared" si="100"/>
        <v>7</v>
      </c>
      <c r="C420" s="351" t="s">
        <v>793</v>
      </c>
      <c r="D420" s="360">
        <v>0</v>
      </c>
      <c r="E420" s="360"/>
      <c r="F420" s="360">
        <v>0</v>
      </c>
      <c r="G420" s="360">
        <v>0</v>
      </c>
      <c r="H420" s="355"/>
      <c r="I420" s="366"/>
      <c r="J420" s="355"/>
    </row>
    <row r="421" s="312" customFormat="1" ht="14.25" spans="1:10">
      <c r="A421" s="349" t="s">
        <v>794</v>
      </c>
      <c r="B421" s="372">
        <f t="shared" si="100"/>
        <v>7</v>
      </c>
      <c r="C421" s="351" t="s">
        <v>795</v>
      </c>
      <c r="D421" s="360">
        <v>0</v>
      </c>
      <c r="E421" s="360"/>
      <c r="F421" s="360">
        <v>0</v>
      </c>
      <c r="G421" s="360">
        <v>0</v>
      </c>
      <c r="H421" s="355"/>
      <c r="I421" s="366"/>
      <c r="J421" s="355"/>
    </row>
    <row r="422" s="312" customFormat="1" ht="14.25" spans="1:10">
      <c r="A422" s="349" t="s">
        <v>796</v>
      </c>
      <c r="B422" s="372">
        <f t="shared" si="100"/>
        <v>7</v>
      </c>
      <c r="C422" s="351" t="s">
        <v>797</v>
      </c>
      <c r="D422" s="360">
        <v>0</v>
      </c>
      <c r="E422" s="360"/>
      <c r="F422" s="360">
        <v>0</v>
      </c>
      <c r="G422" s="360">
        <v>0</v>
      </c>
      <c r="H422" s="355"/>
      <c r="I422" s="366"/>
      <c r="J422" s="355"/>
    </row>
    <row r="423" s="312" customFormat="1" ht="14.25" spans="1:10">
      <c r="A423" s="349" t="s">
        <v>798</v>
      </c>
      <c r="B423" s="372">
        <f t="shared" si="100"/>
        <v>5</v>
      </c>
      <c r="C423" s="351" t="s">
        <v>799</v>
      </c>
      <c r="D423" s="360">
        <v>0</v>
      </c>
      <c r="E423" s="360"/>
      <c r="F423" s="360">
        <v>0</v>
      </c>
      <c r="G423" s="360">
        <v>0</v>
      </c>
      <c r="H423" s="355"/>
      <c r="I423" s="366"/>
      <c r="J423" s="355"/>
    </row>
    <row r="424" s="312" customFormat="1" ht="14.25" spans="1:10">
      <c r="A424" s="349" t="s">
        <v>800</v>
      </c>
      <c r="B424" s="372">
        <f t="shared" si="100"/>
        <v>7</v>
      </c>
      <c r="C424" s="351" t="s">
        <v>801</v>
      </c>
      <c r="D424" s="360">
        <v>0</v>
      </c>
      <c r="E424" s="360"/>
      <c r="F424" s="360">
        <v>0</v>
      </c>
      <c r="G424" s="360">
        <v>0</v>
      </c>
      <c r="H424" s="355"/>
      <c r="I424" s="366"/>
      <c r="J424" s="355"/>
    </row>
    <row r="425" s="312" customFormat="1" ht="14.25" spans="1:10">
      <c r="A425" s="349" t="s">
        <v>802</v>
      </c>
      <c r="B425" s="372">
        <f t="shared" si="100"/>
        <v>7</v>
      </c>
      <c r="C425" s="351" t="s">
        <v>803</v>
      </c>
      <c r="D425" s="360">
        <v>0</v>
      </c>
      <c r="E425" s="360"/>
      <c r="F425" s="360">
        <v>0</v>
      </c>
      <c r="G425" s="360">
        <v>0</v>
      </c>
      <c r="H425" s="355"/>
      <c r="I425" s="366"/>
      <c r="J425" s="355"/>
    </row>
    <row r="426" s="312" customFormat="1" ht="14.25" spans="1:10">
      <c r="A426" s="349" t="s">
        <v>804</v>
      </c>
      <c r="B426" s="372">
        <f t="shared" si="100"/>
        <v>7</v>
      </c>
      <c r="C426" s="351" t="s">
        <v>805</v>
      </c>
      <c r="D426" s="360">
        <v>0</v>
      </c>
      <c r="E426" s="360"/>
      <c r="F426" s="360">
        <v>0</v>
      </c>
      <c r="G426" s="360">
        <v>0</v>
      </c>
      <c r="H426" s="355"/>
      <c r="I426" s="366"/>
      <c r="J426" s="355"/>
    </row>
    <row r="427" s="312" customFormat="1" ht="14.25" spans="1:10">
      <c r="A427" s="349" t="s">
        <v>806</v>
      </c>
      <c r="B427" s="372">
        <f t="shared" si="100"/>
        <v>7</v>
      </c>
      <c r="C427" s="351" t="s">
        <v>807</v>
      </c>
      <c r="D427" s="360">
        <v>0</v>
      </c>
      <c r="E427" s="360"/>
      <c r="F427" s="360">
        <v>0</v>
      </c>
      <c r="G427" s="360">
        <v>0</v>
      </c>
      <c r="H427" s="355"/>
      <c r="I427" s="366"/>
      <c r="J427" s="355"/>
    </row>
    <row r="428" s="312" customFormat="1" ht="14.25" spans="1:10">
      <c r="A428" s="349" t="s">
        <v>808</v>
      </c>
      <c r="B428" s="372">
        <f t="shared" si="100"/>
        <v>5</v>
      </c>
      <c r="C428" s="351" t="s">
        <v>809</v>
      </c>
      <c r="D428" s="360">
        <v>25</v>
      </c>
      <c r="E428" s="360">
        <v>0</v>
      </c>
      <c r="F428" s="360">
        <v>0</v>
      </c>
      <c r="G428" s="360">
        <v>7</v>
      </c>
      <c r="H428" s="355"/>
      <c r="I428" s="366">
        <f t="shared" ref="I428:I431" si="101">G428-D428</f>
        <v>-18</v>
      </c>
      <c r="J428" s="355">
        <f t="shared" ref="J428:J431" si="102">I428/D428</f>
        <v>-0.72</v>
      </c>
    </row>
    <row r="429" s="312" customFormat="1" ht="14.25" spans="1:10">
      <c r="A429" s="349" t="s">
        <v>810</v>
      </c>
      <c r="B429" s="372">
        <f t="shared" si="100"/>
        <v>7</v>
      </c>
      <c r="C429" s="351" t="s">
        <v>756</v>
      </c>
      <c r="D429" s="360">
        <v>1</v>
      </c>
      <c r="E429" s="360"/>
      <c r="F429" s="360">
        <v>0</v>
      </c>
      <c r="G429" s="360">
        <v>0</v>
      </c>
      <c r="H429" s="355"/>
      <c r="I429" s="366">
        <f t="shared" si="101"/>
        <v>-1</v>
      </c>
      <c r="J429" s="355">
        <f t="shared" si="102"/>
        <v>-1</v>
      </c>
    </row>
    <row r="430" s="312" customFormat="1" ht="14.25" spans="1:10">
      <c r="A430" s="349" t="s">
        <v>811</v>
      </c>
      <c r="B430" s="372">
        <f t="shared" si="100"/>
        <v>7</v>
      </c>
      <c r="C430" s="351" t="s">
        <v>812</v>
      </c>
      <c r="D430" s="360">
        <v>0</v>
      </c>
      <c r="E430" s="360"/>
      <c r="F430" s="360">
        <v>0</v>
      </c>
      <c r="G430" s="360">
        <v>7</v>
      </c>
      <c r="H430" s="355"/>
      <c r="I430" s="366">
        <f t="shared" si="101"/>
        <v>7</v>
      </c>
      <c r="J430" s="355" t="e">
        <f t="shared" si="102"/>
        <v>#DIV/0!</v>
      </c>
    </row>
    <row r="431" s="312" customFormat="1" ht="14.25" spans="1:10">
      <c r="A431" s="349" t="s">
        <v>813</v>
      </c>
      <c r="B431" s="372">
        <f t="shared" si="100"/>
        <v>7</v>
      </c>
      <c r="C431" s="351" t="s">
        <v>814</v>
      </c>
      <c r="D431" s="360">
        <v>4</v>
      </c>
      <c r="E431" s="360"/>
      <c r="F431" s="360">
        <v>0</v>
      </c>
      <c r="G431" s="360">
        <v>0</v>
      </c>
      <c r="H431" s="355"/>
      <c r="I431" s="366">
        <f t="shared" si="101"/>
        <v>-4</v>
      </c>
      <c r="J431" s="355">
        <f t="shared" si="102"/>
        <v>-1</v>
      </c>
    </row>
    <row r="432" s="312" customFormat="1" ht="14.25" spans="1:10">
      <c r="A432" s="349" t="s">
        <v>815</v>
      </c>
      <c r="B432" s="372">
        <f t="shared" si="100"/>
        <v>7</v>
      </c>
      <c r="C432" s="351" t="s">
        <v>816</v>
      </c>
      <c r="D432" s="360">
        <v>0</v>
      </c>
      <c r="E432" s="360"/>
      <c r="F432" s="360">
        <v>0</v>
      </c>
      <c r="G432" s="360">
        <v>0</v>
      </c>
      <c r="H432" s="355"/>
      <c r="I432" s="366"/>
      <c r="J432" s="355"/>
    </row>
    <row r="433" s="312" customFormat="1" ht="14.25" spans="1:10">
      <c r="A433" s="349" t="s">
        <v>817</v>
      </c>
      <c r="B433" s="372">
        <f t="shared" si="100"/>
        <v>7</v>
      </c>
      <c r="C433" s="351" t="s">
        <v>818</v>
      </c>
      <c r="D433" s="360">
        <v>0</v>
      </c>
      <c r="E433" s="360"/>
      <c r="F433" s="360">
        <v>0</v>
      </c>
      <c r="G433" s="360">
        <v>0</v>
      </c>
      <c r="H433" s="355"/>
      <c r="I433" s="366"/>
      <c r="J433" s="355"/>
    </row>
    <row r="434" s="312" customFormat="1" ht="14.25" spans="1:10">
      <c r="A434" s="349" t="s">
        <v>819</v>
      </c>
      <c r="B434" s="372">
        <f t="shared" si="100"/>
        <v>7</v>
      </c>
      <c r="C434" s="351" t="s">
        <v>820</v>
      </c>
      <c r="D434" s="360">
        <v>20</v>
      </c>
      <c r="E434" s="360">
        <v>0</v>
      </c>
      <c r="F434" s="360">
        <v>0</v>
      </c>
      <c r="G434" s="360">
        <v>0</v>
      </c>
      <c r="H434" s="355"/>
      <c r="I434" s="366">
        <f>G434-D434</f>
        <v>-20</v>
      </c>
      <c r="J434" s="355">
        <f>I434/D434</f>
        <v>-1</v>
      </c>
    </row>
    <row r="435" s="312" customFormat="1" ht="14.25" spans="1:10">
      <c r="A435" s="349" t="s">
        <v>821</v>
      </c>
      <c r="B435" s="372">
        <f t="shared" si="100"/>
        <v>5</v>
      </c>
      <c r="C435" s="351" t="s">
        <v>822</v>
      </c>
      <c r="D435" s="360">
        <v>0</v>
      </c>
      <c r="E435" s="360"/>
      <c r="F435" s="360">
        <v>0</v>
      </c>
      <c r="G435" s="360">
        <v>0</v>
      </c>
      <c r="H435" s="355"/>
      <c r="I435" s="366"/>
      <c r="J435" s="355"/>
    </row>
    <row r="436" s="312" customFormat="1" ht="14.25" spans="1:10">
      <c r="A436" s="349" t="s">
        <v>823</v>
      </c>
      <c r="B436" s="372">
        <f t="shared" si="100"/>
        <v>7</v>
      </c>
      <c r="C436" s="351" t="s">
        <v>824</v>
      </c>
      <c r="D436" s="360">
        <v>0</v>
      </c>
      <c r="E436" s="360"/>
      <c r="F436" s="360">
        <v>0</v>
      </c>
      <c r="G436" s="360">
        <v>0</v>
      </c>
      <c r="H436" s="355"/>
      <c r="I436" s="366"/>
      <c r="J436" s="355"/>
    </row>
    <row r="437" s="312" customFormat="1" ht="14.25" spans="1:10">
      <c r="A437" s="349" t="s">
        <v>825</v>
      </c>
      <c r="B437" s="372">
        <f t="shared" si="100"/>
        <v>7</v>
      </c>
      <c r="C437" s="351" t="s">
        <v>826</v>
      </c>
      <c r="D437" s="360">
        <v>0</v>
      </c>
      <c r="E437" s="360"/>
      <c r="F437" s="360">
        <v>0</v>
      </c>
      <c r="G437" s="360">
        <v>0</v>
      </c>
      <c r="H437" s="355"/>
      <c r="I437" s="366"/>
      <c r="J437" s="355"/>
    </row>
    <row r="438" s="312" customFormat="1" ht="14.25" spans="1:10">
      <c r="A438" s="349" t="s">
        <v>827</v>
      </c>
      <c r="B438" s="372">
        <f t="shared" si="100"/>
        <v>7</v>
      </c>
      <c r="C438" s="351" t="s">
        <v>828</v>
      </c>
      <c r="D438" s="360">
        <v>0</v>
      </c>
      <c r="E438" s="360"/>
      <c r="F438" s="360">
        <v>0</v>
      </c>
      <c r="G438" s="360">
        <v>0</v>
      </c>
      <c r="H438" s="355"/>
      <c r="I438" s="366"/>
      <c r="J438" s="355"/>
    </row>
    <row r="439" s="312" customFormat="1" ht="14.25" spans="1:10">
      <c r="A439" s="349" t="s">
        <v>829</v>
      </c>
      <c r="B439" s="372">
        <f t="shared" si="100"/>
        <v>5</v>
      </c>
      <c r="C439" s="351" t="s">
        <v>830</v>
      </c>
      <c r="D439" s="360">
        <v>0</v>
      </c>
      <c r="E439" s="360"/>
      <c r="F439" s="360">
        <v>0</v>
      </c>
      <c r="G439" s="360">
        <v>0</v>
      </c>
      <c r="H439" s="355"/>
      <c r="I439" s="366"/>
      <c r="J439" s="355"/>
    </row>
    <row r="440" s="312" customFormat="1" ht="14.25" spans="1:10">
      <c r="A440" s="349" t="s">
        <v>831</v>
      </c>
      <c r="B440" s="372"/>
      <c r="C440" s="351" t="s">
        <v>832</v>
      </c>
      <c r="D440" s="360">
        <v>0</v>
      </c>
      <c r="E440" s="360"/>
      <c r="F440" s="360">
        <v>0</v>
      </c>
      <c r="G440" s="360">
        <v>0</v>
      </c>
      <c r="H440" s="355"/>
      <c r="I440" s="366"/>
      <c r="J440" s="355"/>
    </row>
    <row r="441" s="312" customFormat="1" ht="14.25" spans="1:10">
      <c r="A441" s="349" t="s">
        <v>833</v>
      </c>
      <c r="B441" s="372"/>
      <c r="C441" s="351" t="s">
        <v>834</v>
      </c>
      <c r="D441" s="360">
        <v>0</v>
      </c>
      <c r="E441" s="360"/>
      <c r="F441" s="360">
        <v>0</v>
      </c>
      <c r="G441" s="360">
        <v>0</v>
      </c>
      <c r="H441" s="355"/>
      <c r="I441" s="366"/>
      <c r="J441" s="355"/>
    </row>
    <row r="442" s="312" customFormat="1" ht="14.25" spans="1:10">
      <c r="A442" s="349">
        <v>2060999</v>
      </c>
      <c r="B442" s="372"/>
      <c r="C442" s="351" t="s">
        <v>835</v>
      </c>
      <c r="D442" s="360">
        <v>0</v>
      </c>
      <c r="E442" s="360"/>
      <c r="F442" s="360"/>
      <c r="G442" s="360">
        <v>0</v>
      </c>
      <c r="H442" s="355"/>
      <c r="I442" s="366"/>
      <c r="J442" s="355"/>
    </row>
    <row r="443" s="312" customFormat="1" ht="14.25" spans="1:10">
      <c r="A443" s="349" t="s">
        <v>836</v>
      </c>
      <c r="B443" s="372">
        <f t="shared" ref="B443:B461" si="103">LEN(A443)</f>
        <v>5</v>
      </c>
      <c r="C443" s="351" t="s">
        <v>837</v>
      </c>
      <c r="D443" s="360">
        <v>478</v>
      </c>
      <c r="E443" s="360">
        <v>0</v>
      </c>
      <c r="F443" s="360">
        <v>0</v>
      </c>
      <c r="G443" s="360">
        <v>0</v>
      </c>
      <c r="H443" s="355"/>
      <c r="I443" s="366">
        <f t="shared" ref="I443:I451" si="104">G443-D443</f>
        <v>-478</v>
      </c>
      <c r="J443" s="355">
        <f t="shared" ref="J443:J451" si="105">I443/D443</f>
        <v>-1</v>
      </c>
    </row>
    <row r="444" s="312" customFormat="1" ht="14.25" spans="1:10">
      <c r="A444" s="349" t="s">
        <v>838</v>
      </c>
      <c r="B444" s="372">
        <f t="shared" si="103"/>
        <v>7</v>
      </c>
      <c r="C444" s="351" t="s">
        <v>839</v>
      </c>
      <c r="D444" s="360">
        <v>478</v>
      </c>
      <c r="E444" s="360">
        <v>0</v>
      </c>
      <c r="F444" s="360">
        <v>0</v>
      </c>
      <c r="G444" s="360">
        <v>0</v>
      </c>
      <c r="H444" s="355"/>
      <c r="I444" s="366"/>
      <c r="J444" s="355"/>
    </row>
    <row r="445" s="312" customFormat="1" ht="14.25" spans="1:10">
      <c r="A445" s="349" t="s">
        <v>840</v>
      </c>
      <c r="B445" s="372">
        <f t="shared" si="103"/>
        <v>7</v>
      </c>
      <c r="C445" s="351" t="s">
        <v>841</v>
      </c>
      <c r="D445" s="360">
        <v>0</v>
      </c>
      <c r="E445" s="360"/>
      <c r="F445" s="360">
        <v>0</v>
      </c>
      <c r="G445" s="360">
        <v>0</v>
      </c>
      <c r="H445" s="355"/>
      <c r="I445" s="366"/>
      <c r="J445" s="355"/>
    </row>
    <row r="446" s="312" customFormat="1" ht="14.25" spans="1:10">
      <c r="A446" s="349" t="s">
        <v>842</v>
      </c>
      <c r="B446" s="372">
        <f t="shared" si="103"/>
        <v>7</v>
      </c>
      <c r="C446" s="351" t="s">
        <v>843</v>
      </c>
      <c r="D446" s="360">
        <v>0</v>
      </c>
      <c r="E446" s="360"/>
      <c r="F446" s="360">
        <v>0</v>
      </c>
      <c r="G446" s="360">
        <v>0</v>
      </c>
      <c r="H446" s="355"/>
      <c r="I446" s="366"/>
      <c r="J446" s="355"/>
    </row>
    <row r="447" s="312" customFormat="1" ht="14.25" spans="1:10">
      <c r="A447" s="349" t="s">
        <v>844</v>
      </c>
      <c r="B447" s="372">
        <f t="shared" si="103"/>
        <v>7</v>
      </c>
      <c r="C447" s="351" t="s">
        <v>845</v>
      </c>
      <c r="D447" s="360">
        <v>0</v>
      </c>
      <c r="E447" s="360"/>
      <c r="F447" s="360">
        <v>0</v>
      </c>
      <c r="G447" s="360">
        <v>0</v>
      </c>
      <c r="H447" s="355"/>
      <c r="I447" s="366">
        <f t="shared" si="104"/>
        <v>0</v>
      </c>
      <c r="J447" s="355" t="e">
        <f t="shared" si="105"/>
        <v>#DIV/0!</v>
      </c>
    </row>
    <row r="448" s="312" customFormat="1" ht="14.25" spans="1:10">
      <c r="A448" s="344" t="s">
        <v>846</v>
      </c>
      <c r="B448" s="345">
        <f t="shared" si="103"/>
        <v>3</v>
      </c>
      <c r="C448" s="346" t="s">
        <v>847</v>
      </c>
      <c r="D448" s="347">
        <v>794</v>
      </c>
      <c r="E448" s="347">
        <v>229</v>
      </c>
      <c r="F448" s="347">
        <v>361</v>
      </c>
      <c r="G448" s="347">
        <v>494</v>
      </c>
      <c r="H448" s="348">
        <f t="shared" ref="H448:H450" si="106">G448/F448</f>
        <v>1.36842105263158</v>
      </c>
      <c r="I448" s="365">
        <f t="shared" si="104"/>
        <v>-300</v>
      </c>
      <c r="J448" s="348">
        <f t="shared" si="105"/>
        <v>-0.377833753148615</v>
      </c>
    </row>
    <row r="449" s="312" customFormat="1" ht="14.25" spans="1:10">
      <c r="A449" s="349" t="s">
        <v>848</v>
      </c>
      <c r="B449" s="372">
        <f t="shared" si="103"/>
        <v>5</v>
      </c>
      <c r="C449" s="351" t="s">
        <v>849</v>
      </c>
      <c r="D449" s="360">
        <v>682</v>
      </c>
      <c r="E449" s="360">
        <v>225</v>
      </c>
      <c r="F449" s="360">
        <v>347</v>
      </c>
      <c r="G449" s="360">
        <v>399</v>
      </c>
      <c r="H449" s="355">
        <f t="shared" si="106"/>
        <v>1.14985590778098</v>
      </c>
      <c r="I449" s="366">
        <f t="shared" si="104"/>
        <v>-283</v>
      </c>
      <c r="J449" s="355">
        <f t="shared" si="105"/>
        <v>-0.414956011730205</v>
      </c>
    </row>
    <row r="450" s="312" customFormat="1" ht="14.25" spans="1:10">
      <c r="A450" s="349" t="s">
        <v>850</v>
      </c>
      <c r="B450" s="372">
        <f t="shared" si="103"/>
        <v>7</v>
      </c>
      <c r="C450" s="351" t="s">
        <v>120</v>
      </c>
      <c r="D450" s="360">
        <v>87</v>
      </c>
      <c r="E450" s="360">
        <v>76</v>
      </c>
      <c r="F450" s="360">
        <v>76</v>
      </c>
      <c r="G450" s="360">
        <v>96</v>
      </c>
      <c r="H450" s="355">
        <f t="shared" si="106"/>
        <v>1.26315789473684</v>
      </c>
      <c r="I450" s="366">
        <f t="shared" si="104"/>
        <v>9</v>
      </c>
      <c r="J450" s="355">
        <f t="shared" si="105"/>
        <v>0.103448275862069</v>
      </c>
    </row>
    <row r="451" s="312" customFormat="1" ht="14.25" spans="1:10">
      <c r="A451" s="349" t="s">
        <v>851</v>
      </c>
      <c r="B451" s="372">
        <f t="shared" si="103"/>
        <v>7</v>
      </c>
      <c r="C451" s="351" t="s">
        <v>122</v>
      </c>
      <c r="D451" s="360">
        <v>4</v>
      </c>
      <c r="E451" s="360">
        <v>0</v>
      </c>
      <c r="F451" s="360">
        <v>0</v>
      </c>
      <c r="G451" s="360">
        <v>0</v>
      </c>
      <c r="H451" s="355"/>
      <c r="I451" s="366">
        <f t="shared" si="104"/>
        <v>-4</v>
      </c>
      <c r="J451" s="355">
        <f t="shared" si="105"/>
        <v>-1</v>
      </c>
    </row>
    <row r="452" s="312" customFormat="1" ht="14.25" spans="1:10">
      <c r="A452" s="349" t="s">
        <v>852</v>
      </c>
      <c r="B452" s="372">
        <f t="shared" si="103"/>
        <v>7</v>
      </c>
      <c r="C452" s="351" t="s">
        <v>124</v>
      </c>
      <c r="D452" s="360">
        <v>0</v>
      </c>
      <c r="E452" s="360"/>
      <c r="F452" s="360">
        <v>0</v>
      </c>
      <c r="G452" s="360">
        <v>0</v>
      </c>
      <c r="H452" s="355"/>
      <c r="I452" s="366"/>
      <c r="J452" s="355"/>
    </row>
    <row r="453" s="312" customFormat="1" ht="14.25" spans="1:10">
      <c r="A453" s="349" t="s">
        <v>853</v>
      </c>
      <c r="B453" s="372">
        <f t="shared" si="103"/>
        <v>7</v>
      </c>
      <c r="C453" s="351" t="s">
        <v>854</v>
      </c>
      <c r="D453" s="360">
        <v>48</v>
      </c>
      <c r="E453" s="360">
        <v>24</v>
      </c>
      <c r="F453" s="360">
        <v>24</v>
      </c>
      <c r="G453" s="360">
        <v>35</v>
      </c>
      <c r="H453" s="355">
        <f>G453/F453</f>
        <v>1.45833333333333</v>
      </c>
      <c r="I453" s="366">
        <f t="shared" ref="I453:I458" si="107">G453-D453</f>
        <v>-13</v>
      </c>
      <c r="J453" s="355">
        <f t="shared" ref="J453:J458" si="108">I453/D453</f>
        <v>-0.270833333333333</v>
      </c>
    </row>
    <row r="454" s="312" customFormat="1" ht="14.25" spans="1:10">
      <c r="A454" s="349" t="s">
        <v>855</v>
      </c>
      <c r="B454" s="372">
        <f t="shared" si="103"/>
        <v>7</v>
      </c>
      <c r="C454" s="351" t="s">
        <v>856</v>
      </c>
      <c r="D454" s="360">
        <v>0</v>
      </c>
      <c r="E454" s="360"/>
      <c r="F454" s="360">
        <v>0</v>
      </c>
      <c r="G454" s="360">
        <v>0</v>
      </c>
      <c r="H454" s="355"/>
      <c r="I454" s="366">
        <f t="shared" si="107"/>
        <v>0</v>
      </c>
      <c r="J454" s="355"/>
    </row>
    <row r="455" s="312" customFormat="1" ht="14.25" spans="1:10">
      <c r="A455" s="349" t="s">
        <v>857</v>
      </c>
      <c r="B455" s="372">
        <f t="shared" si="103"/>
        <v>7</v>
      </c>
      <c r="C455" s="351" t="s">
        <v>858</v>
      </c>
      <c r="D455" s="360">
        <v>0</v>
      </c>
      <c r="E455" s="360"/>
      <c r="F455" s="360">
        <v>0</v>
      </c>
      <c r="G455" s="360">
        <v>0</v>
      </c>
      <c r="H455" s="355"/>
      <c r="I455" s="366"/>
      <c r="J455" s="355"/>
    </row>
    <row r="456" s="312" customFormat="1" ht="14.25" spans="1:10">
      <c r="A456" s="349" t="s">
        <v>859</v>
      </c>
      <c r="B456" s="372">
        <f t="shared" si="103"/>
        <v>7</v>
      </c>
      <c r="C456" s="351" t="s">
        <v>860</v>
      </c>
      <c r="D456" s="360">
        <v>0</v>
      </c>
      <c r="E456" s="360"/>
      <c r="F456" s="360">
        <v>0</v>
      </c>
      <c r="G456" s="360">
        <v>0</v>
      </c>
      <c r="H456" s="355"/>
      <c r="I456" s="366"/>
      <c r="J456" s="355"/>
    </row>
    <row r="457" s="312" customFormat="1" ht="14.25" spans="1:10">
      <c r="A457" s="349" t="s">
        <v>861</v>
      </c>
      <c r="B457" s="372">
        <f t="shared" si="103"/>
        <v>7</v>
      </c>
      <c r="C457" s="351" t="s">
        <v>862</v>
      </c>
      <c r="D457" s="360">
        <v>16</v>
      </c>
      <c r="E457" s="360"/>
      <c r="F457" s="360">
        <v>0</v>
      </c>
      <c r="G457" s="360">
        <v>0</v>
      </c>
      <c r="H457" s="355"/>
      <c r="I457" s="366">
        <f t="shared" si="107"/>
        <v>-16</v>
      </c>
      <c r="J457" s="355">
        <f t="shared" si="108"/>
        <v>-1</v>
      </c>
    </row>
    <row r="458" s="312" customFormat="1" ht="14.25" spans="1:10">
      <c r="A458" s="349" t="s">
        <v>863</v>
      </c>
      <c r="B458" s="372">
        <f t="shared" si="103"/>
        <v>7</v>
      </c>
      <c r="C458" s="351" t="s">
        <v>864</v>
      </c>
      <c r="D458" s="360">
        <v>129</v>
      </c>
      <c r="E458" s="360">
        <v>48</v>
      </c>
      <c r="F458" s="360">
        <v>48</v>
      </c>
      <c r="G458" s="360">
        <v>61</v>
      </c>
      <c r="H458" s="355">
        <f>G458/F458</f>
        <v>1.27083333333333</v>
      </c>
      <c r="I458" s="366">
        <f t="shared" si="107"/>
        <v>-68</v>
      </c>
      <c r="J458" s="355">
        <f t="shared" si="108"/>
        <v>-0.527131782945736</v>
      </c>
    </row>
    <row r="459" s="312" customFormat="1" ht="14.25" spans="1:10">
      <c r="A459" s="349" t="s">
        <v>865</v>
      </c>
      <c r="B459" s="372">
        <f t="shared" si="103"/>
        <v>7</v>
      </c>
      <c r="C459" s="351" t="s">
        <v>866</v>
      </c>
      <c r="D459" s="360">
        <v>2</v>
      </c>
      <c r="E459" s="360"/>
      <c r="F459" s="360">
        <v>0</v>
      </c>
      <c r="G459" s="360">
        <v>0</v>
      </c>
      <c r="H459" s="355"/>
      <c r="I459" s="366"/>
      <c r="J459" s="355"/>
    </row>
    <row r="460" s="312" customFormat="1" ht="14.25" spans="1:10">
      <c r="A460" s="349" t="s">
        <v>867</v>
      </c>
      <c r="B460" s="372">
        <f t="shared" si="103"/>
        <v>7</v>
      </c>
      <c r="C460" s="351" t="s">
        <v>868</v>
      </c>
      <c r="D460" s="360">
        <v>0</v>
      </c>
      <c r="E460" s="360"/>
      <c r="F460" s="360">
        <v>0</v>
      </c>
      <c r="G460" s="360">
        <v>0</v>
      </c>
      <c r="H460" s="355"/>
      <c r="I460" s="366"/>
      <c r="J460" s="355"/>
    </row>
    <row r="461" s="312" customFormat="1" ht="14.25" spans="1:10">
      <c r="A461" s="349" t="s">
        <v>869</v>
      </c>
      <c r="B461" s="372">
        <f t="shared" si="103"/>
        <v>7</v>
      </c>
      <c r="C461" s="351" t="s">
        <v>870</v>
      </c>
      <c r="D461" s="360">
        <v>0</v>
      </c>
      <c r="E461" s="360"/>
      <c r="F461" s="360">
        <v>0</v>
      </c>
      <c r="G461" s="360">
        <v>0</v>
      </c>
      <c r="H461" s="355"/>
      <c r="I461" s="366">
        <f>G461-D461</f>
        <v>0</v>
      </c>
      <c r="J461" s="355" t="e">
        <f>I461/D461</f>
        <v>#DIV/0!</v>
      </c>
    </row>
    <row r="462" s="312" customFormat="1" ht="14.25" spans="1:10">
      <c r="A462" s="349" t="s">
        <v>871</v>
      </c>
      <c r="B462" s="372"/>
      <c r="C462" s="351" t="s">
        <v>872</v>
      </c>
      <c r="D462" s="360">
        <v>0</v>
      </c>
      <c r="E462" s="360"/>
      <c r="F462" s="360">
        <v>0</v>
      </c>
      <c r="G462" s="360">
        <v>2</v>
      </c>
      <c r="H462" s="355"/>
      <c r="I462" s="366"/>
      <c r="J462" s="355"/>
    </row>
    <row r="463" s="312" customFormat="1" ht="14.25" spans="1:10">
      <c r="A463" s="349" t="s">
        <v>873</v>
      </c>
      <c r="B463" s="372"/>
      <c r="C463" s="351" t="s">
        <v>874</v>
      </c>
      <c r="D463" s="360">
        <v>0</v>
      </c>
      <c r="E463" s="360"/>
      <c r="F463" s="360">
        <v>0</v>
      </c>
      <c r="G463" s="360">
        <v>0</v>
      </c>
      <c r="H463" s="355"/>
      <c r="I463" s="366"/>
      <c r="J463" s="355"/>
    </row>
    <row r="464" s="312" customFormat="1" ht="14.25" spans="1:10">
      <c r="A464" s="349" t="s">
        <v>875</v>
      </c>
      <c r="B464" s="372">
        <f t="shared" ref="B464:B483" si="109">LEN(A464)</f>
        <v>7</v>
      </c>
      <c r="C464" s="351" t="s">
        <v>876</v>
      </c>
      <c r="D464" s="360">
        <v>396</v>
      </c>
      <c r="E464" s="360">
        <v>77</v>
      </c>
      <c r="F464" s="360">
        <v>199</v>
      </c>
      <c r="G464" s="360">
        <v>205</v>
      </c>
      <c r="H464" s="355"/>
      <c r="I464" s="366"/>
      <c r="J464" s="355">
        <f>I464/D464</f>
        <v>0</v>
      </c>
    </row>
    <row r="465" s="312" customFormat="1" ht="14.25" spans="1:10">
      <c r="A465" s="349" t="s">
        <v>877</v>
      </c>
      <c r="B465" s="372">
        <f t="shared" si="109"/>
        <v>5</v>
      </c>
      <c r="C465" s="351" t="s">
        <v>878</v>
      </c>
      <c r="D465" s="360">
        <v>0</v>
      </c>
      <c r="E465" s="360"/>
      <c r="F465" s="360">
        <v>0</v>
      </c>
      <c r="G465" s="360">
        <v>0</v>
      </c>
      <c r="H465" s="355"/>
      <c r="I465" s="366"/>
      <c r="J465" s="355"/>
    </row>
    <row r="466" s="312" customFormat="1" ht="14.25" spans="1:10">
      <c r="A466" s="349" t="s">
        <v>879</v>
      </c>
      <c r="B466" s="372">
        <f t="shared" si="109"/>
        <v>7</v>
      </c>
      <c r="C466" s="351" t="s">
        <v>120</v>
      </c>
      <c r="D466" s="360">
        <v>0</v>
      </c>
      <c r="E466" s="360"/>
      <c r="F466" s="360">
        <v>0</v>
      </c>
      <c r="G466" s="360">
        <v>0</v>
      </c>
      <c r="H466" s="355"/>
      <c r="I466" s="366"/>
      <c r="J466" s="355"/>
    </row>
    <row r="467" s="312" customFormat="1" ht="14.25" spans="1:10">
      <c r="A467" s="349" t="s">
        <v>880</v>
      </c>
      <c r="B467" s="372">
        <f t="shared" si="109"/>
        <v>7</v>
      </c>
      <c r="C467" s="351" t="s">
        <v>122</v>
      </c>
      <c r="D467" s="360">
        <v>0</v>
      </c>
      <c r="E467" s="360"/>
      <c r="F467" s="360">
        <v>0</v>
      </c>
      <c r="G467" s="360">
        <v>0</v>
      </c>
      <c r="H467" s="355"/>
      <c r="I467" s="366"/>
      <c r="J467" s="355"/>
    </row>
    <row r="468" s="312" customFormat="1" ht="14.25" spans="1:10">
      <c r="A468" s="349" t="s">
        <v>881</v>
      </c>
      <c r="B468" s="372">
        <f t="shared" si="109"/>
        <v>7</v>
      </c>
      <c r="C468" s="351" t="s">
        <v>124</v>
      </c>
      <c r="D468" s="360">
        <v>0</v>
      </c>
      <c r="E468" s="360"/>
      <c r="F468" s="360">
        <v>0</v>
      </c>
      <c r="G468" s="360">
        <v>0</v>
      </c>
      <c r="H468" s="355"/>
      <c r="I468" s="366"/>
      <c r="J468" s="355"/>
    </row>
    <row r="469" s="312" customFormat="1" ht="14.25" spans="1:10">
      <c r="A469" s="349" t="s">
        <v>882</v>
      </c>
      <c r="B469" s="372">
        <f t="shared" si="109"/>
        <v>7</v>
      </c>
      <c r="C469" s="351" t="s">
        <v>883</v>
      </c>
      <c r="D469" s="360">
        <v>0</v>
      </c>
      <c r="E469" s="360"/>
      <c r="F469" s="360">
        <v>0</v>
      </c>
      <c r="G469" s="360">
        <v>0</v>
      </c>
      <c r="H469" s="355"/>
      <c r="I469" s="366"/>
      <c r="J469" s="355"/>
    </row>
    <row r="470" s="312" customFormat="1" ht="14.25" spans="1:10">
      <c r="A470" s="349" t="s">
        <v>884</v>
      </c>
      <c r="B470" s="372">
        <f t="shared" si="109"/>
        <v>7</v>
      </c>
      <c r="C470" s="351" t="s">
        <v>885</v>
      </c>
      <c r="D470" s="360">
        <v>0</v>
      </c>
      <c r="E470" s="360"/>
      <c r="F470" s="360">
        <v>0</v>
      </c>
      <c r="G470" s="360">
        <v>0</v>
      </c>
      <c r="H470" s="355"/>
      <c r="I470" s="366"/>
      <c r="J470" s="355"/>
    </row>
    <row r="471" s="312" customFormat="1" ht="14.25" spans="1:10">
      <c r="A471" s="349" t="s">
        <v>886</v>
      </c>
      <c r="B471" s="372">
        <f t="shared" si="109"/>
        <v>7</v>
      </c>
      <c r="C471" s="351" t="s">
        <v>887</v>
      </c>
      <c r="D471" s="360">
        <v>0</v>
      </c>
      <c r="E471" s="360"/>
      <c r="F471" s="360">
        <v>0</v>
      </c>
      <c r="G471" s="360">
        <v>0</v>
      </c>
      <c r="H471" s="355"/>
      <c r="I471" s="366"/>
      <c r="J471" s="355"/>
    </row>
    <row r="472" s="312" customFormat="1" ht="14.25" spans="1:10">
      <c r="A472" s="349" t="s">
        <v>888</v>
      </c>
      <c r="B472" s="372">
        <f t="shared" si="109"/>
        <v>7</v>
      </c>
      <c r="C472" s="351" t="s">
        <v>889</v>
      </c>
      <c r="D472" s="360">
        <v>0</v>
      </c>
      <c r="E472" s="360"/>
      <c r="F472" s="360">
        <v>0</v>
      </c>
      <c r="G472" s="360">
        <v>0</v>
      </c>
      <c r="H472" s="355"/>
      <c r="I472" s="366"/>
      <c r="J472" s="355"/>
    </row>
    <row r="473" s="312" customFormat="1" ht="14.25" spans="1:10">
      <c r="A473" s="349" t="s">
        <v>890</v>
      </c>
      <c r="B473" s="372">
        <f t="shared" si="109"/>
        <v>5</v>
      </c>
      <c r="C473" s="351" t="s">
        <v>891</v>
      </c>
      <c r="D473" s="360">
        <v>112</v>
      </c>
      <c r="E473" s="360">
        <v>0</v>
      </c>
      <c r="F473" s="360">
        <v>0</v>
      </c>
      <c r="G473" s="360">
        <v>7</v>
      </c>
      <c r="H473" s="355"/>
      <c r="I473" s="366">
        <f t="shared" ref="I473:I478" si="110">G473-D473</f>
        <v>-105</v>
      </c>
      <c r="J473" s="355">
        <f t="shared" ref="J473:J478" si="111">I473/D473</f>
        <v>-0.9375</v>
      </c>
    </row>
    <row r="474" s="312" customFormat="1" ht="14.25" spans="1:10">
      <c r="A474" s="349" t="s">
        <v>892</v>
      </c>
      <c r="B474" s="372">
        <f t="shared" si="109"/>
        <v>7</v>
      </c>
      <c r="C474" s="351" t="s">
        <v>120</v>
      </c>
      <c r="D474" s="360">
        <v>0</v>
      </c>
      <c r="E474" s="360"/>
      <c r="F474" s="360">
        <v>0</v>
      </c>
      <c r="G474" s="360">
        <v>0</v>
      </c>
      <c r="H474" s="355"/>
      <c r="I474" s="366"/>
      <c r="J474" s="355"/>
    </row>
    <row r="475" s="312" customFormat="1" ht="14.25" spans="1:10">
      <c r="A475" s="349" t="s">
        <v>893</v>
      </c>
      <c r="B475" s="372">
        <f t="shared" si="109"/>
        <v>7</v>
      </c>
      <c r="C475" s="351" t="s">
        <v>122</v>
      </c>
      <c r="D475" s="360">
        <v>0</v>
      </c>
      <c r="E475" s="360"/>
      <c r="F475" s="360">
        <v>0</v>
      </c>
      <c r="G475" s="360">
        <v>0</v>
      </c>
      <c r="H475" s="355"/>
      <c r="I475" s="366">
        <f t="shared" si="110"/>
        <v>0</v>
      </c>
      <c r="J475" s="355" t="e">
        <f t="shared" si="111"/>
        <v>#DIV/0!</v>
      </c>
    </row>
    <row r="476" s="312" customFormat="1" ht="14.25" spans="1:10">
      <c r="A476" s="349" t="s">
        <v>894</v>
      </c>
      <c r="B476" s="372">
        <f t="shared" si="109"/>
        <v>7</v>
      </c>
      <c r="C476" s="351" t="s">
        <v>124</v>
      </c>
      <c r="D476" s="360">
        <v>0</v>
      </c>
      <c r="E476" s="360"/>
      <c r="F476" s="360">
        <v>0</v>
      </c>
      <c r="G476" s="360">
        <v>0</v>
      </c>
      <c r="H476" s="355"/>
      <c r="I476" s="366"/>
      <c r="J476" s="355"/>
    </row>
    <row r="477" s="312" customFormat="1" ht="14.25" spans="1:10">
      <c r="A477" s="349" t="s">
        <v>895</v>
      </c>
      <c r="B477" s="372">
        <f t="shared" si="109"/>
        <v>7</v>
      </c>
      <c r="C477" s="351" t="s">
        <v>896</v>
      </c>
      <c r="D477" s="360">
        <v>0</v>
      </c>
      <c r="E477" s="360"/>
      <c r="F477" s="360">
        <v>0</v>
      </c>
      <c r="G477" s="360">
        <v>0</v>
      </c>
      <c r="H477" s="355"/>
      <c r="I477" s="366"/>
      <c r="J477" s="355"/>
    </row>
    <row r="478" s="312" customFormat="1" ht="14.25" spans="1:10">
      <c r="A478" s="349" t="s">
        <v>897</v>
      </c>
      <c r="B478" s="372">
        <f t="shared" si="109"/>
        <v>7</v>
      </c>
      <c r="C478" s="351" t="s">
        <v>898</v>
      </c>
      <c r="D478" s="360">
        <v>0</v>
      </c>
      <c r="E478" s="360"/>
      <c r="F478" s="360">
        <v>0</v>
      </c>
      <c r="G478" s="360">
        <v>1</v>
      </c>
      <c r="H478" s="355"/>
      <c r="I478" s="366">
        <f t="shared" si="110"/>
        <v>1</v>
      </c>
      <c r="J478" s="355" t="e">
        <f t="shared" si="111"/>
        <v>#DIV/0!</v>
      </c>
    </row>
    <row r="479" s="312" customFormat="1" ht="14.25" spans="1:10">
      <c r="A479" s="349" t="s">
        <v>899</v>
      </c>
      <c r="B479" s="372">
        <f t="shared" si="109"/>
        <v>7</v>
      </c>
      <c r="C479" s="351" t="s">
        <v>900</v>
      </c>
      <c r="D479" s="360">
        <v>0</v>
      </c>
      <c r="E479" s="360"/>
      <c r="F479" s="360">
        <v>0</v>
      </c>
      <c r="G479" s="360">
        <v>0</v>
      </c>
      <c r="H479" s="355"/>
      <c r="I479" s="366"/>
      <c r="J479" s="355"/>
    </row>
    <row r="480" s="312" customFormat="1" ht="14.25" spans="1:10">
      <c r="A480" s="349" t="s">
        <v>901</v>
      </c>
      <c r="B480" s="372">
        <f t="shared" si="109"/>
        <v>7</v>
      </c>
      <c r="C480" s="351" t="s">
        <v>902</v>
      </c>
      <c r="D480" s="360">
        <v>8</v>
      </c>
      <c r="E480" s="360">
        <v>0</v>
      </c>
      <c r="F480" s="360">
        <v>0</v>
      </c>
      <c r="G480" s="360">
        <v>0</v>
      </c>
      <c r="H480" s="355"/>
      <c r="I480" s="366">
        <f t="shared" ref="I480:I484" si="112">G480-D480</f>
        <v>-8</v>
      </c>
      <c r="J480" s="355">
        <f t="shared" ref="J480:J483" si="113">I480/D480</f>
        <v>-1</v>
      </c>
    </row>
    <row r="481" s="312" customFormat="1" ht="14.25" spans="1:10">
      <c r="A481" s="349" t="s">
        <v>903</v>
      </c>
      <c r="B481" s="372">
        <f t="shared" si="109"/>
        <v>7</v>
      </c>
      <c r="C481" s="351" t="s">
        <v>904</v>
      </c>
      <c r="D481" s="360">
        <v>104</v>
      </c>
      <c r="E481" s="360"/>
      <c r="F481" s="360">
        <v>0</v>
      </c>
      <c r="G481" s="360">
        <v>6</v>
      </c>
      <c r="H481" s="355"/>
      <c r="I481" s="366">
        <f t="shared" si="112"/>
        <v>-98</v>
      </c>
      <c r="J481" s="355">
        <f t="shared" si="113"/>
        <v>-0.942307692307692</v>
      </c>
    </row>
    <row r="482" s="312" customFormat="1" ht="14.25" spans="1:10">
      <c r="A482" s="349" t="s">
        <v>905</v>
      </c>
      <c r="B482" s="372">
        <f t="shared" si="109"/>
        <v>7</v>
      </c>
      <c r="C482" s="351" t="s">
        <v>906</v>
      </c>
      <c r="D482" s="360">
        <v>0</v>
      </c>
      <c r="E482" s="360"/>
      <c r="F482" s="360">
        <v>0</v>
      </c>
      <c r="G482" s="360">
        <v>0</v>
      </c>
      <c r="H482" s="355"/>
      <c r="I482" s="366"/>
      <c r="J482" s="355"/>
    </row>
    <row r="483" s="312" customFormat="1" ht="14.25" spans="1:10">
      <c r="A483" s="349" t="s">
        <v>907</v>
      </c>
      <c r="B483" s="372">
        <f t="shared" si="109"/>
        <v>7</v>
      </c>
      <c r="C483" s="351" t="s">
        <v>908</v>
      </c>
      <c r="D483" s="360">
        <v>0</v>
      </c>
      <c r="E483" s="360"/>
      <c r="F483" s="360">
        <v>0</v>
      </c>
      <c r="G483" s="360">
        <v>0</v>
      </c>
      <c r="H483" s="355"/>
      <c r="I483" s="366">
        <f t="shared" si="112"/>
        <v>0</v>
      </c>
      <c r="J483" s="355" t="e">
        <f t="shared" si="113"/>
        <v>#DIV/0!</v>
      </c>
    </row>
    <row r="484" s="312" customFormat="1" ht="14.25" spans="1:10">
      <c r="A484" s="349" t="s">
        <v>909</v>
      </c>
      <c r="B484" s="372">
        <v>5</v>
      </c>
      <c r="C484" s="351" t="s">
        <v>910</v>
      </c>
      <c r="D484" s="360">
        <v>0</v>
      </c>
      <c r="E484" s="360"/>
      <c r="F484" s="360">
        <v>0</v>
      </c>
      <c r="G484" s="360">
        <v>0</v>
      </c>
      <c r="H484" s="355"/>
      <c r="I484" s="366">
        <f t="shared" si="112"/>
        <v>0</v>
      </c>
      <c r="J484" s="355"/>
    </row>
    <row r="485" s="312" customFormat="1" ht="14.25" spans="1:10">
      <c r="A485" s="349" t="s">
        <v>911</v>
      </c>
      <c r="B485" s="372">
        <f t="shared" ref="B485:B492" si="114">LEN(A485)</f>
        <v>7</v>
      </c>
      <c r="C485" s="351" t="s">
        <v>912</v>
      </c>
      <c r="D485" s="360">
        <v>0</v>
      </c>
      <c r="E485" s="360"/>
      <c r="F485" s="360">
        <v>0</v>
      </c>
      <c r="G485" s="360">
        <v>0</v>
      </c>
      <c r="H485" s="355"/>
      <c r="I485" s="366"/>
      <c r="J485" s="355"/>
    </row>
    <row r="486" s="312" customFormat="1" ht="14.25" spans="1:10">
      <c r="A486" s="349" t="s">
        <v>913</v>
      </c>
      <c r="B486" s="372">
        <f t="shared" si="114"/>
        <v>7</v>
      </c>
      <c r="C486" s="351" t="s">
        <v>914</v>
      </c>
      <c r="D486" s="360">
        <v>0</v>
      </c>
      <c r="E486" s="360"/>
      <c r="F486" s="360">
        <v>0</v>
      </c>
      <c r="G486" s="360">
        <v>0</v>
      </c>
      <c r="H486" s="355"/>
      <c r="I486" s="366"/>
      <c r="J486" s="355"/>
    </row>
    <row r="487" s="312" customFormat="1" ht="14.25" spans="1:10">
      <c r="A487" s="349" t="s">
        <v>915</v>
      </c>
      <c r="B487" s="372">
        <f t="shared" si="114"/>
        <v>7</v>
      </c>
      <c r="C487" s="351" t="s">
        <v>916</v>
      </c>
      <c r="D487" s="360">
        <v>0</v>
      </c>
      <c r="E487" s="360"/>
      <c r="F487" s="360">
        <v>0</v>
      </c>
      <c r="G487" s="360">
        <v>0</v>
      </c>
      <c r="H487" s="355"/>
      <c r="I487" s="366"/>
      <c r="J487" s="355"/>
    </row>
    <row r="488" s="312" customFormat="1" ht="14.25" spans="1:10">
      <c r="A488" s="349" t="s">
        <v>917</v>
      </c>
      <c r="B488" s="372">
        <f t="shared" si="114"/>
        <v>7</v>
      </c>
      <c r="C488" s="351" t="s">
        <v>918</v>
      </c>
      <c r="D488" s="360">
        <v>0</v>
      </c>
      <c r="E488" s="360"/>
      <c r="F488" s="360">
        <v>0</v>
      </c>
      <c r="G488" s="360">
        <v>0</v>
      </c>
      <c r="H488" s="355"/>
      <c r="I488" s="366"/>
      <c r="J488" s="355"/>
    </row>
    <row r="489" s="312" customFormat="1" ht="14.25" spans="1:10">
      <c r="A489" s="349" t="s">
        <v>919</v>
      </c>
      <c r="B489" s="372">
        <f t="shared" si="114"/>
        <v>7</v>
      </c>
      <c r="C489" s="351" t="s">
        <v>920</v>
      </c>
      <c r="D489" s="360">
        <v>0</v>
      </c>
      <c r="E489" s="360"/>
      <c r="F489" s="360">
        <v>0</v>
      </c>
      <c r="G489" s="360">
        <v>0</v>
      </c>
      <c r="H489" s="355"/>
      <c r="I489" s="366"/>
      <c r="J489" s="355"/>
    </row>
    <row r="490" s="312" customFormat="1" ht="14.25" spans="1:10">
      <c r="A490" s="349" t="s">
        <v>921</v>
      </c>
      <c r="B490" s="372">
        <f t="shared" si="114"/>
        <v>7</v>
      </c>
      <c r="C490" s="351" t="s">
        <v>922</v>
      </c>
      <c r="D490" s="360">
        <v>0</v>
      </c>
      <c r="E490" s="360"/>
      <c r="F490" s="360">
        <v>0</v>
      </c>
      <c r="G490" s="360">
        <v>0</v>
      </c>
      <c r="H490" s="355"/>
      <c r="I490" s="366"/>
      <c r="J490" s="355"/>
    </row>
    <row r="491" s="312" customFormat="1" ht="14.25" spans="1:10">
      <c r="A491" s="349" t="s">
        <v>923</v>
      </c>
      <c r="B491" s="372">
        <f t="shared" si="114"/>
        <v>7</v>
      </c>
      <c r="C491" s="351" t="s">
        <v>924</v>
      </c>
      <c r="D491" s="360">
        <v>0</v>
      </c>
      <c r="E491" s="360"/>
      <c r="F491" s="360">
        <v>0</v>
      </c>
      <c r="G491" s="360">
        <v>0</v>
      </c>
      <c r="H491" s="355"/>
      <c r="I491" s="366">
        <f>G491-D491</f>
        <v>0</v>
      </c>
      <c r="J491" s="355"/>
    </row>
    <row r="492" s="312" customFormat="1" ht="14.25" spans="1:10">
      <c r="A492" s="349" t="s">
        <v>925</v>
      </c>
      <c r="B492" s="372">
        <f t="shared" si="114"/>
        <v>7</v>
      </c>
      <c r="C492" s="351" t="s">
        <v>926</v>
      </c>
      <c r="D492" s="360">
        <v>0</v>
      </c>
      <c r="E492" s="360"/>
      <c r="F492" s="360">
        <v>0</v>
      </c>
      <c r="G492" s="360">
        <v>0</v>
      </c>
      <c r="H492" s="355"/>
      <c r="I492" s="366"/>
      <c r="J492" s="355"/>
    </row>
    <row r="493" s="312" customFormat="1" ht="14.25" spans="1:10">
      <c r="A493" s="349" t="s">
        <v>927</v>
      </c>
      <c r="B493" s="372"/>
      <c r="C493" s="351" t="s">
        <v>928</v>
      </c>
      <c r="D493" s="360">
        <v>0</v>
      </c>
      <c r="E493" s="360">
        <v>4</v>
      </c>
      <c r="F493" s="360">
        <v>4</v>
      </c>
      <c r="G493" s="360">
        <v>88</v>
      </c>
      <c r="H493" s="355"/>
      <c r="I493" s="366"/>
      <c r="J493" s="355"/>
    </row>
    <row r="494" s="312" customFormat="1" ht="14.25" spans="1:10">
      <c r="A494" s="349" t="s">
        <v>929</v>
      </c>
      <c r="B494" s="372"/>
      <c r="C494" s="351" t="s">
        <v>930</v>
      </c>
      <c r="D494" s="360">
        <v>0</v>
      </c>
      <c r="E494" s="360"/>
      <c r="F494" s="360">
        <v>0</v>
      </c>
      <c r="G494" s="360">
        <v>0</v>
      </c>
      <c r="H494" s="355"/>
      <c r="I494" s="366"/>
      <c r="J494" s="355"/>
    </row>
    <row r="495" s="312" customFormat="1" ht="14.25" spans="1:10">
      <c r="A495" s="349" t="s">
        <v>931</v>
      </c>
      <c r="B495" s="372"/>
      <c r="C495" s="351" t="s">
        <v>932</v>
      </c>
      <c r="D495" s="360">
        <v>0</v>
      </c>
      <c r="E495" s="360"/>
      <c r="F495" s="360">
        <v>0</v>
      </c>
      <c r="G495" s="360">
        <v>84</v>
      </c>
      <c r="H495" s="355"/>
      <c r="I495" s="366"/>
      <c r="J495" s="355"/>
    </row>
    <row r="496" s="312" customFormat="1" ht="14.25" spans="1:10">
      <c r="A496" s="349" t="s">
        <v>933</v>
      </c>
      <c r="B496" s="372"/>
      <c r="C496" s="351" t="s">
        <v>934</v>
      </c>
      <c r="D496" s="360">
        <v>0</v>
      </c>
      <c r="E496" s="360"/>
      <c r="F496" s="360">
        <v>0</v>
      </c>
      <c r="G496" s="360">
        <v>0</v>
      </c>
      <c r="H496" s="355"/>
      <c r="I496" s="366"/>
      <c r="J496" s="355"/>
    </row>
    <row r="497" s="312" customFormat="1" ht="14.25" spans="1:10">
      <c r="A497" s="349" t="s">
        <v>935</v>
      </c>
      <c r="B497" s="372"/>
      <c r="C497" s="351" t="s">
        <v>936</v>
      </c>
      <c r="D497" s="360">
        <v>0</v>
      </c>
      <c r="E497" s="360"/>
      <c r="F497" s="360">
        <v>0</v>
      </c>
      <c r="G497" s="360">
        <v>0</v>
      </c>
      <c r="H497" s="355"/>
      <c r="I497" s="366"/>
      <c r="J497" s="355"/>
    </row>
    <row r="498" s="312" customFormat="1" ht="14.25" spans="1:10">
      <c r="A498" s="349">
        <v>2070807</v>
      </c>
      <c r="B498" s="372"/>
      <c r="C498" s="351" t="s">
        <v>937</v>
      </c>
      <c r="D498" s="360">
        <v>0</v>
      </c>
      <c r="E498" s="360"/>
      <c r="F498" s="360">
        <v>0</v>
      </c>
      <c r="G498" s="360">
        <v>0</v>
      </c>
      <c r="H498" s="355"/>
      <c r="I498" s="366"/>
      <c r="J498" s="355"/>
    </row>
    <row r="499" s="312" customFormat="1" ht="14.25" spans="1:10">
      <c r="A499" s="349">
        <v>2070808</v>
      </c>
      <c r="B499" s="372"/>
      <c r="C499" s="351" t="s">
        <v>938</v>
      </c>
      <c r="D499" s="360">
        <v>0</v>
      </c>
      <c r="E499" s="360"/>
      <c r="F499" s="360"/>
      <c r="G499" s="360">
        <v>0</v>
      </c>
      <c r="H499" s="355"/>
      <c r="I499" s="366"/>
      <c r="J499" s="355"/>
    </row>
    <row r="500" s="312" customFormat="1" ht="14.25" spans="1:10">
      <c r="A500" s="349" t="s">
        <v>939</v>
      </c>
      <c r="B500" s="372"/>
      <c r="C500" s="351" t="s">
        <v>940</v>
      </c>
      <c r="D500" s="360">
        <v>0</v>
      </c>
      <c r="E500" s="360">
        <v>4</v>
      </c>
      <c r="F500" s="360">
        <v>4</v>
      </c>
      <c r="G500" s="360">
        <v>4</v>
      </c>
      <c r="H500" s="355"/>
      <c r="I500" s="366"/>
      <c r="J500" s="355"/>
    </row>
    <row r="501" s="312" customFormat="1" ht="14.25" spans="1:10">
      <c r="A501" s="349" t="s">
        <v>941</v>
      </c>
      <c r="B501" s="372">
        <f t="shared" ref="B501:B518" si="115">LEN(A501)</f>
        <v>5</v>
      </c>
      <c r="C501" s="351" t="s">
        <v>942</v>
      </c>
      <c r="D501" s="360">
        <v>0</v>
      </c>
      <c r="E501" s="360"/>
      <c r="F501" s="360">
        <v>10</v>
      </c>
      <c r="G501" s="360">
        <v>0</v>
      </c>
      <c r="H501" s="355">
        <f t="shared" ref="H501:H506" si="116">G501/F501</f>
        <v>0</v>
      </c>
      <c r="I501" s="366">
        <f t="shared" ref="I501:I506" si="117">G501-D501</f>
        <v>0</v>
      </c>
      <c r="J501" s="355" t="e">
        <f t="shared" ref="J501:J506" si="118">I501/D501</f>
        <v>#DIV/0!</v>
      </c>
    </row>
    <row r="502" s="312" customFormat="1" ht="14.25" spans="1:10">
      <c r="A502" s="349" t="s">
        <v>943</v>
      </c>
      <c r="B502" s="372">
        <f t="shared" si="115"/>
        <v>7</v>
      </c>
      <c r="C502" s="351" t="s">
        <v>944</v>
      </c>
      <c r="D502" s="360">
        <v>0</v>
      </c>
      <c r="E502" s="360"/>
      <c r="F502" s="360">
        <v>10</v>
      </c>
      <c r="G502" s="360">
        <v>0</v>
      </c>
      <c r="H502" s="355"/>
      <c r="I502" s="366">
        <f t="shared" si="117"/>
        <v>0</v>
      </c>
      <c r="J502" s="355"/>
    </row>
    <row r="503" s="312" customFormat="1" ht="14.25" spans="1:10">
      <c r="A503" s="349" t="s">
        <v>945</v>
      </c>
      <c r="B503" s="372">
        <f t="shared" si="115"/>
        <v>7</v>
      </c>
      <c r="C503" s="351" t="s">
        <v>946</v>
      </c>
      <c r="D503" s="360">
        <v>0</v>
      </c>
      <c r="E503" s="360"/>
      <c r="F503" s="360">
        <v>0</v>
      </c>
      <c r="G503" s="360">
        <v>0</v>
      </c>
      <c r="H503" s="355"/>
      <c r="I503" s="366"/>
      <c r="J503" s="355"/>
    </row>
    <row r="504" s="312" customFormat="1" ht="14.25" spans="1:10">
      <c r="A504" s="349" t="s">
        <v>947</v>
      </c>
      <c r="B504" s="372">
        <f t="shared" si="115"/>
        <v>7</v>
      </c>
      <c r="C504" s="351" t="s">
        <v>948</v>
      </c>
      <c r="D504" s="360">
        <v>0</v>
      </c>
      <c r="E504" s="360"/>
      <c r="F504" s="360">
        <v>0</v>
      </c>
      <c r="G504" s="360">
        <v>0</v>
      </c>
      <c r="H504" s="355"/>
      <c r="I504" s="366">
        <f t="shared" si="117"/>
        <v>0</v>
      </c>
      <c r="J504" s="355" t="e">
        <f t="shared" si="118"/>
        <v>#DIV/0!</v>
      </c>
    </row>
    <row r="505" s="312" customFormat="1" ht="14.25" spans="1:10">
      <c r="A505" s="344" t="s">
        <v>949</v>
      </c>
      <c r="B505" s="345">
        <f t="shared" si="115"/>
        <v>3</v>
      </c>
      <c r="C505" s="346" t="s">
        <v>950</v>
      </c>
      <c r="D505" s="347">
        <v>32167</v>
      </c>
      <c r="E505" s="347">
        <v>29933</v>
      </c>
      <c r="F505" s="347">
        <v>33936</v>
      </c>
      <c r="G505" s="347">
        <v>33448</v>
      </c>
      <c r="H505" s="348">
        <f t="shared" si="116"/>
        <v>0.985619990570486</v>
      </c>
      <c r="I505" s="365">
        <f t="shared" si="117"/>
        <v>1281</v>
      </c>
      <c r="J505" s="348">
        <f t="shared" si="118"/>
        <v>0.039823421518948</v>
      </c>
    </row>
    <row r="506" s="312" customFormat="1" ht="14.25" spans="1:10">
      <c r="A506" s="349" t="s">
        <v>951</v>
      </c>
      <c r="B506" s="372">
        <f t="shared" si="115"/>
        <v>5</v>
      </c>
      <c r="C506" s="351" t="s">
        <v>952</v>
      </c>
      <c r="D506" s="360">
        <v>1718</v>
      </c>
      <c r="E506" s="360">
        <v>1004</v>
      </c>
      <c r="F506" s="360">
        <v>1473</v>
      </c>
      <c r="G506" s="360">
        <v>1670</v>
      </c>
      <c r="H506" s="355">
        <f t="shared" si="116"/>
        <v>1.13374066530889</v>
      </c>
      <c r="I506" s="366">
        <f t="shared" si="117"/>
        <v>-48</v>
      </c>
      <c r="J506" s="355">
        <f t="shared" si="118"/>
        <v>-0.0279394644935972</v>
      </c>
    </row>
    <row r="507" s="312" customFormat="1" ht="14.25" spans="1:10">
      <c r="A507" s="349" t="s">
        <v>953</v>
      </c>
      <c r="B507" s="372">
        <f t="shared" si="115"/>
        <v>7</v>
      </c>
      <c r="C507" s="351" t="s">
        <v>120</v>
      </c>
      <c r="D507" s="360">
        <v>308</v>
      </c>
      <c r="E507" s="360"/>
      <c r="F507" s="360">
        <v>0</v>
      </c>
      <c r="G507" s="360">
        <v>17</v>
      </c>
      <c r="H507" s="355"/>
      <c r="I507" s="366"/>
      <c r="J507" s="355"/>
    </row>
    <row r="508" s="312" customFormat="1" ht="14.25" spans="1:10">
      <c r="A508" s="349" t="s">
        <v>954</v>
      </c>
      <c r="B508" s="372">
        <f t="shared" si="115"/>
        <v>7</v>
      </c>
      <c r="C508" s="351" t="s">
        <v>122</v>
      </c>
      <c r="D508" s="360">
        <v>242</v>
      </c>
      <c r="E508" s="360"/>
      <c r="F508" s="360">
        <v>469</v>
      </c>
      <c r="G508" s="360">
        <v>470</v>
      </c>
      <c r="H508" s="355">
        <f t="shared" ref="H508:H511" si="119">G508/F508</f>
        <v>1.00213219616205</v>
      </c>
      <c r="I508" s="366">
        <f t="shared" ref="I508:I516" si="120">G508-D508</f>
        <v>228</v>
      </c>
      <c r="J508" s="355"/>
    </row>
    <row r="509" s="312" customFormat="1" ht="14.25" spans="1:10">
      <c r="A509" s="349" t="s">
        <v>955</v>
      </c>
      <c r="B509" s="372">
        <f t="shared" si="115"/>
        <v>7</v>
      </c>
      <c r="C509" s="351" t="s">
        <v>124</v>
      </c>
      <c r="D509" s="360">
        <v>0</v>
      </c>
      <c r="E509" s="360"/>
      <c r="F509" s="360">
        <v>0</v>
      </c>
      <c r="G509" s="360">
        <v>0</v>
      </c>
      <c r="H509" s="355"/>
      <c r="I509" s="366">
        <f t="shared" si="120"/>
        <v>0</v>
      </c>
      <c r="J509" s="355"/>
    </row>
    <row r="510" s="312" customFormat="1" ht="14.25" spans="1:10">
      <c r="A510" s="349" t="s">
        <v>956</v>
      </c>
      <c r="B510" s="372">
        <f t="shared" si="115"/>
        <v>7</v>
      </c>
      <c r="C510" s="351" t="s">
        <v>957</v>
      </c>
      <c r="D510" s="360">
        <v>477</v>
      </c>
      <c r="E510" s="360">
        <v>352</v>
      </c>
      <c r="F510" s="360">
        <v>352</v>
      </c>
      <c r="G510" s="360">
        <v>476</v>
      </c>
      <c r="H510" s="355">
        <f t="shared" si="119"/>
        <v>1.35227272727273</v>
      </c>
      <c r="I510" s="366">
        <f t="shared" si="120"/>
        <v>-1</v>
      </c>
      <c r="J510" s="355">
        <f t="shared" ref="J510:J513" si="121">I510/D510</f>
        <v>-0.00209643605870021</v>
      </c>
    </row>
    <row r="511" s="312" customFormat="1" ht="14.25" spans="1:10">
      <c r="A511" s="349" t="s">
        <v>958</v>
      </c>
      <c r="B511" s="372">
        <f t="shared" si="115"/>
        <v>7</v>
      </c>
      <c r="C511" s="351" t="s">
        <v>959</v>
      </c>
      <c r="D511" s="360">
        <v>338</v>
      </c>
      <c r="E511" s="360">
        <v>412</v>
      </c>
      <c r="F511" s="360">
        <v>412</v>
      </c>
      <c r="G511" s="360">
        <v>352</v>
      </c>
      <c r="H511" s="355">
        <f t="shared" si="119"/>
        <v>0.854368932038835</v>
      </c>
      <c r="I511" s="366">
        <f t="shared" si="120"/>
        <v>14</v>
      </c>
      <c r="J511" s="355">
        <f t="shared" si="121"/>
        <v>0.0414201183431953</v>
      </c>
    </row>
    <row r="512" s="312" customFormat="1" ht="14.25" spans="1:10">
      <c r="A512" s="349" t="s">
        <v>960</v>
      </c>
      <c r="B512" s="372">
        <f t="shared" si="115"/>
        <v>7</v>
      </c>
      <c r="C512" s="351" t="s">
        <v>961</v>
      </c>
      <c r="D512" s="360">
        <v>0</v>
      </c>
      <c r="E512" s="360"/>
      <c r="F512" s="360">
        <v>0</v>
      </c>
      <c r="G512" s="360">
        <v>0</v>
      </c>
      <c r="H512" s="355"/>
      <c r="I512" s="366">
        <f t="shared" si="120"/>
        <v>0</v>
      </c>
      <c r="J512" s="355"/>
    </row>
    <row r="513" s="312" customFormat="1" ht="14.25" spans="1:10">
      <c r="A513" s="349" t="s">
        <v>962</v>
      </c>
      <c r="B513" s="372">
        <f t="shared" si="115"/>
        <v>7</v>
      </c>
      <c r="C513" s="351" t="s">
        <v>963</v>
      </c>
      <c r="D513" s="360">
        <v>0</v>
      </c>
      <c r="E513" s="360"/>
      <c r="F513" s="360">
        <v>0</v>
      </c>
      <c r="G513" s="360">
        <v>0</v>
      </c>
      <c r="H513" s="355"/>
      <c r="I513" s="366">
        <f t="shared" si="120"/>
        <v>0</v>
      </c>
      <c r="J513" s="355" t="e">
        <f t="shared" si="121"/>
        <v>#DIV/0!</v>
      </c>
    </row>
    <row r="514" s="312" customFormat="1" ht="14.25" spans="1:10">
      <c r="A514" s="349" t="s">
        <v>964</v>
      </c>
      <c r="B514" s="372">
        <f t="shared" si="115"/>
        <v>7</v>
      </c>
      <c r="C514" s="351" t="s">
        <v>221</v>
      </c>
      <c r="D514" s="360">
        <v>0</v>
      </c>
      <c r="E514" s="360"/>
      <c r="F514" s="360">
        <v>0</v>
      </c>
      <c r="G514" s="360">
        <v>0</v>
      </c>
      <c r="H514" s="355"/>
      <c r="I514" s="366">
        <f t="shared" si="120"/>
        <v>0</v>
      </c>
      <c r="J514" s="355"/>
    </row>
    <row r="515" s="312" customFormat="1" ht="14.25" spans="1:10">
      <c r="A515" s="349" t="s">
        <v>965</v>
      </c>
      <c r="B515" s="372">
        <f t="shared" si="115"/>
        <v>7</v>
      </c>
      <c r="C515" s="351" t="s">
        <v>966</v>
      </c>
      <c r="D515" s="360">
        <v>2</v>
      </c>
      <c r="E515" s="360"/>
      <c r="F515" s="360">
        <v>0</v>
      </c>
      <c r="G515" s="360">
        <v>0</v>
      </c>
      <c r="H515" s="355"/>
      <c r="I515" s="366">
        <f t="shared" si="120"/>
        <v>-2</v>
      </c>
      <c r="J515" s="355"/>
    </row>
    <row r="516" s="312" customFormat="1" ht="14.25" spans="1:10">
      <c r="A516" s="349" t="s">
        <v>967</v>
      </c>
      <c r="B516" s="372">
        <f t="shared" si="115"/>
        <v>7</v>
      </c>
      <c r="C516" s="351" t="s">
        <v>968</v>
      </c>
      <c r="D516" s="360">
        <v>7</v>
      </c>
      <c r="E516" s="360"/>
      <c r="F516" s="360">
        <v>0</v>
      </c>
      <c r="G516" s="360">
        <v>6</v>
      </c>
      <c r="H516" s="355"/>
      <c r="I516" s="366">
        <f t="shared" si="120"/>
        <v>-1</v>
      </c>
      <c r="J516" s="355">
        <f>I516/D516</f>
        <v>-0.142857142857143</v>
      </c>
    </row>
    <row r="517" s="312" customFormat="1" ht="14.25" spans="1:10">
      <c r="A517" s="349" t="s">
        <v>969</v>
      </c>
      <c r="B517" s="372">
        <f t="shared" si="115"/>
        <v>7</v>
      </c>
      <c r="C517" s="351" t="s">
        <v>970</v>
      </c>
      <c r="D517" s="360">
        <v>0</v>
      </c>
      <c r="E517" s="360"/>
      <c r="F517" s="360">
        <v>0</v>
      </c>
      <c r="G517" s="360">
        <v>0</v>
      </c>
      <c r="H517" s="355"/>
      <c r="I517" s="366"/>
      <c r="J517" s="355"/>
    </row>
    <row r="518" s="312" customFormat="1" ht="14.25" spans="1:10">
      <c r="A518" s="349" t="s">
        <v>971</v>
      </c>
      <c r="B518" s="372">
        <f t="shared" si="115"/>
        <v>7</v>
      </c>
      <c r="C518" s="351" t="s">
        <v>972</v>
      </c>
      <c r="D518" s="360">
        <v>0</v>
      </c>
      <c r="E518" s="360"/>
      <c r="F518" s="360">
        <v>0</v>
      </c>
      <c r="G518" s="360">
        <v>0</v>
      </c>
      <c r="H518" s="355"/>
      <c r="I518" s="366"/>
      <c r="J518" s="355"/>
    </row>
    <row r="519" s="312" customFormat="1" ht="14.25" spans="1:10">
      <c r="A519" s="349">
        <v>2080113</v>
      </c>
      <c r="B519" s="372"/>
      <c r="C519" s="351" t="s">
        <v>973</v>
      </c>
      <c r="D519" s="360">
        <v>0</v>
      </c>
      <c r="E519" s="360"/>
      <c r="F519" s="360"/>
      <c r="G519" s="360">
        <v>0</v>
      </c>
      <c r="H519" s="355"/>
      <c r="I519" s="366"/>
      <c r="J519" s="355"/>
    </row>
    <row r="520" s="312" customFormat="1" ht="14.25" spans="1:10">
      <c r="A520" s="349">
        <v>2080114</v>
      </c>
      <c r="B520" s="372"/>
      <c r="C520" s="351" t="s">
        <v>974</v>
      </c>
      <c r="D520" s="360">
        <v>0</v>
      </c>
      <c r="E520" s="360"/>
      <c r="F520" s="360"/>
      <c r="G520" s="360">
        <v>0</v>
      </c>
      <c r="H520" s="355"/>
      <c r="I520" s="366"/>
      <c r="J520" s="355"/>
    </row>
    <row r="521" s="312" customFormat="1" ht="14.25" spans="1:10">
      <c r="A521" s="349">
        <v>2080115</v>
      </c>
      <c r="B521" s="372"/>
      <c r="C521" s="351" t="s">
        <v>975</v>
      </c>
      <c r="D521" s="360">
        <v>0</v>
      </c>
      <c r="E521" s="360"/>
      <c r="F521" s="360"/>
      <c r="G521" s="360">
        <v>0</v>
      </c>
      <c r="H521" s="355"/>
      <c r="I521" s="366"/>
      <c r="J521" s="355"/>
    </row>
    <row r="522" s="312" customFormat="1" ht="14.25" spans="1:10">
      <c r="A522" s="349">
        <v>2080116</v>
      </c>
      <c r="B522" s="372"/>
      <c r="C522" s="351" t="s">
        <v>976</v>
      </c>
      <c r="D522" s="360">
        <v>0</v>
      </c>
      <c r="E522" s="360"/>
      <c r="F522" s="360"/>
      <c r="G522" s="360">
        <v>0</v>
      </c>
      <c r="H522" s="355"/>
      <c r="I522" s="366"/>
      <c r="J522" s="355"/>
    </row>
    <row r="523" s="312" customFormat="1" ht="14.25" spans="1:10">
      <c r="A523" s="349">
        <v>2080150</v>
      </c>
      <c r="B523" s="372"/>
      <c r="C523" s="351" t="s">
        <v>138</v>
      </c>
      <c r="D523" s="360">
        <v>0</v>
      </c>
      <c r="E523" s="360"/>
      <c r="F523" s="360"/>
      <c r="G523" s="360">
        <v>0</v>
      </c>
      <c r="H523" s="355"/>
      <c r="I523" s="366"/>
      <c r="J523" s="355"/>
    </row>
    <row r="524" s="312" customFormat="1" ht="14.25" spans="1:10">
      <c r="A524" s="349" t="s">
        <v>977</v>
      </c>
      <c r="B524" s="372">
        <f t="shared" ref="B524:B533" si="122">LEN(A524)</f>
        <v>7</v>
      </c>
      <c r="C524" s="351" t="s">
        <v>978</v>
      </c>
      <c r="D524" s="360">
        <v>344</v>
      </c>
      <c r="E524" s="360">
        <v>240</v>
      </c>
      <c r="F524" s="360">
        <v>240</v>
      </c>
      <c r="G524" s="360">
        <v>349</v>
      </c>
      <c r="H524" s="355"/>
      <c r="I524" s="366">
        <f t="shared" ref="I524:I527" si="123">G524-D524</f>
        <v>5</v>
      </c>
      <c r="J524" s="355">
        <f t="shared" ref="J524:J527" si="124">I524/D524</f>
        <v>0.0145348837209302</v>
      </c>
    </row>
    <row r="525" s="312" customFormat="1" ht="14.25" spans="1:10">
      <c r="A525" s="349" t="s">
        <v>979</v>
      </c>
      <c r="B525" s="372">
        <f t="shared" si="122"/>
        <v>5</v>
      </c>
      <c r="C525" s="351" t="s">
        <v>980</v>
      </c>
      <c r="D525" s="360">
        <v>1198</v>
      </c>
      <c r="E525" s="360">
        <v>2383</v>
      </c>
      <c r="F525" s="360">
        <v>2383</v>
      </c>
      <c r="G525" s="360">
        <v>3440</v>
      </c>
      <c r="H525" s="355">
        <f t="shared" ref="H525:H527" si="125">G525/F525</f>
        <v>1.4435585396559</v>
      </c>
      <c r="I525" s="366">
        <f t="shared" si="123"/>
        <v>2242</v>
      </c>
      <c r="J525" s="355">
        <f t="shared" si="124"/>
        <v>1.87145242070117</v>
      </c>
    </row>
    <row r="526" s="312" customFormat="1" ht="14.25" spans="1:10">
      <c r="A526" s="349" t="s">
        <v>981</v>
      </c>
      <c r="B526" s="372">
        <f t="shared" si="122"/>
        <v>7</v>
      </c>
      <c r="C526" s="351" t="s">
        <v>120</v>
      </c>
      <c r="D526" s="360">
        <v>223</v>
      </c>
      <c r="E526" s="360">
        <v>126</v>
      </c>
      <c r="F526" s="360">
        <v>126</v>
      </c>
      <c r="G526" s="360">
        <v>212</v>
      </c>
      <c r="H526" s="355">
        <f t="shared" si="125"/>
        <v>1.68253968253968</v>
      </c>
      <c r="I526" s="366">
        <f t="shared" si="123"/>
        <v>-11</v>
      </c>
      <c r="J526" s="355">
        <f t="shared" si="124"/>
        <v>-0.0493273542600897</v>
      </c>
    </row>
    <row r="527" s="312" customFormat="1" ht="14.25" spans="1:10">
      <c r="A527" s="349" t="s">
        <v>982</v>
      </c>
      <c r="B527" s="372">
        <f t="shared" si="122"/>
        <v>7</v>
      </c>
      <c r="C527" s="351" t="s">
        <v>122</v>
      </c>
      <c r="D527" s="360">
        <v>98</v>
      </c>
      <c r="E527" s="360">
        <v>836</v>
      </c>
      <c r="F527" s="360">
        <v>836</v>
      </c>
      <c r="G527" s="360">
        <v>835</v>
      </c>
      <c r="H527" s="355">
        <f t="shared" si="125"/>
        <v>0.998803827751196</v>
      </c>
      <c r="I527" s="366">
        <f t="shared" si="123"/>
        <v>737</v>
      </c>
      <c r="J527" s="355">
        <f t="shared" si="124"/>
        <v>7.52040816326531</v>
      </c>
    </row>
    <row r="528" s="312" customFormat="1" ht="14.25" spans="1:10">
      <c r="A528" s="349" t="s">
        <v>983</v>
      </c>
      <c r="B528" s="372">
        <f t="shared" si="122"/>
        <v>7</v>
      </c>
      <c r="C528" s="351" t="s">
        <v>124</v>
      </c>
      <c r="D528" s="360">
        <v>0</v>
      </c>
      <c r="E528" s="360"/>
      <c r="F528" s="360">
        <v>0</v>
      </c>
      <c r="G528" s="360">
        <v>0</v>
      </c>
      <c r="H528" s="355"/>
      <c r="I528" s="366"/>
      <c r="J528" s="355"/>
    </row>
    <row r="529" s="312" customFormat="1" ht="14.25" spans="1:10">
      <c r="A529" s="349" t="s">
        <v>984</v>
      </c>
      <c r="B529" s="372">
        <f t="shared" si="122"/>
        <v>7</v>
      </c>
      <c r="C529" s="351" t="s">
        <v>985</v>
      </c>
      <c r="D529" s="360">
        <v>18</v>
      </c>
      <c r="E529" s="360"/>
      <c r="F529" s="360">
        <v>0</v>
      </c>
      <c r="G529" s="360">
        <v>4</v>
      </c>
      <c r="H529" s="355">
        <f>G531/F531</f>
        <v>1.66013071895425</v>
      </c>
      <c r="I529" s="366">
        <f>G531-D529</f>
        <v>2268</v>
      </c>
      <c r="J529" s="355">
        <f t="shared" ref="J529:J532" si="126">I529/D529</f>
        <v>126</v>
      </c>
    </row>
    <row r="530" s="312" customFormat="1" ht="14.25" spans="1:10">
      <c r="A530" s="349" t="s">
        <v>986</v>
      </c>
      <c r="B530" s="372">
        <f t="shared" si="122"/>
        <v>7</v>
      </c>
      <c r="C530" s="351" t="s">
        <v>987</v>
      </c>
      <c r="D530" s="360">
        <v>2</v>
      </c>
      <c r="E530" s="360"/>
      <c r="F530" s="360">
        <v>0</v>
      </c>
      <c r="G530" s="360">
        <v>3</v>
      </c>
      <c r="H530" s="355">
        <f>G532/F532</f>
        <v>2.27272727272727</v>
      </c>
      <c r="I530" s="366">
        <f>G532-D530</f>
        <v>98</v>
      </c>
      <c r="J530" s="355">
        <f t="shared" si="126"/>
        <v>49</v>
      </c>
    </row>
    <row r="531" s="312" customFormat="1" ht="14.25" spans="1:10">
      <c r="A531" s="349" t="s">
        <v>988</v>
      </c>
      <c r="B531" s="372">
        <f t="shared" si="122"/>
        <v>7</v>
      </c>
      <c r="C531" s="351" t="s">
        <v>989</v>
      </c>
      <c r="D531" s="360">
        <v>766</v>
      </c>
      <c r="E531" s="360">
        <v>1377</v>
      </c>
      <c r="F531" s="360">
        <v>1377</v>
      </c>
      <c r="G531" s="360">
        <v>2286</v>
      </c>
      <c r="H531" s="355">
        <f t="shared" ref="H531:H538" si="127">G531/F531</f>
        <v>1.66013071895425</v>
      </c>
      <c r="I531" s="366"/>
      <c r="J531" s="355">
        <f t="shared" si="126"/>
        <v>0</v>
      </c>
    </row>
    <row r="532" s="312" customFormat="1" ht="14.25" spans="1:10">
      <c r="A532" s="349" t="s">
        <v>990</v>
      </c>
      <c r="B532" s="372">
        <f t="shared" si="122"/>
        <v>7</v>
      </c>
      <c r="C532" s="351" t="s">
        <v>991</v>
      </c>
      <c r="D532" s="360">
        <v>91</v>
      </c>
      <c r="E532" s="360">
        <v>44</v>
      </c>
      <c r="F532" s="360">
        <v>44</v>
      </c>
      <c r="G532" s="360">
        <v>100</v>
      </c>
      <c r="H532" s="355">
        <f t="shared" si="127"/>
        <v>2.27272727272727</v>
      </c>
      <c r="I532" s="366"/>
      <c r="J532" s="355">
        <f t="shared" si="126"/>
        <v>0</v>
      </c>
    </row>
    <row r="533" s="312" customFormat="1" ht="14.25" spans="1:10">
      <c r="A533" s="349" t="s">
        <v>992</v>
      </c>
      <c r="B533" s="372">
        <f t="shared" si="122"/>
        <v>5</v>
      </c>
      <c r="C533" s="351" t="s">
        <v>993</v>
      </c>
      <c r="D533" s="360">
        <v>0</v>
      </c>
      <c r="E533" s="360"/>
      <c r="F533" s="360">
        <v>0</v>
      </c>
      <c r="G533" s="360">
        <v>0</v>
      </c>
      <c r="H533" s="355"/>
      <c r="I533" s="366"/>
      <c r="J533" s="355"/>
    </row>
    <row r="534" s="312" customFormat="1" ht="14.25" spans="1:10">
      <c r="A534" s="349" t="s">
        <v>994</v>
      </c>
      <c r="B534" s="372"/>
      <c r="C534" s="351" t="s">
        <v>995</v>
      </c>
      <c r="D534" s="360">
        <v>0</v>
      </c>
      <c r="E534" s="360"/>
      <c r="F534" s="360">
        <v>0</v>
      </c>
      <c r="G534" s="360">
        <v>0</v>
      </c>
      <c r="H534" s="355"/>
      <c r="I534" s="366"/>
      <c r="J534" s="355"/>
    </row>
    <row r="535" s="312" customFormat="1" ht="14.25" spans="1:10">
      <c r="A535" s="349" t="s">
        <v>996</v>
      </c>
      <c r="B535" s="372">
        <f t="shared" ref="B535:B541" si="128">LEN(A535)</f>
        <v>5</v>
      </c>
      <c r="C535" s="351" t="s">
        <v>997</v>
      </c>
      <c r="D535" s="360">
        <v>12563</v>
      </c>
      <c r="E535" s="360">
        <v>18865</v>
      </c>
      <c r="F535" s="360">
        <v>20666</v>
      </c>
      <c r="G535" s="360">
        <v>17200</v>
      </c>
      <c r="H535" s="355">
        <f t="shared" si="127"/>
        <v>0.83228491241653</v>
      </c>
      <c r="I535" s="366">
        <f t="shared" ref="I535:I538" si="129">G535-D535</f>
        <v>4637</v>
      </c>
      <c r="J535" s="355">
        <f t="shared" ref="J535:J541" si="130">I535/D535</f>
        <v>0.369099737323888</v>
      </c>
    </row>
    <row r="536" s="312" customFormat="1" ht="14.25" spans="1:10">
      <c r="A536" s="349" t="s">
        <v>998</v>
      </c>
      <c r="B536" s="372">
        <f t="shared" si="128"/>
        <v>7</v>
      </c>
      <c r="C536" s="351" t="s">
        <v>999</v>
      </c>
      <c r="D536" s="360">
        <v>428</v>
      </c>
      <c r="E536" s="360">
        <v>175</v>
      </c>
      <c r="F536" s="360">
        <v>175</v>
      </c>
      <c r="G536" s="360">
        <v>411</v>
      </c>
      <c r="H536" s="355">
        <f t="shared" si="127"/>
        <v>2.34857142857143</v>
      </c>
      <c r="I536" s="366">
        <f t="shared" si="129"/>
        <v>-17</v>
      </c>
      <c r="J536" s="355">
        <f t="shared" si="130"/>
        <v>-0.0397196261682243</v>
      </c>
    </row>
    <row r="537" s="312" customFormat="1" ht="14.25" spans="1:10">
      <c r="A537" s="349" t="s">
        <v>1000</v>
      </c>
      <c r="B537" s="372">
        <f t="shared" si="128"/>
        <v>7</v>
      </c>
      <c r="C537" s="351" t="s">
        <v>1001</v>
      </c>
      <c r="D537" s="360">
        <v>2551</v>
      </c>
      <c r="E537" s="360">
        <v>778</v>
      </c>
      <c r="F537" s="360">
        <v>778</v>
      </c>
      <c r="G537" s="360">
        <v>2432</v>
      </c>
      <c r="H537" s="355">
        <f t="shared" si="127"/>
        <v>3.12596401028278</v>
      </c>
      <c r="I537" s="366">
        <f t="shared" si="129"/>
        <v>-119</v>
      </c>
      <c r="J537" s="355">
        <f t="shared" si="130"/>
        <v>-0.0466483731869855</v>
      </c>
    </row>
    <row r="538" s="312" customFormat="1" ht="14.25" spans="1:10">
      <c r="A538" s="349" t="s">
        <v>1002</v>
      </c>
      <c r="B538" s="372">
        <f t="shared" si="128"/>
        <v>7</v>
      </c>
      <c r="C538" s="351" t="s">
        <v>1003</v>
      </c>
      <c r="D538" s="360">
        <v>81</v>
      </c>
      <c r="E538" s="360">
        <v>53</v>
      </c>
      <c r="F538" s="360">
        <v>53</v>
      </c>
      <c r="G538" s="360">
        <v>59</v>
      </c>
      <c r="H538" s="355">
        <f t="shared" si="127"/>
        <v>1.11320754716981</v>
      </c>
      <c r="I538" s="366">
        <f t="shared" si="129"/>
        <v>-22</v>
      </c>
      <c r="J538" s="355">
        <f t="shared" si="130"/>
        <v>-0.271604938271605</v>
      </c>
    </row>
    <row r="539" s="312" customFormat="1" ht="14.25" spans="1:10">
      <c r="A539" s="349" t="s">
        <v>1004</v>
      </c>
      <c r="B539" s="372">
        <f t="shared" si="128"/>
        <v>7</v>
      </c>
      <c r="C539" s="351" t="s">
        <v>1005</v>
      </c>
      <c r="D539" s="360">
        <v>4590</v>
      </c>
      <c r="E539" s="360">
        <v>7897</v>
      </c>
      <c r="F539" s="360">
        <v>7897</v>
      </c>
      <c r="G539" s="360">
        <v>7236</v>
      </c>
      <c r="H539" s="355">
        <f>G540/F539</f>
        <v>0.350006331518298</v>
      </c>
      <c r="I539" s="366">
        <f>G540-D539</f>
        <v>-1826</v>
      </c>
      <c r="J539" s="355">
        <f t="shared" si="130"/>
        <v>-0.397821350762527</v>
      </c>
    </row>
    <row r="540" s="312" customFormat="1" ht="14.25" spans="1:10">
      <c r="A540" s="349" t="s">
        <v>1006</v>
      </c>
      <c r="B540" s="372">
        <f t="shared" si="128"/>
        <v>7</v>
      </c>
      <c r="C540" s="351" t="s">
        <v>1007</v>
      </c>
      <c r="D540" s="360">
        <v>2381</v>
      </c>
      <c r="E540" s="360">
        <v>83</v>
      </c>
      <c r="F540" s="360">
        <v>83</v>
      </c>
      <c r="G540" s="360">
        <v>2764</v>
      </c>
      <c r="H540" s="355">
        <f>G541/F540</f>
        <v>49.5903614457831</v>
      </c>
      <c r="I540" s="366">
        <f>G541-D540</f>
        <v>1735</v>
      </c>
      <c r="J540" s="355">
        <f t="shared" si="130"/>
        <v>0.728685426291474</v>
      </c>
    </row>
    <row r="541" s="312" customFormat="1" ht="14.25" spans="1:10">
      <c r="A541" s="349" t="s">
        <v>1008</v>
      </c>
      <c r="B541" s="372">
        <f t="shared" si="128"/>
        <v>7</v>
      </c>
      <c r="C541" s="351" t="s">
        <v>1009</v>
      </c>
      <c r="D541" s="360">
        <v>2478</v>
      </c>
      <c r="E541" s="360">
        <v>9641</v>
      </c>
      <c r="F541" s="360">
        <v>11442</v>
      </c>
      <c r="G541" s="360">
        <v>4116</v>
      </c>
      <c r="H541" s="355">
        <f>G543/F541</f>
        <v>0.0159063100856494</v>
      </c>
      <c r="I541" s="366">
        <f>G543-D541</f>
        <v>-2296</v>
      </c>
      <c r="J541" s="355">
        <f t="shared" si="130"/>
        <v>-0.926553672316384</v>
      </c>
    </row>
    <row r="542" s="312" customFormat="1" ht="14.25" spans="1:10">
      <c r="A542" s="349">
        <v>2080508</v>
      </c>
      <c r="B542" s="372"/>
      <c r="C542" s="351" t="s">
        <v>1010</v>
      </c>
      <c r="D542" s="360">
        <v>0</v>
      </c>
      <c r="E542" s="360"/>
      <c r="F542" s="360"/>
      <c r="G542" s="360">
        <v>0</v>
      </c>
      <c r="H542" s="355"/>
      <c r="I542" s="366"/>
      <c r="J542" s="355"/>
    </row>
    <row r="543" s="312" customFormat="1" ht="14.25" spans="1:10">
      <c r="A543" s="349" t="s">
        <v>1011</v>
      </c>
      <c r="B543" s="372">
        <f t="shared" ref="B543:B570" si="131">LEN(A543)</f>
        <v>7</v>
      </c>
      <c r="C543" s="351" t="s">
        <v>1012</v>
      </c>
      <c r="D543" s="360">
        <v>54</v>
      </c>
      <c r="E543" s="360">
        <v>238</v>
      </c>
      <c r="F543" s="360">
        <v>238</v>
      </c>
      <c r="G543" s="360">
        <v>182</v>
      </c>
      <c r="H543" s="355"/>
      <c r="I543" s="366"/>
      <c r="J543" s="355">
        <f>I543/D543</f>
        <v>0</v>
      </c>
    </row>
    <row r="544" s="312" customFormat="1" ht="14.25" spans="1:10">
      <c r="A544" s="349" t="s">
        <v>1013</v>
      </c>
      <c r="B544" s="372">
        <f t="shared" si="131"/>
        <v>5</v>
      </c>
      <c r="C544" s="351" t="s">
        <v>1014</v>
      </c>
      <c r="D544" s="360">
        <v>660</v>
      </c>
      <c r="E544" s="360"/>
      <c r="F544" s="360">
        <v>0</v>
      </c>
      <c r="G544" s="360">
        <v>176</v>
      </c>
      <c r="H544" s="355"/>
      <c r="I544" s="366">
        <f t="shared" ref="I544:I549" si="132">G544-D544</f>
        <v>-484</v>
      </c>
      <c r="J544" s="355"/>
    </row>
    <row r="545" s="312" customFormat="1" ht="14.25" spans="1:10">
      <c r="A545" s="349" t="s">
        <v>1015</v>
      </c>
      <c r="B545" s="372">
        <f t="shared" si="131"/>
        <v>7</v>
      </c>
      <c r="C545" s="351" t="s">
        <v>1016</v>
      </c>
      <c r="D545" s="360">
        <v>0</v>
      </c>
      <c r="E545" s="360"/>
      <c r="F545" s="360">
        <v>0</v>
      </c>
      <c r="G545" s="360">
        <v>0</v>
      </c>
      <c r="H545" s="355"/>
      <c r="I545" s="366"/>
      <c r="J545" s="355"/>
    </row>
    <row r="546" s="312" customFormat="1" ht="14.25" spans="1:10">
      <c r="A546" s="349" t="s">
        <v>1017</v>
      </c>
      <c r="B546" s="372">
        <f t="shared" si="131"/>
        <v>7</v>
      </c>
      <c r="C546" s="351" t="s">
        <v>1018</v>
      </c>
      <c r="D546" s="360">
        <v>0</v>
      </c>
      <c r="E546" s="360"/>
      <c r="F546" s="360">
        <v>0</v>
      </c>
      <c r="G546" s="360">
        <v>0</v>
      </c>
      <c r="H546" s="355"/>
      <c r="I546" s="366"/>
      <c r="J546" s="355"/>
    </row>
    <row r="547" s="312" customFormat="1" ht="14.25" spans="1:10">
      <c r="A547" s="349" t="s">
        <v>1019</v>
      </c>
      <c r="B547" s="372">
        <f t="shared" si="131"/>
        <v>7</v>
      </c>
      <c r="C547" s="351" t="s">
        <v>1020</v>
      </c>
      <c r="D547" s="360">
        <v>660</v>
      </c>
      <c r="E547" s="360"/>
      <c r="F547" s="360">
        <v>0</v>
      </c>
      <c r="G547" s="360">
        <v>176</v>
      </c>
      <c r="H547" s="355"/>
      <c r="I547" s="366">
        <f t="shared" si="132"/>
        <v>-484</v>
      </c>
      <c r="J547" s="355"/>
    </row>
    <row r="548" s="312" customFormat="1" ht="14.25" spans="1:10">
      <c r="A548" s="349" t="s">
        <v>1021</v>
      </c>
      <c r="B548" s="372">
        <f t="shared" si="131"/>
        <v>5</v>
      </c>
      <c r="C548" s="351" t="s">
        <v>1022</v>
      </c>
      <c r="D548" s="360">
        <v>175</v>
      </c>
      <c r="E548" s="360">
        <v>55</v>
      </c>
      <c r="F548" s="360">
        <v>55</v>
      </c>
      <c r="G548" s="360">
        <v>222</v>
      </c>
      <c r="H548" s="355"/>
      <c r="I548" s="366">
        <f t="shared" si="132"/>
        <v>47</v>
      </c>
      <c r="J548" s="355">
        <f t="shared" ref="J548:J552" si="133">I548/D548</f>
        <v>0.268571428571429</v>
      </c>
    </row>
    <row r="549" s="312" customFormat="1" ht="14.25" spans="1:10">
      <c r="A549" s="349" t="s">
        <v>1023</v>
      </c>
      <c r="B549" s="372">
        <f t="shared" si="131"/>
        <v>7</v>
      </c>
      <c r="C549" s="351" t="s">
        <v>1024</v>
      </c>
      <c r="D549" s="360">
        <v>0</v>
      </c>
      <c r="E549" s="360"/>
      <c r="F549" s="360">
        <v>0</v>
      </c>
      <c r="G549" s="360">
        <v>0</v>
      </c>
      <c r="H549" s="355"/>
      <c r="I549" s="366">
        <f t="shared" si="132"/>
        <v>0</v>
      </c>
      <c r="J549" s="355" t="e">
        <f t="shared" si="133"/>
        <v>#DIV/0!</v>
      </c>
    </row>
    <row r="550" s="312" customFormat="1" ht="14.25" spans="1:10">
      <c r="A550" s="349" t="s">
        <v>1025</v>
      </c>
      <c r="B550" s="372">
        <f t="shared" si="131"/>
        <v>7</v>
      </c>
      <c r="C550" s="351" t="s">
        <v>1026</v>
      </c>
      <c r="D550" s="360">
        <v>0</v>
      </c>
      <c r="E550" s="360"/>
      <c r="F550" s="360">
        <v>0</v>
      </c>
      <c r="G550" s="360">
        <v>0</v>
      </c>
      <c r="H550" s="355"/>
      <c r="I550" s="366"/>
      <c r="J550" s="355"/>
    </row>
    <row r="551" s="312" customFormat="1" ht="14.25" spans="1:10">
      <c r="A551" s="349" t="s">
        <v>1027</v>
      </c>
      <c r="B551" s="372">
        <f t="shared" si="131"/>
        <v>7</v>
      </c>
      <c r="C551" s="351" t="s">
        <v>1028</v>
      </c>
      <c r="D551" s="360">
        <v>0</v>
      </c>
      <c r="E551" s="360"/>
      <c r="F551" s="360">
        <v>0</v>
      </c>
      <c r="G551" s="360">
        <v>0</v>
      </c>
      <c r="H551" s="355"/>
      <c r="I551" s="366">
        <f>G551-D551</f>
        <v>0</v>
      </c>
      <c r="J551" s="355" t="e">
        <f t="shared" si="133"/>
        <v>#DIV/0!</v>
      </c>
    </row>
    <row r="552" s="312" customFormat="1" ht="14.25" spans="1:10">
      <c r="A552" s="349" t="s">
        <v>1029</v>
      </c>
      <c r="B552" s="372">
        <f t="shared" si="131"/>
        <v>7</v>
      </c>
      <c r="C552" s="351" t="s">
        <v>1030</v>
      </c>
      <c r="D552" s="360">
        <v>137</v>
      </c>
      <c r="E552" s="360">
        <v>55</v>
      </c>
      <c r="F552" s="360">
        <v>55</v>
      </c>
      <c r="G552" s="360">
        <v>220</v>
      </c>
      <c r="H552" s="355"/>
      <c r="I552" s="366">
        <f>G552-D552</f>
        <v>83</v>
      </c>
      <c r="J552" s="355">
        <f t="shared" si="133"/>
        <v>0.605839416058394</v>
      </c>
    </row>
    <row r="553" s="312" customFormat="1" ht="14.25" spans="1:10">
      <c r="A553" s="349" t="s">
        <v>1031</v>
      </c>
      <c r="B553" s="372">
        <f t="shared" si="131"/>
        <v>7</v>
      </c>
      <c r="C553" s="351" t="s">
        <v>1032</v>
      </c>
      <c r="D553" s="360">
        <v>0</v>
      </c>
      <c r="E553" s="360"/>
      <c r="F553" s="360">
        <v>0</v>
      </c>
      <c r="G553" s="360">
        <v>0</v>
      </c>
      <c r="H553" s="355"/>
      <c r="I553" s="366"/>
      <c r="J553" s="355"/>
    </row>
    <row r="554" s="312" customFormat="1" ht="14.25" spans="1:10">
      <c r="A554" s="349" t="s">
        <v>1033</v>
      </c>
      <c r="B554" s="372">
        <f t="shared" si="131"/>
        <v>7</v>
      </c>
      <c r="C554" s="351" t="s">
        <v>1034</v>
      </c>
      <c r="D554" s="360">
        <v>0</v>
      </c>
      <c r="E554" s="360"/>
      <c r="F554" s="360">
        <v>0</v>
      </c>
      <c r="G554" s="360">
        <v>0</v>
      </c>
      <c r="H554" s="355"/>
      <c r="I554" s="366"/>
      <c r="J554" s="355"/>
    </row>
    <row r="555" s="312" customFormat="1" ht="14.25" spans="1:10">
      <c r="A555" s="349" t="s">
        <v>1035</v>
      </c>
      <c r="B555" s="372">
        <f t="shared" si="131"/>
        <v>7</v>
      </c>
      <c r="C555" s="351" t="s">
        <v>1036</v>
      </c>
      <c r="D555" s="360">
        <v>0</v>
      </c>
      <c r="E555" s="360"/>
      <c r="F555" s="360">
        <v>0</v>
      </c>
      <c r="G555" s="360">
        <v>0</v>
      </c>
      <c r="H555" s="355"/>
      <c r="I555" s="366"/>
      <c r="J555" s="355"/>
    </row>
    <row r="556" s="312" customFormat="1" ht="14.25" spans="1:10">
      <c r="A556" s="349" t="s">
        <v>1037</v>
      </c>
      <c r="B556" s="372">
        <f t="shared" si="131"/>
        <v>7</v>
      </c>
      <c r="C556" s="351" t="s">
        <v>1038</v>
      </c>
      <c r="D556" s="360">
        <v>0</v>
      </c>
      <c r="E556" s="360"/>
      <c r="F556" s="360">
        <v>0</v>
      </c>
      <c r="G556" s="360">
        <v>0</v>
      </c>
      <c r="H556" s="355"/>
      <c r="I556" s="366"/>
      <c r="J556" s="355"/>
    </row>
    <row r="557" s="312" customFormat="1" ht="14.25" spans="1:10">
      <c r="A557" s="349" t="s">
        <v>1039</v>
      </c>
      <c r="B557" s="372">
        <f t="shared" si="131"/>
        <v>7</v>
      </c>
      <c r="C557" s="351" t="s">
        <v>1040</v>
      </c>
      <c r="D557" s="360">
        <v>38</v>
      </c>
      <c r="E557" s="360"/>
      <c r="F557" s="360">
        <v>0</v>
      </c>
      <c r="G557" s="360">
        <v>2</v>
      </c>
      <c r="H557" s="355"/>
      <c r="I557" s="366">
        <f t="shared" ref="I557:I561" si="134">G557-D557</f>
        <v>-36</v>
      </c>
      <c r="J557" s="355">
        <f t="shared" ref="J557:J560" si="135">I557/D557</f>
        <v>-0.947368421052632</v>
      </c>
    </row>
    <row r="558" s="312" customFormat="1" ht="14.25" spans="1:10">
      <c r="A558" s="349" t="s">
        <v>1041</v>
      </c>
      <c r="B558" s="372">
        <f t="shared" si="131"/>
        <v>5</v>
      </c>
      <c r="C558" s="351" t="s">
        <v>1042</v>
      </c>
      <c r="D558" s="360">
        <v>2261</v>
      </c>
      <c r="E558" s="360">
        <v>1803</v>
      </c>
      <c r="F558" s="360">
        <v>2070</v>
      </c>
      <c r="G558" s="360">
        <v>1917</v>
      </c>
      <c r="H558" s="355">
        <f t="shared" ref="H558:H560" si="136">G558/F558</f>
        <v>0.926086956521739</v>
      </c>
      <c r="I558" s="366">
        <f t="shared" si="134"/>
        <v>-344</v>
      </c>
      <c r="J558" s="355">
        <f t="shared" si="135"/>
        <v>-0.152145068553737</v>
      </c>
    </row>
    <row r="559" s="312" customFormat="1" ht="14.25" spans="1:10">
      <c r="A559" s="349" t="s">
        <v>1043</v>
      </c>
      <c r="B559" s="372">
        <f t="shared" si="131"/>
        <v>7</v>
      </c>
      <c r="C559" s="351" t="s">
        <v>1044</v>
      </c>
      <c r="D559" s="360">
        <v>644</v>
      </c>
      <c r="E559" s="360">
        <v>569</v>
      </c>
      <c r="F559" s="360">
        <v>569</v>
      </c>
      <c r="G559" s="360">
        <v>642</v>
      </c>
      <c r="H559" s="355">
        <f t="shared" si="136"/>
        <v>1.12829525483304</v>
      </c>
      <c r="I559" s="366">
        <f t="shared" si="134"/>
        <v>-2</v>
      </c>
      <c r="J559" s="355">
        <f t="shared" si="135"/>
        <v>-0.0031055900621118</v>
      </c>
    </row>
    <row r="560" s="312" customFormat="1" ht="14.25" spans="1:10">
      <c r="A560" s="349" t="s">
        <v>1045</v>
      </c>
      <c r="B560" s="372">
        <f t="shared" si="131"/>
        <v>7</v>
      </c>
      <c r="C560" s="351" t="s">
        <v>1046</v>
      </c>
      <c r="D560" s="360">
        <v>10</v>
      </c>
      <c r="E560" s="360">
        <v>15</v>
      </c>
      <c r="F560" s="360">
        <v>281</v>
      </c>
      <c r="G560" s="360">
        <v>9</v>
      </c>
      <c r="H560" s="355">
        <f t="shared" si="136"/>
        <v>0.0320284697508897</v>
      </c>
      <c r="I560" s="366">
        <f t="shared" si="134"/>
        <v>-1</v>
      </c>
      <c r="J560" s="355">
        <f t="shared" si="135"/>
        <v>-0.1</v>
      </c>
    </row>
    <row r="561" s="312" customFormat="1" ht="14.25" spans="1:10">
      <c r="A561" s="349" t="s">
        <v>1047</v>
      </c>
      <c r="B561" s="372">
        <f t="shared" si="131"/>
        <v>7</v>
      </c>
      <c r="C561" s="351" t="s">
        <v>1048</v>
      </c>
      <c r="D561" s="360">
        <v>598</v>
      </c>
      <c r="E561" s="360">
        <v>559</v>
      </c>
      <c r="F561" s="360">
        <v>559</v>
      </c>
      <c r="G561" s="360">
        <v>559</v>
      </c>
      <c r="H561" s="355"/>
      <c r="I561" s="366">
        <f t="shared" si="134"/>
        <v>-39</v>
      </c>
      <c r="J561" s="355"/>
    </row>
    <row r="562" s="312" customFormat="1" ht="14.25" spans="1:10">
      <c r="A562" s="349" t="s">
        <v>1049</v>
      </c>
      <c r="B562" s="372">
        <f t="shared" si="131"/>
        <v>7</v>
      </c>
      <c r="C562" s="351" t="s">
        <v>1050</v>
      </c>
      <c r="D562" s="360">
        <v>0</v>
      </c>
      <c r="E562" s="360"/>
      <c r="F562" s="360">
        <v>0</v>
      </c>
      <c r="G562" s="360">
        <v>0</v>
      </c>
      <c r="H562" s="355"/>
      <c r="I562" s="366"/>
      <c r="J562" s="355"/>
    </row>
    <row r="563" s="312" customFormat="1" ht="14.25" spans="1:10">
      <c r="A563" s="349" t="s">
        <v>1051</v>
      </c>
      <c r="B563" s="372">
        <f t="shared" si="131"/>
        <v>7</v>
      </c>
      <c r="C563" s="351" t="s">
        <v>1052</v>
      </c>
      <c r="D563" s="360">
        <v>481</v>
      </c>
      <c r="E563" s="360">
        <v>460</v>
      </c>
      <c r="F563" s="360">
        <v>460</v>
      </c>
      <c r="G563" s="360">
        <v>401</v>
      </c>
      <c r="H563" s="355">
        <f>G563/F563</f>
        <v>0.871739130434783</v>
      </c>
      <c r="I563" s="366">
        <f t="shared" ref="I563:I567" si="137">G563-D563</f>
        <v>-80</v>
      </c>
      <c r="J563" s="355">
        <f t="shared" ref="J563:J567" si="138">I563/D563</f>
        <v>-0.166320166320166</v>
      </c>
    </row>
    <row r="564" s="312" customFormat="1" ht="14.25" spans="1:10">
      <c r="A564" s="349" t="s">
        <v>1053</v>
      </c>
      <c r="B564" s="372">
        <f t="shared" si="131"/>
        <v>7</v>
      </c>
      <c r="C564" s="351" t="s">
        <v>1054</v>
      </c>
      <c r="D564" s="360">
        <v>0</v>
      </c>
      <c r="E564" s="360"/>
      <c r="F564" s="360">
        <v>0</v>
      </c>
      <c r="G564" s="360">
        <v>0</v>
      </c>
      <c r="H564" s="355"/>
      <c r="I564" s="366"/>
      <c r="J564" s="355"/>
    </row>
    <row r="565" s="312" customFormat="1" ht="14.25" spans="1:10">
      <c r="A565" s="349" t="s">
        <v>1055</v>
      </c>
      <c r="B565" s="372">
        <f t="shared" si="131"/>
        <v>7</v>
      </c>
      <c r="C565" s="351" t="s">
        <v>1056</v>
      </c>
      <c r="D565" s="360">
        <v>528</v>
      </c>
      <c r="E565" s="360">
        <v>200</v>
      </c>
      <c r="F565" s="360">
        <v>201</v>
      </c>
      <c r="G565" s="360">
        <v>306</v>
      </c>
      <c r="H565" s="355">
        <f>G565/F565</f>
        <v>1.52238805970149</v>
      </c>
      <c r="I565" s="366">
        <f t="shared" si="137"/>
        <v>-222</v>
      </c>
      <c r="J565" s="355">
        <f t="shared" si="138"/>
        <v>-0.420454545454545</v>
      </c>
    </row>
    <row r="566" s="312" customFormat="1" ht="14.25" spans="1:10">
      <c r="A566" s="349" t="s">
        <v>1057</v>
      </c>
      <c r="B566" s="372">
        <f t="shared" si="131"/>
        <v>5</v>
      </c>
      <c r="C566" s="351" t="s">
        <v>1058</v>
      </c>
      <c r="D566" s="360">
        <v>25</v>
      </c>
      <c r="E566" s="360"/>
      <c r="F566" s="360">
        <v>0</v>
      </c>
      <c r="G566" s="360">
        <v>123</v>
      </c>
      <c r="H566" s="355"/>
      <c r="I566" s="366">
        <f t="shared" si="137"/>
        <v>98</v>
      </c>
      <c r="J566" s="355">
        <f t="shared" si="138"/>
        <v>3.92</v>
      </c>
    </row>
    <row r="567" s="312" customFormat="1" ht="14.25" spans="1:10">
      <c r="A567" s="349" t="s">
        <v>1059</v>
      </c>
      <c r="B567" s="372">
        <f t="shared" si="131"/>
        <v>7</v>
      </c>
      <c r="C567" s="351" t="s">
        <v>1060</v>
      </c>
      <c r="D567" s="360">
        <v>0</v>
      </c>
      <c r="E567" s="360"/>
      <c r="F567" s="360">
        <v>0</v>
      </c>
      <c r="G567" s="360">
        <v>2</v>
      </c>
      <c r="H567" s="355"/>
      <c r="I567" s="366">
        <f t="shared" si="137"/>
        <v>2</v>
      </c>
      <c r="J567" s="355" t="e">
        <f t="shared" si="138"/>
        <v>#DIV/0!</v>
      </c>
    </row>
    <row r="568" s="312" customFormat="1" ht="14.25" spans="1:10">
      <c r="A568" s="349" t="s">
        <v>1061</v>
      </c>
      <c r="B568" s="372">
        <f t="shared" si="131"/>
        <v>7</v>
      </c>
      <c r="C568" s="351" t="s">
        <v>1062</v>
      </c>
      <c r="D568" s="360">
        <v>0</v>
      </c>
      <c r="E568" s="360"/>
      <c r="F568" s="360">
        <v>0</v>
      </c>
      <c r="G568" s="360">
        <v>0</v>
      </c>
      <c r="H568" s="355"/>
      <c r="I568" s="366"/>
      <c r="J568" s="355"/>
    </row>
    <row r="569" s="312" customFormat="1" ht="14.25" spans="1:10">
      <c r="A569" s="349" t="s">
        <v>1063</v>
      </c>
      <c r="B569" s="372">
        <f t="shared" si="131"/>
        <v>7</v>
      </c>
      <c r="C569" s="351" t="s">
        <v>1064</v>
      </c>
      <c r="D569" s="360">
        <v>0</v>
      </c>
      <c r="E569" s="360"/>
      <c r="F569" s="360">
        <v>0</v>
      </c>
      <c r="G569" s="360">
        <v>0</v>
      </c>
      <c r="H569" s="355"/>
      <c r="I569" s="366"/>
      <c r="J569" s="355"/>
    </row>
    <row r="570" s="312" customFormat="1" ht="14.25" spans="1:10">
      <c r="A570" s="349" t="s">
        <v>1065</v>
      </c>
      <c r="B570" s="372">
        <f t="shared" si="131"/>
        <v>7</v>
      </c>
      <c r="C570" s="351" t="s">
        <v>1066</v>
      </c>
      <c r="D570" s="360">
        <v>8</v>
      </c>
      <c r="E570" s="360"/>
      <c r="F570" s="360">
        <v>0</v>
      </c>
      <c r="G570" s="360">
        <v>0</v>
      </c>
      <c r="H570" s="355"/>
      <c r="I570" s="366">
        <f t="shared" ref="I570:I575" si="139">G570-D570</f>
        <v>-8</v>
      </c>
      <c r="J570" s="355">
        <f t="shared" ref="J570:J574" si="140">I570/D570</f>
        <v>-1</v>
      </c>
    </row>
    <row r="571" s="312" customFormat="1" ht="14.25" spans="1:10">
      <c r="A571" s="349" t="s">
        <v>1067</v>
      </c>
      <c r="B571" s="372"/>
      <c r="C571" s="351" t="s">
        <v>1068</v>
      </c>
      <c r="D571" s="360">
        <v>0</v>
      </c>
      <c r="E571" s="360"/>
      <c r="F571" s="360">
        <v>0</v>
      </c>
      <c r="G571" s="360">
        <v>0</v>
      </c>
      <c r="H571" s="355"/>
      <c r="I571" s="366"/>
      <c r="J571" s="355"/>
    </row>
    <row r="572" s="312" customFormat="1" ht="14.25" spans="1:10">
      <c r="A572" s="349" t="s">
        <v>1069</v>
      </c>
      <c r="B572" s="372">
        <f t="shared" ref="B572:B578" si="141">LEN(A572)</f>
        <v>7</v>
      </c>
      <c r="C572" s="351" t="s">
        <v>1070</v>
      </c>
      <c r="D572" s="360">
        <v>17</v>
      </c>
      <c r="E572" s="360"/>
      <c r="F572" s="360">
        <v>0</v>
      </c>
      <c r="G572" s="360">
        <v>121</v>
      </c>
      <c r="H572" s="355"/>
      <c r="I572" s="366"/>
      <c r="J572" s="355"/>
    </row>
    <row r="573" s="312" customFormat="1" ht="14.25" spans="1:10">
      <c r="A573" s="349" t="s">
        <v>1071</v>
      </c>
      <c r="B573" s="372">
        <f t="shared" si="141"/>
        <v>5</v>
      </c>
      <c r="C573" s="351" t="s">
        <v>1072</v>
      </c>
      <c r="D573" s="360">
        <v>747</v>
      </c>
      <c r="E573" s="360">
        <v>323</v>
      </c>
      <c r="F573" s="360">
        <v>323</v>
      </c>
      <c r="G573" s="360">
        <v>472</v>
      </c>
      <c r="H573" s="355">
        <f>G573/F573</f>
        <v>1.46130030959752</v>
      </c>
      <c r="I573" s="366">
        <f t="shared" si="139"/>
        <v>-275</v>
      </c>
      <c r="J573" s="355">
        <f t="shared" si="140"/>
        <v>-0.36813922356091</v>
      </c>
    </row>
    <row r="574" s="312" customFormat="1" ht="14.25" spans="1:10">
      <c r="A574" s="349" t="s">
        <v>1073</v>
      </c>
      <c r="B574" s="372">
        <f t="shared" si="141"/>
        <v>7</v>
      </c>
      <c r="C574" s="351" t="s">
        <v>1074</v>
      </c>
      <c r="D574" s="360">
        <v>0</v>
      </c>
      <c r="E574" s="360"/>
      <c r="F574" s="360">
        <v>0</v>
      </c>
      <c r="G574" s="360">
        <v>15</v>
      </c>
      <c r="H574" s="355"/>
      <c r="I574" s="366">
        <f t="shared" si="139"/>
        <v>15</v>
      </c>
      <c r="J574" s="355" t="e">
        <f t="shared" si="140"/>
        <v>#DIV/0!</v>
      </c>
    </row>
    <row r="575" s="312" customFormat="1" ht="14.25" spans="1:10">
      <c r="A575" s="349" t="s">
        <v>1075</v>
      </c>
      <c r="B575" s="372">
        <f t="shared" si="141"/>
        <v>7</v>
      </c>
      <c r="C575" s="351" t="s">
        <v>1076</v>
      </c>
      <c r="D575" s="360">
        <v>308</v>
      </c>
      <c r="E575" s="360">
        <v>209</v>
      </c>
      <c r="F575" s="360">
        <v>209</v>
      </c>
      <c r="G575" s="360">
        <v>332</v>
      </c>
      <c r="H575" s="355">
        <f>G575/F575</f>
        <v>1.58851674641148</v>
      </c>
      <c r="I575" s="366">
        <f t="shared" si="139"/>
        <v>24</v>
      </c>
      <c r="J575" s="355"/>
    </row>
    <row r="576" s="312" customFormat="1" ht="14.25" spans="1:10">
      <c r="A576" s="349" t="s">
        <v>1077</v>
      </c>
      <c r="B576" s="372">
        <f t="shared" si="141"/>
        <v>7</v>
      </c>
      <c r="C576" s="351" t="s">
        <v>1078</v>
      </c>
      <c r="D576" s="360">
        <v>0</v>
      </c>
      <c r="E576" s="360"/>
      <c r="F576" s="360">
        <v>0</v>
      </c>
      <c r="G576" s="360">
        <v>0</v>
      </c>
      <c r="H576" s="355"/>
      <c r="I576" s="366"/>
      <c r="J576" s="355"/>
    </row>
    <row r="577" s="312" customFormat="1" ht="14.25" spans="1:10">
      <c r="A577" s="349" t="s">
        <v>1079</v>
      </c>
      <c r="B577" s="372">
        <f t="shared" si="141"/>
        <v>7</v>
      </c>
      <c r="C577" s="351" t="s">
        <v>1080</v>
      </c>
      <c r="D577" s="360">
        <v>0</v>
      </c>
      <c r="E577" s="360"/>
      <c r="F577" s="360">
        <v>0</v>
      </c>
      <c r="G577" s="360">
        <v>0</v>
      </c>
      <c r="H577" s="355"/>
      <c r="I577" s="366"/>
      <c r="J577" s="355"/>
    </row>
    <row r="578" s="312" customFormat="1" ht="14.25" spans="1:10">
      <c r="A578" s="349" t="s">
        <v>1081</v>
      </c>
      <c r="B578" s="372">
        <f t="shared" si="141"/>
        <v>7</v>
      </c>
      <c r="C578" s="351" t="s">
        <v>1082</v>
      </c>
      <c r="D578" s="360">
        <v>358</v>
      </c>
      <c r="E578" s="360"/>
      <c r="F578" s="360">
        <v>0</v>
      </c>
      <c r="G578" s="360">
        <v>0</v>
      </c>
      <c r="H578" s="355"/>
      <c r="I578" s="366"/>
      <c r="J578" s="355"/>
    </row>
    <row r="579" s="312" customFormat="1" ht="14.25" spans="1:10">
      <c r="A579" s="349" t="s">
        <v>1083</v>
      </c>
      <c r="B579" s="372"/>
      <c r="C579" s="351" t="s">
        <v>1084</v>
      </c>
      <c r="D579" s="360">
        <v>0</v>
      </c>
      <c r="E579" s="360"/>
      <c r="F579" s="360">
        <v>0</v>
      </c>
      <c r="G579" s="360">
        <v>12</v>
      </c>
      <c r="H579" s="355"/>
      <c r="I579" s="366"/>
      <c r="J579" s="355"/>
    </row>
    <row r="580" s="312" customFormat="1" ht="14.25" spans="1:10">
      <c r="A580" s="349" t="s">
        <v>1085</v>
      </c>
      <c r="B580" s="372">
        <f t="shared" ref="B580:B613" si="142">LEN(A580)</f>
        <v>7</v>
      </c>
      <c r="C580" s="351" t="s">
        <v>1086</v>
      </c>
      <c r="D580" s="360">
        <v>81</v>
      </c>
      <c r="E580" s="360">
        <v>114</v>
      </c>
      <c r="F580" s="360">
        <v>114</v>
      </c>
      <c r="G580" s="360">
        <v>113</v>
      </c>
      <c r="H580" s="355"/>
      <c r="I580" s="366">
        <f>G578-D580</f>
        <v>-81</v>
      </c>
      <c r="J580" s="355">
        <f t="shared" ref="J580:J583" si="143">I580/D580</f>
        <v>-1</v>
      </c>
    </row>
    <row r="581" s="312" customFormat="1" ht="14.25" spans="1:10">
      <c r="A581" s="349" t="s">
        <v>1087</v>
      </c>
      <c r="B581" s="372">
        <f t="shared" si="142"/>
        <v>5</v>
      </c>
      <c r="C581" s="351" t="s">
        <v>1088</v>
      </c>
      <c r="D581" s="360">
        <v>1693</v>
      </c>
      <c r="E581" s="360">
        <v>382</v>
      </c>
      <c r="F581" s="360">
        <v>413</v>
      </c>
      <c r="G581" s="360">
        <v>953</v>
      </c>
      <c r="H581" s="355">
        <f>G580/F580</f>
        <v>0.991228070175439</v>
      </c>
      <c r="I581" s="366">
        <f>G580-D581</f>
        <v>-1580</v>
      </c>
      <c r="J581" s="355">
        <f t="shared" si="143"/>
        <v>-0.93325457767277</v>
      </c>
    </row>
    <row r="582" s="312" customFormat="1" ht="14.25" spans="1:10">
      <c r="A582" s="349" t="s">
        <v>1089</v>
      </c>
      <c r="B582" s="372">
        <f t="shared" si="142"/>
        <v>7</v>
      </c>
      <c r="C582" s="351" t="s">
        <v>120</v>
      </c>
      <c r="D582" s="360">
        <v>79</v>
      </c>
      <c r="E582" s="360">
        <v>76</v>
      </c>
      <c r="F582" s="360">
        <v>76</v>
      </c>
      <c r="G582" s="360">
        <v>72</v>
      </c>
      <c r="H582" s="355">
        <f t="shared" ref="H582:H585" si="144">G582/F582</f>
        <v>0.947368421052632</v>
      </c>
      <c r="I582" s="366">
        <f t="shared" ref="I582:I590" si="145">G582-D582</f>
        <v>-7</v>
      </c>
      <c r="J582" s="355">
        <f t="shared" si="143"/>
        <v>-0.0886075949367089</v>
      </c>
    </row>
    <row r="583" s="312" customFormat="1" ht="14.25" spans="1:10">
      <c r="A583" s="349" t="s">
        <v>1090</v>
      </c>
      <c r="B583" s="372">
        <f t="shared" si="142"/>
        <v>7</v>
      </c>
      <c r="C583" s="351" t="s">
        <v>122</v>
      </c>
      <c r="D583" s="360">
        <v>33</v>
      </c>
      <c r="E583" s="360">
        <v>10</v>
      </c>
      <c r="F583" s="360">
        <v>22</v>
      </c>
      <c r="G583" s="360">
        <v>24</v>
      </c>
      <c r="H583" s="355">
        <f t="shared" si="144"/>
        <v>1.09090909090909</v>
      </c>
      <c r="I583" s="366">
        <f t="shared" si="145"/>
        <v>-9</v>
      </c>
      <c r="J583" s="355">
        <f t="shared" si="143"/>
        <v>-0.272727272727273</v>
      </c>
    </row>
    <row r="584" s="312" customFormat="1" ht="14.25" spans="1:10">
      <c r="A584" s="349" t="s">
        <v>1091</v>
      </c>
      <c r="B584" s="372">
        <f t="shared" si="142"/>
        <v>7</v>
      </c>
      <c r="C584" s="351" t="s">
        <v>124</v>
      </c>
      <c r="D584" s="360">
        <v>0</v>
      </c>
      <c r="E584" s="360"/>
      <c r="F584" s="360">
        <v>0</v>
      </c>
      <c r="G584" s="360">
        <v>0</v>
      </c>
      <c r="H584" s="355"/>
      <c r="I584" s="366"/>
      <c r="J584" s="355"/>
    </row>
    <row r="585" s="312" customFormat="1" ht="14.25" spans="1:10">
      <c r="A585" s="349" t="s">
        <v>1092</v>
      </c>
      <c r="B585" s="372">
        <f t="shared" si="142"/>
        <v>7</v>
      </c>
      <c r="C585" s="351" t="s">
        <v>1093</v>
      </c>
      <c r="D585" s="360">
        <v>65</v>
      </c>
      <c r="E585" s="360">
        <v>43</v>
      </c>
      <c r="F585" s="360">
        <v>43</v>
      </c>
      <c r="G585" s="360">
        <v>62</v>
      </c>
      <c r="H585" s="355">
        <f t="shared" si="144"/>
        <v>1.44186046511628</v>
      </c>
      <c r="I585" s="366">
        <f t="shared" si="145"/>
        <v>-3</v>
      </c>
      <c r="J585" s="355">
        <f t="shared" ref="J585:J590" si="146">I585/D585</f>
        <v>-0.0461538461538462</v>
      </c>
    </row>
    <row r="586" s="312" customFormat="1" ht="14.25" spans="1:10">
      <c r="A586" s="349" t="s">
        <v>1094</v>
      </c>
      <c r="B586" s="372">
        <f t="shared" si="142"/>
        <v>7</v>
      </c>
      <c r="C586" s="351" t="s">
        <v>1095</v>
      </c>
      <c r="D586" s="360">
        <v>101</v>
      </c>
      <c r="E586" s="360">
        <v>0</v>
      </c>
      <c r="F586" s="360">
        <v>0</v>
      </c>
      <c r="G586" s="360">
        <v>46</v>
      </c>
      <c r="H586" s="355"/>
      <c r="I586" s="366">
        <f t="shared" si="145"/>
        <v>-55</v>
      </c>
      <c r="J586" s="355">
        <f t="shared" si="146"/>
        <v>-0.544554455445545</v>
      </c>
    </row>
    <row r="587" s="312" customFormat="1" ht="14.25" spans="1:10">
      <c r="A587" s="349" t="s">
        <v>1096</v>
      </c>
      <c r="B587" s="372">
        <f t="shared" si="142"/>
        <v>7</v>
      </c>
      <c r="C587" s="351" t="s">
        <v>1097</v>
      </c>
      <c r="D587" s="360">
        <v>0</v>
      </c>
      <c r="E587" s="360"/>
      <c r="F587" s="360">
        <v>0</v>
      </c>
      <c r="G587" s="360">
        <v>0</v>
      </c>
      <c r="H587" s="355"/>
      <c r="I587" s="366">
        <f t="shared" si="145"/>
        <v>0</v>
      </c>
      <c r="J587" s="355" t="e">
        <f t="shared" si="146"/>
        <v>#DIV/0!</v>
      </c>
    </row>
    <row r="588" s="312" customFormat="1" ht="14.25" spans="1:10">
      <c r="A588" s="349" t="s">
        <v>1098</v>
      </c>
      <c r="B588" s="372">
        <f t="shared" si="142"/>
        <v>7</v>
      </c>
      <c r="C588" s="351" t="s">
        <v>1099</v>
      </c>
      <c r="D588" s="360">
        <v>573</v>
      </c>
      <c r="E588" s="360">
        <v>75</v>
      </c>
      <c r="F588" s="360">
        <v>75</v>
      </c>
      <c r="G588" s="360">
        <v>17</v>
      </c>
      <c r="H588" s="355">
        <f>G588/F588</f>
        <v>0.226666666666667</v>
      </c>
      <c r="I588" s="366">
        <f t="shared" si="145"/>
        <v>-556</v>
      </c>
      <c r="J588" s="355">
        <f t="shared" si="146"/>
        <v>-0.970331588132635</v>
      </c>
    </row>
    <row r="589" s="312" customFormat="1" ht="14.25" spans="1:10">
      <c r="A589" s="349" t="s">
        <v>1100</v>
      </c>
      <c r="B589" s="372">
        <f t="shared" si="142"/>
        <v>7</v>
      </c>
      <c r="C589" s="351" t="s">
        <v>1101</v>
      </c>
      <c r="D589" s="360">
        <v>842</v>
      </c>
      <c r="E589" s="360">
        <v>178</v>
      </c>
      <c r="F589" s="360">
        <v>197</v>
      </c>
      <c r="G589" s="360">
        <v>732</v>
      </c>
      <c r="H589" s="355"/>
      <c r="I589" s="366">
        <f t="shared" si="145"/>
        <v>-110</v>
      </c>
      <c r="J589" s="355">
        <f t="shared" si="146"/>
        <v>-0.130641330166271</v>
      </c>
    </row>
    <row r="590" s="312" customFormat="1" ht="14.25" spans="1:10">
      <c r="A590" s="349" t="s">
        <v>1102</v>
      </c>
      <c r="B590" s="372">
        <f t="shared" si="142"/>
        <v>5</v>
      </c>
      <c r="C590" s="351" t="s">
        <v>1103</v>
      </c>
      <c r="D590" s="360">
        <v>1</v>
      </c>
      <c r="E590" s="360"/>
      <c r="F590" s="360">
        <v>0</v>
      </c>
      <c r="G590" s="360">
        <v>0</v>
      </c>
      <c r="H590" s="355"/>
      <c r="I590" s="366">
        <f t="shared" si="145"/>
        <v>-1</v>
      </c>
      <c r="J590" s="355">
        <f t="shared" si="146"/>
        <v>-1</v>
      </c>
    </row>
    <row r="591" s="312" customFormat="1" ht="14.25" spans="1:10">
      <c r="A591" s="349" t="s">
        <v>1104</v>
      </c>
      <c r="B591" s="372">
        <f t="shared" si="142"/>
        <v>7</v>
      </c>
      <c r="C591" s="351" t="s">
        <v>120</v>
      </c>
      <c r="D591" s="360">
        <v>0</v>
      </c>
      <c r="E591" s="360"/>
      <c r="F591" s="360">
        <v>0</v>
      </c>
      <c r="G591" s="360">
        <v>0</v>
      </c>
      <c r="H591" s="355"/>
      <c r="I591" s="366"/>
      <c r="J591" s="355"/>
    </row>
    <row r="592" s="312" customFormat="1" ht="14.25" spans="1:10">
      <c r="A592" s="349" t="s">
        <v>1105</v>
      </c>
      <c r="B592" s="372">
        <f t="shared" si="142"/>
        <v>7</v>
      </c>
      <c r="C592" s="351" t="s">
        <v>122</v>
      </c>
      <c r="D592" s="360">
        <v>1</v>
      </c>
      <c r="E592" s="360"/>
      <c r="F592" s="360">
        <v>0</v>
      </c>
      <c r="G592" s="360">
        <v>0</v>
      </c>
      <c r="H592" s="355"/>
      <c r="I592" s="366">
        <f t="shared" ref="I592:I596" si="147">G592-D592</f>
        <v>-1</v>
      </c>
      <c r="J592" s="355"/>
    </row>
    <row r="593" s="312" customFormat="1" ht="14.25" spans="1:10">
      <c r="A593" s="349" t="s">
        <v>1106</v>
      </c>
      <c r="B593" s="372">
        <f t="shared" si="142"/>
        <v>7</v>
      </c>
      <c r="C593" s="351" t="s">
        <v>124</v>
      </c>
      <c r="D593" s="360">
        <v>0</v>
      </c>
      <c r="E593" s="360"/>
      <c r="F593" s="360">
        <v>0</v>
      </c>
      <c r="G593" s="360">
        <v>0</v>
      </c>
      <c r="H593" s="355"/>
      <c r="I593" s="366">
        <f t="shared" si="147"/>
        <v>0</v>
      </c>
      <c r="J593" s="355" t="e">
        <f t="shared" ref="J593:J596" si="148">I593/D593</f>
        <v>#DIV/0!</v>
      </c>
    </row>
    <row r="594" s="312" customFormat="1" ht="14.25" spans="1:10">
      <c r="A594" s="349" t="s">
        <v>1107</v>
      </c>
      <c r="B594" s="372">
        <f t="shared" si="142"/>
        <v>7</v>
      </c>
      <c r="C594" s="351" t="s">
        <v>1108</v>
      </c>
      <c r="D594" s="360">
        <v>0</v>
      </c>
      <c r="E594" s="360"/>
      <c r="F594" s="360">
        <v>0</v>
      </c>
      <c r="G594" s="360">
        <v>0</v>
      </c>
      <c r="H594" s="355"/>
      <c r="I594" s="366"/>
      <c r="J594" s="355"/>
    </row>
    <row r="595" s="312" customFormat="1" ht="14.25" spans="1:10">
      <c r="A595" s="349" t="s">
        <v>1109</v>
      </c>
      <c r="B595" s="372">
        <f t="shared" si="142"/>
        <v>5</v>
      </c>
      <c r="C595" s="351" t="s">
        <v>1110</v>
      </c>
      <c r="D595" s="360">
        <v>3908</v>
      </c>
      <c r="E595" s="360">
        <v>2520</v>
      </c>
      <c r="F595" s="360">
        <v>3134</v>
      </c>
      <c r="G595" s="360">
        <v>4220</v>
      </c>
      <c r="H595" s="355">
        <f t="shared" ref="H595:H599" si="149">G595/F595</f>
        <v>1.34652201659221</v>
      </c>
      <c r="I595" s="366">
        <f t="shared" si="147"/>
        <v>312</v>
      </c>
      <c r="J595" s="355">
        <f t="shared" si="148"/>
        <v>0.0798362333674514</v>
      </c>
    </row>
    <row r="596" s="312" customFormat="1" ht="14.25" spans="1:10">
      <c r="A596" s="349" t="s">
        <v>1111</v>
      </c>
      <c r="B596" s="372">
        <f t="shared" si="142"/>
        <v>7</v>
      </c>
      <c r="C596" s="351" t="s">
        <v>1112</v>
      </c>
      <c r="D596" s="360">
        <v>3908</v>
      </c>
      <c r="E596" s="360">
        <v>2520</v>
      </c>
      <c r="F596" s="360">
        <v>3134</v>
      </c>
      <c r="G596" s="360">
        <v>4220</v>
      </c>
      <c r="H596" s="355">
        <f t="shared" si="149"/>
        <v>1.34652201659221</v>
      </c>
      <c r="I596" s="366">
        <f t="shared" si="147"/>
        <v>312</v>
      </c>
      <c r="J596" s="355">
        <f t="shared" si="148"/>
        <v>0.0798362333674514</v>
      </c>
    </row>
    <row r="597" s="312" customFormat="1" ht="14.25" spans="1:10">
      <c r="A597" s="349" t="s">
        <v>1113</v>
      </c>
      <c r="B597" s="372">
        <f t="shared" si="142"/>
        <v>7</v>
      </c>
      <c r="C597" s="351" t="s">
        <v>1114</v>
      </c>
      <c r="D597" s="360">
        <v>0</v>
      </c>
      <c r="E597" s="360"/>
      <c r="F597" s="360">
        <v>0</v>
      </c>
      <c r="G597" s="360">
        <v>0</v>
      </c>
      <c r="H597" s="355"/>
      <c r="I597" s="366"/>
      <c r="J597" s="355"/>
    </row>
    <row r="598" s="312" customFormat="1" ht="14.25" spans="1:10">
      <c r="A598" s="349" t="s">
        <v>1115</v>
      </c>
      <c r="B598" s="372">
        <f t="shared" si="142"/>
        <v>5</v>
      </c>
      <c r="C598" s="351" t="s">
        <v>1116</v>
      </c>
      <c r="D598" s="360">
        <v>0</v>
      </c>
      <c r="E598" s="360">
        <v>20</v>
      </c>
      <c r="F598" s="360">
        <v>20</v>
      </c>
      <c r="G598" s="360">
        <v>20</v>
      </c>
      <c r="H598" s="355">
        <f t="shared" si="149"/>
        <v>1</v>
      </c>
      <c r="I598" s="366">
        <f t="shared" ref="I598:I602" si="150">G598-D598</f>
        <v>20</v>
      </c>
      <c r="J598" s="355" t="e">
        <f t="shared" ref="J598:J602" si="151">I598/D598</f>
        <v>#DIV/0!</v>
      </c>
    </row>
    <row r="599" s="312" customFormat="1" ht="14.25" spans="1:10">
      <c r="A599" s="349" t="s">
        <v>1117</v>
      </c>
      <c r="B599" s="372">
        <f t="shared" si="142"/>
        <v>7</v>
      </c>
      <c r="C599" s="351" t="s">
        <v>1118</v>
      </c>
      <c r="D599" s="360">
        <v>0</v>
      </c>
      <c r="E599" s="360">
        <v>20</v>
      </c>
      <c r="F599" s="360">
        <v>20</v>
      </c>
      <c r="G599" s="360">
        <v>20</v>
      </c>
      <c r="H599" s="355">
        <f t="shared" si="149"/>
        <v>1</v>
      </c>
      <c r="I599" s="366">
        <f t="shared" si="150"/>
        <v>20</v>
      </c>
      <c r="J599" s="355" t="e">
        <f t="shared" si="151"/>
        <v>#DIV/0!</v>
      </c>
    </row>
    <row r="600" s="312" customFormat="1" ht="14.25" spans="1:10">
      <c r="A600" s="349" t="s">
        <v>1119</v>
      </c>
      <c r="B600" s="372">
        <f t="shared" si="142"/>
        <v>7</v>
      </c>
      <c r="C600" s="351" t="s">
        <v>1120</v>
      </c>
      <c r="D600" s="360">
        <v>0</v>
      </c>
      <c r="E600" s="360"/>
      <c r="F600" s="360">
        <v>0</v>
      </c>
      <c r="G600" s="360">
        <v>0</v>
      </c>
      <c r="H600" s="355"/>
      <c r="I600" s="366"/>
      <c r="J600" s="355"/>
    </row>
    <row r="601" s="312" customFormat="1" ht="14.25" spans="1:10">
      <c r="A601" s="349" t="s">
        <v>1121</v>
      </c>
      <c r="B601" s="372">
        <f t="shared" si="142"/>
        <v>5</v>
      </c>
      <c r="C601" s="351" t="s">
        <v>1122</v>
      </c>
      <c r="D601" s="360">
        <v>141</v>
      </c>
      <c r="E601" s="360">
        <v>60</v>
      </c>
      <c r="F601" s="360">
        <v>60</v>
      </c>
      <c r="G601" s="360">
        <v>684</v>
      </c>
      <c r="H601" s="355">
        <f>G601/F601</f>
        <v>11.4</v>
      </c>
      <c r="I601" s="366">
        <f t="shared" si="150"/>
        <v>543</v>
      </c>
      <c r="J601" s="355">
        <f t="shared" si="151"/>
        <v>3.85106382978723</v>
      </c>
    </row>
    <row r="602" s="312" customFormat="1" ht="14.25" spans="1:10">
      <c r="A602" s="349" t="s">
        <v>1123</v>
      </c>
      <c r="B602" s="372">
        <f t="shared" si="142"/>
        <v>7</v>
      </c>
      <c r="C602" s="351" t="s">
        <v>1124</v>
      </c>
      <c r="D602" s="360">
        <v>141</v>
      </c>
      <c r="E602" s="360">
        <v>60</v>
      </c>
      <c r="F602" s="360">
        <v>60</v>
      </c>
      <c r="G602" s="360">
        <v>684</v>
      </c>
      <c r="H602" s="355">
        <f>G602/F602</f>
        <v>11.4</v>
      </c>
      <c r="I602" s="366">
        <f t="shared" si="150"/>
        <v>543</v>
      </c>
      <c r="J602" s="355">
        <f t="shared" si="151"/>
        <v>3.85106382978723</v>
      </c>
    </row>
    <row r="603" s="312" customFormat="1" ht="14.25" spans="1:10">
      <c r="A603" s="349" t="s">
        <v>1125</v>
      </c>
      <c r="B603" s="372">
        <f t="shared" si="142"/>
        <v>7</v>
      </c>
      <c r="C603" s="351" t="s">
        <v>1126</v>
      </c>
      <c r="D603" s="360">
        <v>0</v>
      </c>
      <c r="E603" s="360"/>
      <c r="F603" s="360">
        <v>0</v>
      </c>
      <c r="G603" s="360">
        <v>0</v>
      </c>
      <c r="H603" s="355"/>
      <c r="I603" s="366"/>
      <c r="J603" s="355"/>
    </row>
    <row r="604" s="312" customFormat="1" ht="14.25" spans="1:10">
      <c r="A604" s="349" t="s">
        <v>1127</v>
      </c>
      <c r="B604" s="372">
        <f t="shared" si="142"/>
        <v>5</v>
      </c>
      <c r="C604" s="351" t="s">
        <v>1128</v>
      </c>
      <c r="D604" s="360">
        <v>0</v>
      </c>
      <c r="E604" s="360"/>
      <c r="F604" s="360">
        <v>0</v>
      </c>
      <c r="G604" s="360">
        <v>0</v>
      </c>
      <c r="H604" s="355"/>
      <c r="I604" s="366"/>
      <c r="J604" s="355"/>
    </row>
    <row r="605" s="312" customFormat="1" ht="14.25" spans="1:10">
      <c r="A605" s="349" t="s">
        <v>1129</v>
      </c>
      <c r="B605" s="372">
        <f t="shared" si="142"/>
        <v>7</v>
      </c>
      <c r="C605" s="351" t="s">
        <v>1130</v>
      </c>
      <c r="D605" s="360">
        <v>0</v>
      </c>
      <c r="E605" s="360"/>
      <c r="F605" s="360">
        <v>0</v>
      </c>
      <c r="G605" s="360">
        <v>0</v>
      </c>
      <c r="H605" s="355"/>
      <c r="I605" s="366"/>
      <c r="J605" s="355"/>
    </row>
    <row r="606" s="312" customFormat="1" ht="14.25" spans="1:10">
      <c r="A606" s="349" t="s">
        <v>1131</v>
      </c>
      <c r="B606" s="372">
        <f t="shared" si="142"/>
        <v>7</v>
      </c>
      <c r="C606" s="351" t="s">
        <v>1132</v>
      </c>
      <c r="D606" s="360">
        <v>0</v>
      </c>
      <c r="E606" s="360"/>
      <c r="F606" s="360">
        <v>0</v>
      </c>
      <c r="G606" s="360">
        <v>0</v>
      </c>
      <c r="H606" s="355"/>
      <c r="I606" s="366"/>
      <c r="J606" s="355"/>
    </row>
    <row r="607" s="312" customFormat="1" ht="14.25" spans="1:10">
      <c r="A607" s="349" t="s">
        <v>1133</v>
      </c>
      <c r="B607" s="372">
        <f t="shared" si="142"/>
        <v>5</v>
      </c>
      <c r="C607" s="351" t="s">
        <v>1134</v>
      </c>
      <c r="D607" s="360">
        <v>49</v>
      </c>
      <c r="E607" s="360">
        <v>30</v>
      </c>
      <c r="F607" s="360">
        <v>30</v>
      </c>
      <c r="G607" s="360">
        <v>26</v>
      </c>
      <c r="H607" s="355">
        <f t="shared" ref="H607:H610" si="152">G607/F607</f>
        <v>0.866666666666667</v>
      </c>
      <c r="I607" s="366">
        <f t="shared" ref="I607:I610" si="153">G607-D607</f>
        <v>-23</v>
      </c>
      <c r="J607" s="355">
        <f t="shared" ref="J607:J610" si="154">I607/D607</f>
        <v>-0.469387755102041</v>
      </c>
    </row>
    <row r="608" s="312" customFormat="1" ht="14.25" spans="1:10">
      <c r="A608" s="349" t="s">
        <v>1135</v>
      </c>
      <c r="B608" s="372">
        <f t="shared" si="142"/>
        <v>7</v>
      </c>
      <c r="C608" s="351" t="s">
        <v>1136</v>
      </c>
      <c r="D608" s="360">
        <v>49</v>
      </c>
      <c r="E608" s="360">
        <v>30</v>
      </c>
      <c r="F608" s="360">
        <v>30</v>
      </c>
      <c r="G608" s="360">
        <v>26</v>
      </c>
      <c r="H608" s="355">
        <f t="shared" si="152"/>
        <v>0.866666666666667</v>
      </c>
      <c r="I608" s="366">
        <f t="shared" si="153"/>
        <v>-23</v>
      </c>
      <c r="J608" s="355">
        <f t="shared" si="154"/>
        <v>-0.469387755102041</v>
      </c>
    </row>
    <row r="609" s="312" customFormat="1" ht="14.25" spans="1:10">
      <c r="A609" s="349" t="s">
        <v>1137</v>
      </c>
      <c r="B609" s="372">
        <f t="shared" si="142"/>
        <v>7</v>
      </c>
      <c r="C609" s="351" t="s">
        <v>1138</v>
      </c>
      <c r="D609" s="360">
        <v>0</v>
      </c>
      <c r="E609" s="360"/>
      <c r="F609" s="360">
        <v>0</v>
      </c>
      <c r="G609" s="360">
        <v>0</v>
      </c>
      <c r="H609" s="355"/>
      <c r="I609" s="366"/>
      <c r="J609" s="355"/>
    </row>
    <row r="610" s="312" customFormat="1" ht="14.25" spans="1:10">
      <c r="A610" s="349" t="s">
        <v>1139</v>
      </c>
      <c r="B610" s="372">
        <f t="shared" si="142"/>
        <v>5</v>
      </c>
      <c r="C610" s="351" t="s">
        <v>1140</v>
      </c>
      <c r="D610" s="360">
        <v>6126</v>
      </c>
      <c r="E610" s="360">
        <v>2309</v>
      </c>
      <c r="F610" s="360">
        <v>2754</v>
      </c>
      <c r="G610" s="360">
        <v>2031</v>
      </c>
      <c r="H610" s="355">
        <f t="shared" si="152"/>
        <v>0.737472766884532</v>
      </c>
      <c r="I610" s="366">
        <f t="shared" si="153"/>
        <v>-4095</v>
      </c>
      <c r="J610" s="355">
        <f t="shared" si="154"/>
        <v>-0.668462291870715</v>
      </c>
    </row>
    <row r="611" s="312" customFormat="1" ht="14.25" spans="1:10">
      <c r="A611" s="349" t="s">
        <v>1141</v>
      </c>
      <c r="B611" s="372">
        <f t="shared" si="142"/>
        <v>7</v>
      </c>
      <c r="C611" s="351" t="s">
        <v>1142</v>
      </c>
      <c r="D611" s="360">
        <v>0</v>
      </c>
      <c r="E611" s="360"/>
      <c r="F611" s="360">
        <v>0</v>
      </c>
      <c r="G611" s="360">
        <v>0</v>
      </c>
      <c r="H611" s="355"/>
      <c r="I611" s="366"/>
      <c r="J611" s="355"/>
    </row>
    <row r="612" s="312" customFormat="1" ht="14.25" spans="1:10">
      <c r="A612" s="349" t="s">
        <v>1143</v>
      </c>
      <c r="B612" s="372">
        <f t="shared" si="142"/>
        <v>7</v>
      </c>
      <c r="C612" s="351" t="s">
        <v>1144</v>
      </c>
      <c r="D612" s="360">
        <v>6126</v>
      </c>
      <c r="E612" s="360">
        <v>2309</v>
      </c>
      <c r="F612" s="360">
        <v>2754</v>
      </c>
      <c r="G612" s="360">
        <v>2031</v>
      </c>
      <c r="H612" s="355">
        <f>G612/F612</f>
        <v>0.737472766884532</v>
      </c>
      <c r="I612" s="366">
        <f>G612-D612</f>
        <v>-4095</v>
      </c>
      <c r="J612" s="355">
        <f>I612/D612</f>
        <v>-0.668462291870715</v>
      </c>
    </row>
    <row r="613" s="312" customFormat="1" ht="14.25" spans="1:10">
      <c r="A613" s="349" t="s">
        <v>1145</v>
      </c>
      <c r="B613" s="372">
        <f t="shared" si="142"/>
        <v>7</v>
      </c>
      <c r="C613" s="351" t="s">
        <v>1146</v>
      </c>
      <c r="D613" s="360">
        <v>0</v>
      </c>
      <c r="E613" s="360"/>
      <c r="F613" s="360">
        <v>0</v>
      </c>
      <c r="G613" s="360">
        <v>0</v>
      </c>
      <c r="H613" s="355"/>
      <c r="I613" s="366"/>
      <c r="J613" s="355"/>
    </row>
    <row r="614" s="312" customFormat="1" ht="14.25" spans="1:10">
      <c r="A614" s="349" t="s">
        <v>1147</v>
      </c>
      <c r="B614" s="372"/>
      <c r="C614" s="351" t="s">
        <v>1148</v>
      </c>
      <c r="D614" s="360">
        <v>0</v>
      </c>
      <c r="E614" s="360"/>
      <c r="F614" s="360">
        <v>0</v>
      </c>
      <c r="G614" s="360">
        <v>0</v>
      </c>
      <c r="H614" s="355"/>
      <c r="I614" s="366"/>
      <c r="J614" s="355"/>
    </row>
    <row r="615" s="312" customFormat="1" ht="14.25" spans="1:10">
      <c r="A615" s="349" t="s">
        <v>1149</v>
      </c>
      <c r="B615" s="372"/>
      <c r="C615" s="351" t="s">
        <v>1150</v>
      </c>
      <c r="D615" s="360">
        <v>0</v>
      </c>
      <c r="E615" s="360"/>
      <c r="F615" s="360">
        <v>0</v>
      </c>
      <c r="G615" s="360">
        <v>0</v>
      </c>
      <c r="H615" s="355"/>
      <c r="I615" s="366"/>
      <c r="J615" s="355"/>
    </row>
    <row r="616" s="312" customFormat="1" ht="14.25" spans="1:10">
      <c r="A616" s="349" t="s">
        <v>1151</v>
      </c>
      <c r="B616" s="372"/>
      <c r="C616" s="351" t="s">
        <v>1152</v>
      </c>
      <c r="D616" s="360">
        <v>0</v>
      </c>
      <c r="E616" s="360"/>
      <c r="F616" s="360">
        <v>0</v>
      </c>
      <c r="G616" s="360">
        <v>0</v>
      </c>
      <c r="H616" s="355"/>
      <c r="I616" s="366"/>
      <c r="J616" s="355"/>
    </row>
    <row r="617" s="312" customFormat="1" ht="14.25" spans="1:10">
      <c r="A617" s="349" t="s">
        <v>1153</v>
      </c>
      <c r="B617" s="372"/>
      <c r="C617" s="351" t="s">
        <v>1154</v>
      </c>
      <c r="D617" s="360">
        <v>0</v>
      </c>
      <c r="E617" s="360"/>
      <c r="F617" s="360">
        <v>0</v>
      </c>
      <c r="G617" s="360">
        <v>0</v>
      </c>
      <c r="H617" s="355"/>
      <c r="I617" s="366"/>
      <c r="J617" s="355"/>
    </row>
    <row r="618" s="312" customFormat="1" ht="14.25" spans="1:10">
      <c r="A618" s="349" t="s">
        <v>1155</v>
      </c>
      <c r="B618" s="372">
        <v>5</v>
      </c>
      <c r="C618" s="351" t="s">
        <v>1156</v>
      </c>
      <c r="D618" s="360">
        <v>342</v>
      </c>
      <c r="E618" s="360">
        <v>179</v>
      </c>
      <c r="F618" s="360">
        <v>180</v>
      </c>
      <c r="G618" s="360">
        <v>217</v>
      </c>
      <c r="H618" s="355"/>
      <c r="I618" s="366"/>
      <c r="J618" s="355"/>
    </row>
    <row r="619" s="312" customFormat="1" ht="14.25" spans="1:10">
      <c r="A619" s="349" t="s">
        <v>1157</v>
      </c>
      <c r="B619" s="372">
        <f t="shared" ref="B619:B625" si="155">LEN(A619)</f>
        <v>7</v>
      </c>
      <c r="C619" s="351" t="s">
        <v>930</v>
      </c>
      <c r="D619" s="360">
        <v>107</v>
      </c>
      <c r="E619" s="360">
        <v>84</v>
      </c>
      <c r="F619" s="360">
        <v>84</v>
      </c>
      <c r="G619" s="360">
        <v>125</v>
      </c>
      <c r="H619" s="355"/>
      <c r="I619" s="366"/>
      <c r="J619" s="355"/>
    </row>
    <row r="620" s="312" customFormat="1" ht="14.25" spans="1:10">
      <c r="A620" s="349" t="s">
        <v>1158</v>
      </c>
      <c r="B620" s="372">
        <f t="shared" si="155"/>
        <v>7</v>
      </c>
      <c r="C620" s="351" t="s">
        <v>932</v>
      </c>
      <c r="D620" s="360">
        <v>3</v>
      </c>
      <c r="E620" s="360"/>
      <c r="F620" s="360">
        <v>1</v>
      </c>
      <c r="G620" s="360">
        <v>1</v>
      </c>
      <c r="H620" s="355"/>
      <c r="I620" s="366"/>
      <c r="J620" s="355"/>
    </row>
    <row r="621" s="312" customFormat="1" ht="14.25" spans="1:10">
      <c r="A621" s="349" t="s">
        <v>1159</v>
      </c>
      <c r="B621" s="372">
        <f t="shared" si="155"/>
        <v>7</v>
      </c>
      <c r="C621" s="351" t="s">
        <v>934</v>
      </c>
      <c r="D621" s="360">
        <v>0</v>
      </c>
      <c r="E621" s="360"/>
      <c r="F621" s="360">
        <v>0</v>
      </c>
      <c r="G621" s="360">
        <v>0</v>
      </c>
      <c r="H621" s="355"/>
      <c r="I621" s="366"/>
      <c r="J621" s="355"/>
    </row>
    <row r="622" s="312" customFormat="1" ht="14.25" spans="1:10">
      <c r="A622" s="349" t="s">
        <v>1160</v>
      </c>
      <c r="B622" s="372">
        <f t="shared" si="155"/>
        <v>7</v>
      </c>
      <c r="C622" s="351" t="s">
        <v>1161</v>
      </c>
      <c r="D622" s="360">
        <v>82</v>
      </c>
      <c r="E622" s="360">
        <v>95</v>
      </c>
      <c r="F622" s="360">
        <v>95</v>
      </c>
      <c r="G622" s="360">
        <v>89</v>
      </c>
      <c r="H622" s="355"/>
      <c r="I622" s="366"/>
      <c r="J622" s="355"/>
    </row>
    <row r="623" s="312" customFormat="1" ht="14.25" spans="1:10">
      <c r="A623" s="349" t="s">
        <v>1162</v>
      </c>
      <c r="B623" s="372">
        <f t="shared" si="155"/>
        <v>7</v>
      </c>
      <c r="C623" s="351" t="s">
        <v>1163</v>
      </c>
      <c r="D623" s="360">
        <v>0</v>
      </c>
      <c r="E623" s="360"/>
      <c r="F623" s="360">
        <v>0</v>
      </c>
      <c r="G623" s="360">
        <v>0</v>
      </c>
      <c r="H623" s="355"/>
      <c r="I623" s="366"/>
      <c r="J623" s="355"/>
    </row>
    <row r="624" s="312" customFormat="1" ht="14.25" spans="1:10">
      <c r="A624" s="349" t="s">
        <v>1164</v>
      </c>
      <c r="B624" s="372">
        <f t="shared" si="155"/>
        <v>7</v>
      </c>
      <c r="C624" s="351" t="s">
        <v>1165</v>
      </c>
      <c r="D624" s="360">
        <v>0</v>
      </c>
      <c r="E624" s="360">
        <v>0</v>
      </c>
      <c r="F624" s="360">
        <v>0</v>
      </c>
      <c r="G624" s="360">
        <v>1</v>
      </c>
      <c r="H624" s="355"/>
      <c r="I624" s="366"/>
      <c r="J624" s="355"/>
    </row>
    <row r="625" s="312" customFormat="1" ht="14.25" spans="1:10">
      <c r="A625" s="349" t="s">
        <v>1166</v>
      </c>
      <c r="B625" s="372">
        <f t="shared" si="155"/>
        <v>7</v>
      </c>
      <c r="C625" s="351" t="s">
        <v>1167</v>
      </c>
      <c r="D625" s="360">
        <v>150</v>
      </c>
      <c r="E625" s="360"/>
      <c r="F625" s="360">
        <v>0</v>
      </c>
      <c r="G625" s="360">
        <v>1</v>
      </c>
      <c r="H625" s="355"/>
      <c r="I625" s="366"/>
      <c r="J625" s="355"/>
    </row>
    <row r="626" s="312" customFormat="1" ht="14.25" spans="1:10">
      <c r="A626" s="349" t="s">
        <v>1168</v>
      </c>
      <c r="B626" s="372"/>
      <c r="C626" s="351" t="s">
        <v>1169</v>
      </c>
      <c r="D626" s="360">
        <v>0</v>
      </c>
      <c r="E626" s="360"/>
      <c r="F626" s="360">
        <v>89</v>
      </c>
      <c r="G626" s="360">
        <v>33</v>
      </c>
      <c r="H626" s="355"/>
      <c r="I626" s="366"/>
      <c r="J626" s="355"/>
    </row>
    <row r="627" s="312" customFormat="1" ht="14.25" spans="1:10">
      <c r="A627" s="349" t="s">
        <v>1170</v>
      </c>
      <c r="B627" s="372"/>
      <c r="C627" s="351" t="s">
        <v>1171</v>
      </c>
      <c r="D627" s="360">
        <v>0</v>
      </c>
      <c r="E627" s="360"/>
      <c r="F627" s="360">
        <v>18</v>
      </c>
      <c r="G627" s="360">
        <v>0</v>
      </c>
      <c r="H627" s="355"/>
      <c r="I627" s="366"/>
      <c r="J627" s="355"/>
    </row>
    <row r="628" s="312" customFormat="1" ht="14.25" spans="1:10">
      <c r="A628" s="349" t="s">
        <v>1172</v>
      </c>
      <c r="B628" s="372"/>
      <c r="C628" s="351" t="s">
        <v>1173</v>
      </c>
      <c r="D628" s="360">
        <v>0</v>
      </c>
      <c r="E628" s="360"/>
      <c r="F628" s="360">
        <v>71</v>
      </c>
      <c r="G628" s="360">
        <v>33</v>
      </c>
      <c r="H628" s="355"/>
      <c r="I628" s="366"/>
      <c r="J628" s="355"/>
    </row>
    <row r="629" s="312" customFormat="1" ht="14.25" spans="1:10">
      <c r="A629" s="349" t="s">
        <v>1174</v>
      </c>
      <c r="B629" s="372">
        <f t="shared" ref="B629:B648" si="156">LEN(A629)</f>
        <v>5</v>
      </c>
      <c r="C629" s="351" t="s">
        <v>1175</v>
      </c>
      <c r="D629" s="360">
        <v>560</v>
      </c>
      <c r="E629" s="360"/>
      <c r="F629" s="360">
        <v>286</v>
      </c>
      <c r="G629" s="360">
        <v>44</v>
      </c>
      <c r="H629" s="355"/>
      <c r="I629" s="366">
        <f t="shared" ref="I629:I634" si="157">G629-D629</f>
        <v>-516</v>
      </c>
      <c r="J629" s="355">
        <f t="shared" ref="J629:J634" si="158">I629/D629</f>
        <v>-0.921428571428571</v>
      </c>
    </row>
    <row r="630" s="312" customFormat="1" ht="14.25" spans="1:10">
      <c r="A630" s="349">
        <v>2089999</v>
      </c>
      <c r="B630" s="372">
        <f t="shared" si="156"/>
        <v>7</v>
      </c>
      <c r="C630" s="351" t="s">
        <v>1176</v>
      </c>
      <c r="D630" s="360">
        <v>560</v>
      </c>
      <c r="E630" s="360"/>
      <c r="F630" s="360">
        <v>286</v>
      </c>
      <c r="G630" s="360">
        <v>44</v>
      </c>
      <c r="H630" s="355"/>
      <c r="I630" s="366">
        <f t="shared" si="157"/>
        <v>-516</v>
      </c>
      <c r="J630" s="355">
        <f t="shared" si="158"/>
        <v>-0.921428571428571</v>
      </c>
    </row>
    <row r="631" s="312" customFormat="1" ht="14.25" spans="1:10">
      <c r="A631" s="344" t="s">
        <v>1177</v>
      </c>
      <c r="B631" s="345">
        <f t="shared" si="156"/>
        <v>3</v>
      </c>
      <c r="C631" s="346" t="s">
        <v>1178</v>
      </c>
      <c r="D631" s="347">
        <v>23585</v>
      </c>
      <c r="E631" s="347">
        <v>19716</v>
      </c>
      <c r="F631" s="347">
        <v>23262</v>
      </c>
      <c r="G631" s="347">
        <v>20980</v>
      </c>
      <c r="H631" s="348">
        <f t="shared" ref="H631:H634" si="159">G631/F631</f>
        <v>0.901900094574843</v>
      </c>
      <c r="I631" s="365">
        <f t="shared" si="157"/>
        <v>-2605</v>
      </c>
      <c r="J631" s="348">
        <f t="shared" si="158"/>
        <v>-0.110451558193767</v>
      </c>
    </row>
    <row r="632" s="312" customFormat="1" ht="14.25" spans="1:10">
      <c r="A632" s="349" t="s">
        <v>1179</v>
      </c>
      <c r="B632" s="372">
        <f t="shared" si="156"/>
        <v>5</v>
      </c>
      <c r="C632" s="351" t="s">
        <v>1180</v>
      </c>
      <c r="D632" s="360">
        <v>590</v>
      </c>
      <c r="E632" s="360">
        <v>187</v>
      </c>
      <c r="F632" s="360">
        <v>227</v>
      </c>
      <c r="G632" s="360">
        <v>326</v>
      </c>
      <c r="H632" s="355">
        <f t="shared" si="159"/>
        <v>1.43612334801762</v>
      </c>
      <c r="I632" s="366">
        <f t="shared" si="157"/>
        <v>-264</v>
      </c>
      <c r="J632" s="355">
        <f t="shared" si="158"/>
        <v>-0.447457627118644</v>
      </c>
    </row>
    <row r="633" s="312" customFormat="1" ht="14.25" spans="1:10">
      <c r="A633" s="349" t="s">
        <v>1181</v>
      </c>
      <c r="B633" s="372">
        <f t="shared" si="156"/>
        <v>7</v>
      </c>
      <c r="C633" s="351" t="s">
        <v>120</v>
      </c>
      <c r="D633" s="360">
        <v>205</v>
      </c>
      <c r="E633" s="360">
        <v>112</v>
      </c>
      <c r="F633" s="360">
        <v>112</v>
      </c>
      <c r="G633" s="360">
        <v>159</v>
      </c>
      <c r="H633" s="355">
        <f t="shared" si="159"/>
        <v>1.41964285714286</v>
      </c>
      <c r="I633" s="366">
        <f t="shared" si="157"/>
        <v>-46</v>
      </c>
      <c r="J633" s="355">
        <f t="shared" si="158"/>
        <v>-0.224390243902439</v>
      </c>
    </row>
    <row r="634" s="312" customFormat="1" ht="14.25" spans="1:10">
      <c r="A634" s="349" t="s">
        <v>1182</v>
      </c>
      <c r="B634" s="372">
        <f t="shared" si="156"/>
        <v>7</v>
      </c>
      <c r="C634" s="351" t="s">
        <v>122</v>
      </c>
      <c r="D634" s="360">
        <v>159</v>
      </c>
      <c r="E634" s="360">
        <v>75</v>
      </c>
      <c r="F634" s="360">
        <v>75</v>
      </c>
      <c r="G634" s="360">
        <v>24</v>
      </c>
      <c r="H634" s="355">
        <f t="shared" si="159"/>
        <v>0.32</v>
      </c>
      <c r="I634" s="366">
        <f t="shared" si="157"/>
        <v>-135</v>
      </c>
      <c r="J634" s="355">
        <f t="shared" si="158"/>
        <v>-0.849056603773585</v>
      </c>
    </row>
    <row r="635" s="312" customFormat="1" ht="14.25" spans="1:10">
      <c r="A635" s="349" t="s">
        <v>1183</v>
      </c>
      <c r="B635" s="372">
        <f t="shared" si="156"/>
        <v>7</v>
      </c>
      <c r="C635" s="351" t="s">
        <v>124</v>
      </c>
      <c r="D635" s="360">
        <v>0</v>
      </c>
      <c r="E635" s="360"/>
      <c r="F635" s="360">
        <v>0</v>
      </c>
      <c r="G635" s="360">
        <v>0</v>
      </c>
      <c r="H635" s="355"/>
      <c r="I635" s="366"/>
      <c r="J635" s="355"/>
    </row>
    <row r="636" s="312" customFormat="1" ht="14.25" spans="1:10">
      <c r="A636" s="349" t="s">
        <v>1184</v>
      </c>
      <c r="B636" s="372">
        <f t="shared" si="156"/>
        <v>7</v>
      </c>
      <c r="C636" s="351" t="s">
        <v>1185</v>
      </c>
      <c r="D636" s="360">
        <v>226</v>
      </c>
      <c r="E636" s="360"/>
      <c r="F636" s="360">
        <v>40</v>
      </c>
      <c r="G636" s="360">
        <v>143</v>
      </c>
      <c r="H636" s="355"/>
      <c r="I636" s="366">
        <f>G636-D636</f>
        <v>-83</v>
      </c>
      <c r="J636" s="355">
        <f>I636/D636</f>
        <v>-0.367256637168142</v>
      </c>
    </row>
    <row r="637" s="312" customFormat="1" ht="14.25" spans="1:10">
      <c r="A637" s="349" t="s">
        <v>1186</v>
      </c>
      <c r="B637" s="372">
        <f t="shared" si="156"/>
        <v>5</v>
      </c>
      <c r="C637" s="351" t="s">
        <v>1187</v>
      </c>
      <c r="D637" s="360">
        <v>0</v>
      </c>
      <c r="E637" s="360"/>
      <c r="F637" s="360">
        <v>0</v>
      </c>
      <c r="G637" s="360">
        <v>0</v>
      </c>
      <c r="H637" s="355"/>
      <c r="I637" s="366"/>
      <c r="J637" s="355"/>
    </row>
    <row r="638" s="312" customFormat="1" ht="14.25" spans="1:10">
      <c r="A638" s="349" t="s">
        <v>1188</v>
      </c>
      <c r="B638" s="372">
        <f t="shared" si="156"/>
        <v>7</v>
      </c>
      <c r="C638" s="351" t="s">
        <v>1189</v>
      </c>
      <c r="D638" s="360">
        <v>0</v>
      </c>
      <c r="E638" s="360"/>
      <c r="F638" s="360">
        <v>0</v>
      </c>
      <c r="G638" s="360">
        <v>0</v>
      </c>
      <c r="H638" s="355"/>
      <c r="I638" s="366"/>
      <c r="J638" s="355"/>
    </row>
    <row r="639" s="312" customFormat="1" ht="14.25" spans="1:10">
      <c r="A639" s="349" t="s">
        <v>1190</v>
      </c>
      <c r="B639" s="372">
        <f t="shared" si="156"/>
        <v>7</v>
      </c>
      <c r="C639" s="351" t="s">
        <v>1191</v>
      </c>
      <c r="D639" s="360">
        <v>0</v>
      </c>
      <c r="E639" s="360"/>
      <c r="F639" s="360">
        <v>0</v>
      </c>
      <c r="G639" s="360">
        <v>0</v>
      </c>
      <c r="H639" s="355"/>
      <c r="I639" s="366"/>
      <c r="J639" s="355"/>
    </row>
    <row r="640" s="312" customFormat="1" ht="14.25" spans="1:10">
      <c r="A640" s="349" t="s">
        <v>1192</v>
      </c>
      <c r="B640" s="372">
        <f t="shared" si="156"/>
        <v>7</v>
      </c>
      <c r="C640" s="351" t="s">
        <v>1193</v>
      </c>
      <c r="D640" s="360">
        <v>0</v>
      </c>
      <c r="E640" s="360"/>
      <c r="F640" s="360">
        <v>0</v>
      </c>
      <c r="G640" s="360">
        <v>0</v>
      </c>
      <c r="H640" s="355"/>
      <c r="I640" s="366"/>
      <c r="J640" s="355"/>
    </row>
    <row r="641" s="312" customFormat="1" ht="14.25" spans="1:10">
      <c r="A641" s="349" t="s">
        <v>1194</v>
      </c>
      <c r="B641" s="372">
        <f t="shared" si="156"/>
        <v>7</v>
      </c>
      <c r="C641" s="351" t="s">
        <v>1195</v>
      </c>
      <c r="D641" s="360">
        <v>0</v>
      </c>
      <c r="E641" s="360"/>
      <c r="F641" s="360">
        <v>0</v>
      </c>
      <c r="G641" s="360">
        <v>0</v>
      </c>
      <c r="H641" s="355"/>
      <c r="I641" s="366"/>
      <c r="J641" s="355"/>
    </row>
    <row r="642" s="312" customFormat="1" ht="14.25" spans="1:10">
      <c r="A642" s="349" t="s">
        <v>1196</v>
      </c>
      <c r="B642" s="372">
        <f t="shared" si="156"/>
        <v>7</v>
      </c>
      <c r="C642" s="351" t="s">
        <v>1197</v>
      </c>
      <c r="D642" s="360">
        <v>0</v>
      </c>
      <c r="E642" s="360"/>
      <c r="F642" s="360">
        <v>0</v>
      </c>
      <c r="G642" s="360">
        <v>0</v>
      </c>
      <c r="H642" s="355"/>
      <c r="I642" s="366"/>
      <c r="J642" s="355"/>
    </row>
    <row r="643" s="312" customFormat="1" ht="14.25" spans="1:10">
      <c r="A643" s="349" t="s">
        <v>1198</v>
      </c>
      <c r="B643" s="372">
        <f t="shared" si="156"/>
        <v>7</v>
      </c>
      <c r="C643" s="351" t="s">
        <v>1199</v>
      </c>
      <c r="D643" s="360">
        <v>0</v>
      </c>
      <c r="E643" s="360"/>
      <c r="F643" s="360">
        <v>0</v>
      </c>
      <c r="G643" s="360">
        <v>0</v>
      </c>
      <c r="H643" s="355"/>
      <c r="I643" s="366"/>
      <c r="J643" s="355"/>
    </row>
    <row r="644" s="312" customFormat="1" ht="14.25" spans="1:10">
      <c r="A644" s="349" t="s">
        <v>1200</v>
      </c>
      <c r="B644" s="372">
        <f t="shared" si="156"/>
        <v>7</v>
      </c>
      <c r="C644" s="351" t="s">
        <v>1201</v>
      </c>
      <c r="D644" s="360">
        <v>0</v>
      </c>
      <c r="E644" s="360"/>
      <c r="F644" s="360">
        <v>0</v>
      </c>
      <c r="G644" s="360">
        <v>0</v>
      </c>
      <c r="H644" s="355"/>
      <c r="I644" s="366"/>
      <c r="J644" s="355"/>
    </row>
    <row r="645" s="312" customFormat="1" ht="14.25" spans="1:10">
      <c r="A645" s="349" t="s">
        <v>1202</v>
      </c>
      <c r="B645" s="372">
        <f t="shared" si="156"/>
        <v>7</v>
      </c>
      <c r="C645" s="351" t="s">
        <v>1203</v>
      </c>
      <c r="D645" s="360">
        <v>0</v>
      </c>
      <c r="E645" s="360"/>
      <c r="F645" s="360">
        <v>0</v>
      </c>
      <c r="G645" s="360">
        <v>0</v>
      </c>
      <c r="H645" s="355"/>
      <c r="I645" s="366"/>
      <c r="J645" s="355"/>
    </row>
    <row r="646" s="312" customFormat="1" ht="14.25" spans="1:10">
      <c r="A646" s="349" t="s">
        <v>1204</v>
      </c>
      <c r="B646" s="372">
        <f t="shared" si="156"/>
        <v>7</v>
      </c>
      <c r="C646" s="351" t="s">
        <v>1205</v>
      </c>
      <c r="D646" s="360">
        <v>0</v>
      </c>
      <c r="E646" s="360"/>
      <c r="F646" s="360">
        <v>0</v>
      </c>
      <c r="G646" s="360">
        <v>0</v>
      </c>
      <c r="H646" s="355"/>
      <c r="I646" s="366"/>
      <c r="J646" s="355"/>
    </row>
    <row r="647" s="312" customFormat="1" ht="14.25" spans="1:10">
      <c r="A647" s="349" t="s">
        <v>1206</v>
      </c>
      <c r="B647" s="372">
        <f t="shared" si="156"/>
        <v>7</v>
      </c>
      <c r="C647" s="351" t="s">
        <v>1207</v>
      </c>
      <c r="D647" s="360">
        <v>0</v>
      </c>
      <c r="E647" s="360"/>
      <c r="F647" s="360">
        <v>0</v>
      </c>
      <c r="G647" s="360">
        <v>0</v>
      </c>
      <c r="H647" s="355"/>
      <c r="I647" s="366"/>
      <c r="J647" s="355"/>
    </row>
    <row r="648" s="312" customFormat="1" ht="14.25" spans="1:10">
      <c r="A648" s="349" t="s">
        <v>1208</v>
      </c>
      <c r="B648" s="372">
        <f t="shared" si="156"/>
        <v>7</v>
      </c>
      <c r="C648" s="351" t="s">
        <v>1209</v>
      </c>
      <c r="D648" s="360">
        <v>0</v>
      </c>
      <c r="E648" s="360"/>
      <c r="F648" s="360">
        <v>0</v>
      </c>
      <c r="G648" s="360">
        <v>0</v>
      </c>
      <c r="H648" s="355"/>
      <c r="I648" s="366"/>
      <c r="J648" s="355"/>
    </row>
    <row r="649" s="312" customFormat="1" ht="14.25" spans="1:10">
      <c r="A649" s="349">
        <v>2100212</v>
      </c>
      <c r="B649" s="372"/>
      <c r="C649" s="351" t="s">
        <v>1210</v>
      </c>
      <c r="D649" s="360">
        <v>0</v>
      </c>
      <c r="E649" s="360"/>
      <c r="F649" s="360"/>
      <c r="G649" s="360">
        <v>0</v>
      </c>
      <c r="H649" s="355"/>
      <c r="I649" s="366"/>
      <c r="J649" s="355"/>
    </row>
    <row r="650" s="312" customFormat="1" ht="14.25" spans="1:10">
      <c r="A650" s="349" t="s">
        <v>1211</v>
      </c>
      <c r="B650" s="372">
        <f t="shared" ref="B650:B689" si="160">LEN(A650)</f>
        <v>7</v>
      </c>
      <c r="C650" s="351" t="s">
        <v>1212</v>
      </c>
      <c r="D650" s="360">
        <v>0</v>
      </c>
      <c r="E650" s="360"/>
      <c r="F650" s="360">
        <v>0</v>
      </c>
      <c r="G650" s="360">
        <v>0</v>
      </c>
      <c r="H650" s="355"/>
      <c r="I650" s="366"/>
      <c r="J650" s="355"/>
    </row>
    <row r="651" s="312" customFormat="1" ht="14.25" spans="1:10">
      <c r="A651" s="349" t="s">
        <v>1213</v>
      </c>
      <c r="B651" s="372">
        <f t="shared" si="160"/>
        <v>5</v>
      </c>
      <c r="C651" s="351" t="s">
        <v>1214</v>
      </c>
      <c r="D651" s="360">
        <v>2813</v>
      </c>
      <c r="E651" s="360">
        <v>2770</v>
      </c>
      <c r="F651" s="360">
        <v>3365</v>
      </c>
      <c r="G651" s="360">
        <v>4083</v>
      </c>
      <c r="H651" s="355">
        <f t="shared" ref="H651:H653" si="161">G651/F651</f>
        <v>1.21337295690936</v>
      </c>
      <c r="I651" s="366">
        <f t="shared" ref="I651:I658" si="162">G651-D651</f>
        <v>1270</v>
      </c>
      <c r="J651" s="355">
        <f t="shared" ref="J651:J656" si="163">I651/D651</f>
        <v>0.451475293281194</v>
      </c>
    </row>
    <row r="652" s="312" customFormat="1" ht="14.25" spans="1:10">
      <c r="A652" s="349" t="s">
        <v>1215</v>
      </c>
      <c r="B652" s="372">
        <f t="shared" si="160"/>
        <v>7</v>
      </c>
      <c r="C652" s="351" t="s">
        <v>1216</v>
      </c>
      <c r="D652" s="360">
        <v>642</v>
      </c>
      <c r="E652" s="360">
        <v>1507</v>
      </c>
      <c r="F652" s="360">
        <v>1719</v>
      </c>
      <c r="G652" s="360">
        <v>1947</v>
      </c>
      <c r="H652" s="355">
        <f t="shared" si="161"/>
        <v>1.1326352530541</v>
      </c>
      <c r="I652" s="366">
        <f t="shared" si="162"/>
        <v>1305</v>
      </c>
      <c r="J652" s="355">
        <f t="shared" si="163"/>
        <v>2.03271028037383</v>
      </c>
    </row>
    <row r="653" s="312" customFormat="1" ht="14.25" spans="1:10">
      <c r="A653" s="349" t="s">
        <v>1217</v>
      </c>
      <c r="B653" s="372">
        <f t="shared" si="160"/>
        <v>7</v>
      </c>
      <c r="C653" s="351" t="s">
        <v>1218</v>
      </c>
      <c r="D653" s="360">
        <v>1677</v>
      </c>
      <c r="E653" s="360">
        <v>1263</v>
      </c>
      <c r="F653" s="360">
        <v>1263</v>
      </c>
      <c r="G653" s="360">
        <v>1796</v>
      </c>
      <c r="H653" s="355">
        <f t="shared" si="161"/>
        <v>1.42201108471892</v>
      </c>
      <c r="I653" s="366">
        <f t="shared" si="162"/>
        <v>119</v>
      </c>
      <c r="J653" s="355">
        <f t="shared" si="163"/>
        <v>0.0709600477042338</v>
      </c>
    </row>
    <row r="654" s="312" customFormat="1" ht="14.25" spans="1:10">
      <c r="A654" s="349" t="s">
        <v>1219</v>
      </c>
      <c r="B654" s="372">
        <f t="shared" si="160"/>
        <v>7</v>
      </c>
      <c r="C654" s="351" t="s">
        <v>1220</v>
      </c>
      <c r="D654" s="360">
        <v>494</v>
      </c>
      <c r="E654" s="360">
        <v>0</v>
      </c>
      <c r="F654" s="360">
        <v>383</v>
      </c>
      <c r="G654" s="360">
        <v>340</v>
      </c>
      <c r="H654" s="355"/>
      <c r="I654" s="366">
        <f t="shared" si="162"/>
        <v>-154</v>
      </c>
      <c r="J654" s="355">
        <f t="shared" si="163"/>
        <v>-0.311740890688259</v>
      </c>
    </row>
    <row r="655" s="312" customFormat="1" ht="14.25" spans="1:10">
      <c r="A655" s="349" t="s">
        <v>1221</v>
      </c>
      <c r="B655" s="372">
        <f t="shared" si="160"/>
        <v>5</v>
      </c>
      <c r="C655" s="351" t="s">
        <v>1222</v>
      </c>
      <c r="D655" s="360">
        <v>7392</v>
      </c>
      <c r="E655" s="360">
        <v>5022</v>
      </c>
      <c r="F655" s="360">
        <v>6086</v>
      </c>
      <c r="G655" s="360">
        <v>5300</v>
      </c>
      <c r="H655" s="355">
        <f t="shared" ref="H655:H657" si="164">G655/F655</f>
        <v>0.870851133749589</v>
      </c>
      <c r="I655" s="366">
        <f t="shared" si="162"/>
        <v>-2092</v>
      </c>
      <c r="J655" s="355">
        <f t="shared" si="163"/>
        <v>-0.283008658008658</v>
      </c>
    </row>
    <row r="656" s="312" customFormat="1" ht="14.25" spans="1:10">
      <c r="A656" s="349" t="s">
        <v>1223</v>
      </c>
      <c r="B656" s="372">
        <f t="shared" si="160"/>
        <v>7</v>
      </c>
      <c r="C656" s="351" t="s">
        <v>1224</v>
      </c>
      <c r="D656" s="360">
        <v>703</v>
      </c>
      <c r="E656" s="360">
        <v>1079</v>
      </c>
      <c r="F656" s="360">
        <v>1079</v>
      </c>
      <c r="G656" s="360">
        <v>819</v>
      </c>
      <c r="H656" s="355">
        <f t="shared" si="164"/>
        <v>0.759036144578313</v>
      </c>
      <c r="I656" s="366">
        <f t="shared" si="162"/>
        <v>116</v>
      </c>
      <c r="J656" s="355">
        <f t="shared" si="163"/>
        <v>0.165007112375533</v>
      </c>
    </row>
    <row r="657" s="312" customFormat="1" ht="14.25" spans="1:10">
      <c r="A657" s="349" t="s">
        <v>1225</v>
      </c>
      <c r="B657" s="372">
        <f t="shared" si="160"/>
        <v>7</v>
      </c>
      <c r="C657" s="351" t="s">
        <v>1226</v>
      </c>
      <c r="D657" s="360">
        <v>116</v>
      </c>
      <c r="E657" s="360">
        <v>76</v>
      </c>
      <c r="F657" s="360">
        <v>76</v>
      </c>
      <c r="G657" s="360">
        <v>128</v>
      </c>
      <c r="H657" s="355">
        <f t="shared" si="164"/>
        <v>1.68421052631579</v>
      </c>
      <c r="I657" s="366">
        <f t="shared" si="162"/>
        <v>12</v>
      </c>
      <c r="J657" s="355"/>
    </row>
    <row r="658" s="312" customFormat="1" ht="14.25" spans="1:10">
      <c r="A658" s="349" t="s">
        <v>1227</v>
      </c>
      <c r="B658" s="372">
        <f t="shared" si="160"/>
        <v>7</v>
      </c>
      <c r="C658" s="351" t="s">
        <v>1228</v>
      </c>
      <c r="D658" s="360">
        <v>5</v>
      </c>
      <c r="E658" s="360"/>
      <c r="F658" s="360">
        <v>0</v>
      </c>
      <c r="G658" s="360">
        <v>0</v>
      </c>
      <c r="H658" s="355"/>
      <c r="I658" s="366">
        <f t="shared" si="162"/>
        <v>-5</v>
      </c>
      <c r="J658" s="355">
        <f>I658/D658</f>
        <v>-1</v>
      </c>
    </row>
    <row r="659" s="312" customFormat="1" ht="14.25" spans="1:10">
      <c r="A659" s="349" t="s">
        <v>1229</v>
      </c>
      <c r="B659" s="372">
        <f t="shared" si="160"/>
        <v>7</v>
      </c>
      <c r="C659" s="351" t="s">
        <v>1230</v>
      </c>
      <c r="D659" s="360">
        <v>0</v>
      </c>
      <c r="E659" s="360"/>
      <c r="F659" s="360">
        <v>0</v>
      </c>
      <c r="G659" s="360">
        <v>0</v>
      </c>
      <c r="H659" s="355"/>
      <c r="I659" s="366"/>
      <c r="J659" s="355"/>
    </row>
    <row r="660" s="312" customFormat="1" ht="14.25" spans="1:10">
      <c r="A660" s="349" t="s">
        <v>1231</v>
      </c>
      <c r="B660" s="372">
        <f t="shared" si="160"/>
        <v>7</v>
      </c>
      <c r="C660" s="351" t="s">
        <v>1232</v>
      </c>
      <c r="D660" s="360">
        <v>0</v>
      </c>
      <c r="E660" s="360"/>
      <c r="F660" s="360">
        <v>0</v>
      </c>
      <c r="G660" s="360">
        <v>0</v>
      </c>
      <c r="H660" s="355"/>
      <c r="I660" s="366"/>
      <c r="J660" s="355"/>
    </row>
    <row r="661" s="312" customFormat="1" ht="14.25" spans="1:10">
      <c r="A661" s="349" t="s">
        <v>1233</v>
      </c>
      <c r="B661" s="372">
        <f t="shared" si="160"/>
        <v>7</v>
      </c>
      <c r="C661" s="351" t="s">
        <v>1234</v>
      </c>
      <c r="D661" s="360">
        <v>0</v>
      </c>
      <c r="E661" s="360"/>
      <c r="F661" s="360">
        <v>0</v>
      </c>
      <c r="G661" s="360">
        <v>0</v>
      </c>
      <c r="H661" s="355"/>
      <c r="I661" s="366"/>
      <c r="J661" s="355"/>
    </row>
    <row r="662" s="312" customFormat="1" ht="14.25" spans="1:10">
      <c r="A662" s="349" t="s">
        <v>1235</v>
      </c>
      <c r="B662" s="372">
        <f t="shared" si="160"/>
        <v>7</v>
      </c>
      <c r="C662" s="351" t="s">
        <v>1236</v>
      </c>
      <c r="D662" s="360">
        <v>0</v>
      </c>
      <c r="E662" s="360"/>
      <c r="F662" s="360">
        <v>0</v>
      </c>
      <c r="G662" s="360">
        <v>0</v>
      </c>
      <c r="H662" s="355"/>
      <c r="I662" s="366"/>
      <c r="J662" s="355"/>
    </row>
    <row r="663" s="312" customFormat="1" ht="14.25" spans="1:10">
      <c r="A663" s="349" t="s">
        <v>1237</v>
      </c>
      <c r="B663" s="372">
        <f t="shared" si="160"/>
        <v>7</v>
      </c>
      <c r="C663" s="351" t="s">
        <v>1238</v>
      </c>
      <c r="D663" s="360">
        <v>3619</v>
      </c>
      <c r="E663" s="360">
        <v>3036</v>
      </c>
      <c r="F663" s="360">
        <v>4080</v>
      </c>
      <c r="G663" s="360">
        <v>3868</v>
      </c>
      <c r="H663" s="355">
        <f t="shared" ref="H663:H666" si="165">G663/F663</f>
        <v>0.948039215686274</v>
      </c>
      <c r="I663" s="366">
        <f t="shared" ref="I663:I668" si="166">G663-D663</f>
        <v>249</v>
      </c>
      <c r="J663" s="355">
        <f t="shared" ref="J663:J668" si="167">I663/D663</f>
        <v>0.0688035368886433</v>
      </c>
    </row>
    <row r="664" s="312" customFormat="1" ht="14.25" spans="1:10">
      <c r="A664" s="349" t="s">
        <v>1239</v>
      </c>
      <c r="B664" s="372">
        <f t="shared" si="160"/>
        <v>7</v>
      </c>
      <c r="C664" s="351" t="s">
        <v>1240</v>
      </c>
      <c r="D664" s="360">
        <v>1036</v>
      </c>
      <c r="E664" s="360">
        <v>664</v>
      </c>
      <c r="F664" s="360">
        <v>664</v>
      </c>
      <c r="G664" s="360">
        <v>426</v>
      </c>
      <c r="H664" s="355">
        <f t="shared" si="165"/>
        <v>0.641566265060241</v>
      </c>
      <c r="I664" s="366">
        <f t="shared" si="166"/>
        <v>-610</v>
      </c>
      <c r="J664" s="355">
        <f t="shared" si="167"/>
        <v>-0.588803088803089</v>
      </c>
    </row>
    <row r="665" s="312" customFormat="1" ht="14.25" spans="1:10">
      <c r="A665" s="349" t="s">
        <v>1241</v>
      </c>
      <c r="B665" s="372">
        <f t="shared" si="160"/>
        <v>7</v>
      </c>
      <c r="C665" s="351" t="s">
        <v>1242</v>
      </c>
      <c r="D665" s="360">
        <v>1701</v>
      </c>
      <c r="E665" s="360"/>
      <c r="F665" s="360">
        <v>0</v>
      </c>
      <c r="G665" s="360">
        <v>0</v>
      </c>
      <c r="H665" s="355"/>
      <c r="I665" s="366">
        <f t="shared" si="166"/>
        <v>-1701</v>
      </c>
      <c r="J665" s="355">
        <f t="shared" si="167"/>
        <v>-1</v>
      </c>
    </row>
    <row r="666" s="312" customFormat="1" ht="14.25" spans="1:10">
      <c r="A666" s="349" t="s">
        <v>1243</v>
      </c>
      <c r="B666" s="372">
        <f t="shared" si="160"/>
        <v>7</v>
      </c>
      <c r="C666" s="351" t="s">
        <v>1244</v>
      </c>
      <c r="D666" s="360">
        <v>212</v>
      </c>
      <c r="E666" s="360">
        <v>167</v>
      </c>
      <c r="F666" s="360">
        <v>187</v>
      </c>
      <c r="G666" s="360">
        <v>59</v>
      </c>
      <c r="H666" s="355">
        <f t="shared" si="165"/>
        <v>0.315508021390374</v>
      </c>
      <c r="I666" s="366">
        <f t="shared" si="166"/>
        <v>-153</v>
      </c>
      <c r="J666" s="355">
        <f t="shared" si="167"/>
        <v>-0.721698113207547</v>
      </c>
    </row>
    <row r="667" s="312" customFormat="1" ht="14.25" spans="1:10">
      <c r="A667" s="349" t="s">
        <v>1245</v>
      </c>
      <c r="B667" s="372">
        <f t="shared" si="160"/>
        <v>5</v>
      </c>
      <c r="C667" s="351" t="s">
        <v>1246</v>
      </c>
      <c r="D667" s="360">
        <v>46</v>
      </c>
      <c r="E667" s="360"/>
      <c r="F667" s="360">
        <v>0</v>
      </c>
      <c r="G667" s="360">
        <v>0</v>
      </c>
      <c r="H667" s="355"/>
      <c r="I667" s="366">
        <f t="shared" si="166"/>
        <v>-46</v>
      </c>
      <c r="J667" s="355">
        <f t="shared" si="167"/>
        <v>-1</v>
      </c>
    </row>
    <row r="668" s="312" customFormat="1" ht="14.25" spans="1:10">
      <c r="A668" s="349" t="s">
        <v>1247</v>
      </c>
      <c r="B668" s="372">
        <f t="shared" si="160"/>
        <v>7</v>
      </c>
      <c r="C668" s="351" t="s">
        <v>1248</v>
      </c>
      <c r="D668" s="360">
        <v>46</v>
      </c>
      <c r="E668" s="360"/>
      <c r="F668" s="360">
        <v>0</v>
      </c>
      <c r="G668" s="360">
        <v>0</v>
      </c>
      <c r="H668" s="355"/>
      <c r="I668" s="366">
        <f t="shared" si="166"/>
        <v>-46</v>
      </c>
      <c r="J668" s="355">
        <f t="shared" si="167"/>
        <v>-1</v>
      </c>
    </row>
    <row r="669" s="312" customFormat="1" ht="14.25" spans="1:10">
      <c r="A669" s="349" t="s">
        <v>1249</v>
      </c>
      <c r="B669" s="372">
        <f t="shared" si="160"/>
        <v>7</v>
      </c>
      <c r="C669" s="351" t="s">
        <v>1250</v>
      </c>
      <c r="D669" s="360">
        <v>0</v>
      </c>
      <c r="E669" s="360"/>
      <c r="F669" s="360">
        <v>0</v>
      </c>
      <c r="G669" s="360">
        <v>0</v>
      </c>
      <c r="H669" s="355"/>
      <c r="I669" s="366"/>
      <c r="J669" s="355"/>
    </row>
    <row r="670" s="312" customFormat="1" ht="14.25" spans="1:10">
      <c r="A670" s="349" t="s">
        <v>1251</v>
      </c>
      <c r="B670" s="372">
        <f t="shared" si="160"/>
        <v>5</v>
      </c>
      <c r="C670" s="351" t="s">
        <v>1252</v>
      </c>
      <c r="D670" s="360">
        <v>2861</v>
      </c>
      <c r="E670" s="360">
        <v>1988</v>
      </c>
      <c r="F670" s="360">
        <v>2719</v>
      </c>
      <c r="G670" s="360">
        <v>2864</v>
      </c>
      <c r="H670" s="355">
        <f t="shared" ref="H670:H672" si="168">G670/F670</f>
        <v>1.05332842956969</v>
      </c>
      <c r="I670" s="366">
        <f t="shared" ref="I670:I677" si="169">G670-D670</f>
        <v>3</v>
      </c>
      <c r="J670" s="355">
        <f t="shared" ref="J670:J677" si="170">I670/D670</f>
        <v>0.00104858441104509</v>
      </c>
    </row>
    <row r="671" s="312" customFormat="1" ht="14.25" spans="1:10">
      <c r="A671" s="349" t="s">
        <v>1253</v>
      </c>
      <c r="B671" s="372">
        <f t="shared" si="160"/>
        <v>7</v>
      </c>
      <c r="C671" s="351" t="s">
        <v>1254</v>
      </c>
      <c r="D671" s="360">
        <v>343</v>
      </c>
      <c r="E671" s="360">
        <v>317</v>
      </c>
      <c r="F671" s="360">
        <v>317</v>
      </c>
      <c r="G671" s="360">
        <v>356</v>
      </c>
      <c r="H671" s="355">
        <f t="shared" si="168"/>
        <v>1.12302839116719</v>
      </c>
      <c r="I671" s="366">
        <f t="shared" si="169"/>
        <v>13</v>
      </c>
      <c r="J671" s="355">
        <f t="shared" si="170"/>
        <v>0.0379008746355685</v>
      </c>
    </row>
    <row r="672" s="312" customFormat="1" ht="14.25" spans="1:10">
      <c r="A672" s="349" t="s">
        <v>1255</v>
      </c>
      <c r="B672" s="372">
        <f t="shared" si="160"/>
        <v>7</v>
      </c>
      <c r="C672" s="351" t="s">
        <v>1256</v>
      </c>
      <c r="D672" s="360">
        <v>1556</v>
      </c>
      <c r="E672" s="360">
        <v>1636</v>
      </c>
      <c r="F672" s="360">
        <v>2367</v>
      </c>
      <c r="G672" s="360">
        <v>1958</v>
      </c>
      <c r="H672" s="355">
        <f t="shared" si="168"/>
        <v>0.827207435572455</v>
      </c>
      <c r="I672" s="366">
        <f t="shared" si="169"/>
        <v>402</v>
      </c>
      <c r="J672" s="355">
        <f t="shared" si="170"/>
        <v>0.258354755784062</v>
      </c>
    </row>
    <row r="673" s="312" customFormat="1" ht="14.25" spans="1:10">
      <c r="A673" s="349" t="s">
        <v>1257</v>
      </c>
      <c r="B673" s="372">
        <f t="shared" si="160"/>
        <v>7</v>
      </c>
      <c r="C673" s="351" t="s">
        <v>1258</v>
      </c>
      <c r="D673" s="360">
        <v>962</v>
      </c>
      <c r="E673" s="360">
        <v>35</v>
      </c>
      <c r="F673" s="360">
        <v>35</v>
      </c>
      <c r="G673" s="360">
        <v>550</v>
      </c>
      <c r="H673" s="355"/>
      <c r="I673" s="366">
        <f t="shared" si="169"/>
        <v>-412</v>
      </c>
      <c r="J673" s="355">
        <f t="shared" si="170"/>
        <v>-0.428274428274428</v>
      </c>
    </row>
    <row r="674" s="312" customFormat="1" ht="14.25" spans="1:10">
      <c r="A674" s="349" t="s">
        <v>1259</v>
      </c>
      <c r="B674" s="372">
        <f t="shared" si="160"/>
        <v>5</v>
      </c>
      <c r="C674" s="351" t="s">
        <v>1260</v>
      </c>
      <c r="D674" s="360">
        <v>7424</v>
      </c>
      <c r="E674" s="360">
        <v>7479</v>
      </c>
      <c r="F674" s="360">
        <v>7479</v>
      </c>
      <c r="G674" s="360">
        <v>5631</v>
      </c>
      <c r="H674" s="355">
        <f t="shared" ref="H674:H677" si="171">G674/F674</f>
        <v>0.75290814279984</v>
      </c>
      <c r="I674" s="366">
        <f t="shared" si="169"/>
        <v>-1793</v>
      </c>
      <c r="J674" s="355">
        <f t="shared" si="170"/>
        <v>-0.24151400862069</v>
      </c>
    </row>
    <row r="675" s="312" customFormat="1" ht="14.25" spans="1:10">
      <c r="A675" s="349" t="s">
        <v>1261</v>
      </c>
      <c r="B675" s="372">
        <f t="shared" si="160"/>
        <v>7</v>
      </c>
      <c r="C675" s="351" t="s">
        <v>1262</v>
      </c>
      <c r="D675" s="360">
        <v>870</v>
      </c>
      <c r="E675" s="360">
        <v>583</v>
      </c>
      <c r="F675" s="360">
        <v>583</v>
      </c>
      <c r="G675" s="360">
        <v>729</v>
      </c>
      <c r="H675" s="355">
        <f t="shared" si="171"/>
        <v>1.25042881646655</v>
      </c>
      <c r="I675" s="366">
        <f t="shared" si="169"/>
        <v>-141</v>
      </c>
      <c r="J675" s="355">
        <f t="shared" si="170"/>
        <v>-0.162068965517241</v>
      </c>
    </row>
    <row r="676" s="312" customFormat="1" ht="14.25" spans="1:10">
      <c r="A676" s="349" t="s">
        <v>1263</v>
      </c>
      <c r="B676" s="372">
        <f t="shared" si="160"/>
        <v>7</v>
      </c>
      <c r="C676" s="351" t="s">
        <v>1264</v>
      </c>
      <c r="D676" s="360">
        <v>5412</v>
      </c>
      <c r="E676" s="360">
        <v>3250</v>
      </c>
      <c r="F676" s="360">
        <v>3250</v>
      </c>
      <c r="G676" s="360">
        <v>3184</v>
      </c>
      <c r="H676" s="355">
        <f t="shared" si="171"/>
        <v>0.979692307692308</v>
      </c>
      <c r="I676" s="366">
        <f t="shared" si="169"/>
        <v>-2228</v>
      </c>
      <c r="J676" s="355">
        <f t="shared" si="170"/>
        <v>-0.411677753141168</v>
      </c>
    </row>
    <row r="677" s="312" customFormat="1" ht="14.25" spans="1:10">
      <c r="A677" s="349" t="s">
        <v>1265</v>
      </c>
      <c r="B677" s="372">
        <f t="shared" si="160"/>
        <v>7</v>
      </c>
      <c r="C677" s="351" t="s">
        <v>1266</v>
      </c>
      <c r="D677" s="360">
        <v>1142</v>
      </c>
      <c r="E677" s="360">
        <v>3646</v>
      </c>
      <c r="F677" s="360">
        <v>3646</v>
      </c>
      <c r="G677" s="360">
        <v>1718</v>
      </c>
      <c r="H677" s="355">
        <f t="shared" si="171"/>
        <v>0.471201316511245</v>
      </c>
      <c r="I677" s="366">
        <f t="shared" si="169"/>
        <v>576</v>
      </c>
      <c r="J677" s="355">
        <f t="shared" si="170"/>
        <v>0.504378283712785</v>
      </c>
    </row>
    <row r="678" s="312" customFormat="1" ht="14.25" spans="1:10">
      <c r="A678" s="349" t="s">
        <v>1267</v>
      </c>
      <c r="B678" s="372">
        <f t="shared" si="160"/>
        <v>7</v>
      </c>
      <c r="C678" s="351" t="s">
        <v>1268</v>
      </c>
      <c r="D678" s="360">
        <v>0</v>
      </c>
      <c r="E678" s="360"/>
      <c r="F678" s="360">
        <v>0</v>
      </c>
      <c r="G678" s="360">
        <v>0</v>
      </c>
      <c r="H678" s="355"/>
      <c r="I678" s="366"/>
      <c r="J678" s="355"/>
    </row>
    <row r="679" s="312" customFormat="1" ht="14.25" spans="1:10">
      <c r="A679" s="349" t="s">
        <v>1269</v>
      </c>
      <c r="B679" s="372">
        <f t="shared" si="160"/>
        <v>5</v>
      </c>
      <c r="C679" s="351" t="s">
        <v>1270</v>
      </c>
      <c r="D679" s="360">
        <v>0</v>
      </c>
      <c r="E679" s="360">
        <v>325</v>
      </c>
      <c r="F679" s="360">
        <v>325</v>
      </c>
      <c r="G679" s="360">
        <v>273</v>
      </c>
      <c r="H679" s="355"/>
      <c r="I679" s="366">
        <f t="shared" ref="I679:I685" si="172">G679-D679</f>
        <v>273</v>
      </c>
      <c r="J679" s="355"/>
    </row>
    <row r="680" s="312" customFormat="1" ht="14.25" spans="1:10">
      <c r="A680" s="349" t="s">
        <v>1271</v>
      </c>
      <c r="B680" s="372">
        <f t="shared" si="160"/>
        <v>7</v>
      </c>
      <c r="C680" s="351" t="s">
        <v>1272</v>
      </c>
      <c r="D680" s="360">
        <v>0</v>
      </c>
      <c r="E680" s="360"/>
      <c r="F680" s="360">
        <v>0</v>
      </c>
      <c r="G680" s="360">
        <v>0</v>
      </c>
      <c r="H680" s="355"/>
      <c r="I680" s="366"/>
      <c r="J680" s="355"/>
    </row>
    <row r="681" s="312" customFormat="1" ht="14.25" spans="1:10">
      <c r="A681" s="349" t="s">
        <v>1273</v>
      </c>
      <c r="B681" s="372">
        <f t="shared" si="160"/>
        <v>7</v>
      </c>
      <c r="C681" s="351" t="s">
        <v>1274</v>
      </c>
      <c r="D681" s="360">
        <v>0</v>
      </c>
      <c r="E681" s="360">
        <v>325</v>
      </c>
      <c r="F681" s="360">
        <v>325</v>
      </c>
      <c r="G681" s="360">
        <v>273</v>
      </c>
      <c r="H681" s="355"/>
      <c r="I681" s="366">
        <f t="shared" si="172"/>
        <v>273</v>
      </c>
      <c r="J681" s="355"/>
    </row>
    <row r="682" s="312" customFormat="1" ht="14.25" spans="1:10">
      <c r="A682" s="349" t="s">
        <v>1275</v>
      </c>
      <c r="B682" s="372">
        <f t="shared" si="160"/>
        <v>7</v>
      </c>
      <c r="C682" s="351" t="s">
        <v>1276</v>
      </c>
      <c r="D682" s="360">
        <v>0</v>
      </c>
      <c r="E682" s="360"/>
      <c r="F682" s="360">
        <v>0</v>
      </c>
      <c r="G682" s="360">
        <v>0</v>
      </c>
      <c r="H682" s="355"/>
      <c r="I682" s="366"/>
      <c r="J682" s="355"/>
    </row>
    <row r="683" s="312" customFormat="1" ht="14.25" spans="1:10">
      <c r="A683" s="349" t="s">
        <v>1277</v>
      </c>
      <c r="B683" s="372">
        <f t="shared" si="160"/>
        <v>5</v>
      </c>
      <c r="C683" s="351" t="s">
        <v>1278</v>
      </c>
      <c r="D683" s="360">
        <v>1639</v>
      </c>
      <c r="E683" s="360">
        <v>1164</v>
      </c>
      <c r="F683" s="360">
        <v>2258</v>
      </c>
      <c r="G683" s="360">
        <v>1698</v>
      </c>
      <c r="H683" s="355">
        <f>G683/F683</f>
        <v>0.75199291408326</v>
      </c>
      <c r="I683" s="366">
        <f t="shared" si="172"/>
        <v>59</v>
      </c>
      <c r="J683" s="355">
        <f t="shared" ref="J683:J688" si="173">I683/D683</f>
        <v>0.0359975594874924</v>
      </c>
    </row>
    <row r="684" s="312" customFormat="1" ht="14.25" spans="1:10">
      <c r="A684" s="349" t="s">
        <v>1279</v>
      </c>
      <c r="B684" s="372">
        <f t="shared" si="160"/>
        <v>7</v>
      </c>
      <c r="C684" s="351" t="s">
        <v>1280</v>
      </c>
      <c r="D684" s="360">
        <v>1584</v>
      </c>
      <c r="E684" s="360">
        <v>1164</v>
      </c>
      <c r="F684" s="360">
        <v>2258</v>
      </c>
      <c r="G684" s="360">
        <v>1698</v>
      </c>
      <c r="H684" s="355">
        <f>G684/F684</f>
        <v>0.75199291408326</v>
      </c>
      <c r="I684" s="366">
        <f t="shared" si="172"/>
        <v>114</v>
      </c>
      <c r="J684" s="355">
        <f t="shared" si="173"/>
        <v>0.071969696969697</v>
      </c>
    </row>
    <row r="685" s="312" customFormat="1" ht="14.25" spans="1:10">
      <c r="A685" s="349" t="s">
        <v>1281</v>
      </c>
      <c r="B685" s="372">
        <f t="shared" si="160"/>
        <v>7</v>
      </c>
      <c r="C685" s="351" t="s">
        <v>1282</v>
      </c>
      <c r="D685" s="360">
        <v>0</v>
      </c>
      <c r="E685" s="360"/>
      <c r="F685" s="360">
        <v>0</v>
      </c>
      <c r="G685" s="360">
        <v>0</v>
      </c>
      <c r="H685" s="355"/>
      <c r="I685" s="366">
        <f t="shared" si="172"/>
        <v>0</v>
      </c>
      <c r="J685" s="355"/>
    </row>
    <row r="686" s="312" customFormat="1" ht="14.25" spans="1:10">
      <c r="A686" s="349" t="s">
        <v>1283</v>
      </c>
      <c r="B686" s="372">
        <f t="shared" si="160"/>
        <v>7</v>
      </c>
      <c r="C686" s="351" t="s">
        <v>1284</v>
      </c>
      <c r="D686" s="360">
        <v>55</v>
      </c>
      <c r="E686" s="360"/>
      <c r="F686" s="360">
        <v>0</v>
      </c>
      <c r="G686" s="360">
        <v>0</v>
      </c>
      <c r="H686" s="355"/>
      <c r="I686" s="366"/>
      <c r="J686" s="355"/>
    </row>
    <row r="687" s="312" customFormat="1" ht="14.25" spans="1:10">
      <c r="A687" s="349" t="s">
        <v>1285</v>
      </c>
      <c r="B687" s="372">
        <f t="shared" si="160"/>
        <v>5</v>
      </c>
      <c r="C687" s="351" t="s">
        <v>1286</v>
      </c>
      <c r="D687" s="360">
        <v>59</v>
      </c>
      <c r="E687" s="360">
        <v>81</v>
      </c>
      <c r="F687" s="360">
        <v>100</v>
      </c>
      <c r="G687" s="360">
        <v>55</v>
      </c>
      <c r="H687" s="355"/>
      <c r="I687" s="366">
        <f>G687-D687</f>
        <v>-4</v>
      </c>
      <c r="J687" s="355">
        <f t="shared" si="173"/>
        <v>-0.0677966101694915</v>
      </c>
    </row>
    <row r="688" s="312" customFormat="1" ht="14.25" spans="1:10">
      <c r="A688" s="349" t="s">
        <v>1287</v>
      </c>
      <c r="B688" s="372">
        <f t="shared" si="160"/>
        <v>7</v>
      </c>
      <c r="C688" s="351" t="s">
        <v>1288</v>
      </c>
      <c r="D688" s="360">
        <v>59</v>
      </c>
      <c r="E688" s="360">
        <v>81</v>
      </c>
      <c r="F688" s="360">
        <v>100</v>
      </c>
      <c r="G688" s="360">
        <v>55</v>
      </c>
      <c r="H688" s="355"/>
      <c r="I688" s="366">
        <f>G688-D688</f>
        <v>-4</v>
      </c>
      <c r="J688" s="355">
        <f t="shared" si="173"/>
        <v>-0.0677966101694915</v>
      </c>
    </row>
    <row r="689" s="312" customFormat="1" ht="14.25" spans="1:10">
      <c r="A689" s="349" t="s">
        <v>1289</v>
      </c>
      <c r="B689" s="372">
        <f t="shared" si="160"/>
        <v>7</v>
      </c>
      <c r="C689" s="351" t="s">
        <v>1290</v>
      </c>
      <c r="D689" s="360">
        <v>0</v>
      </c>
      <c r="E689" s="360"/>
      <c r="F689" s="360">
        <v>0</v>
      </c>
      <c r="G689" s="360">
        <v>0</v>
      </c>
      <c r="H689" s="355"/>
      <c r="I689" s="366"/>
      <c r="J689" s="355"/>
    </row>
    <row r="690" s="312" customFormat="1" ht="14.25" spans="1:10">
      <c r="A690" s="349" t="s">
        <v>1291</v>
      </c>
      <c r="B690" s="372"/>
      <c r="C690" s="351" t="s">
        <v>1292</v>
      </c>
      <c r="D690" s="360">
        <v>0</v>
      </c>
      <c r="E690" s="360">
        <v>78</v>
      </c>
      <c r="F690" s="360">
        <v>81</v>
      </c>
      <c r="G690" s="360">
        <v>102</v>
      </c>
      <c r="H690" s="355"/>
      <c r="I690" s="366"/>
      <c r="J690" s="355"/>
    </row>
    <row r="691" s="312" customFormat="1" ht="14.25" spans="1:10">
      <c r="A691" s="349" t="s">
        <v>1293</v>
      </c>
      <c r="B691" s="372"/>
      <c r="C691" s="351" t="s">
        <v>930</v>
      </c>
      <c r="D691" s="360">
        <v>0</v>
      </c>
      <c r="E691" s="360">
        <v>78</v>
      </c>
      <c r="F691" s="360">
        <v>78</v>
      </c>
      <c r="G691" s="360">
        <v>91</v>
      </c>
      <c r="H691" s="355"/>
      <c r="I691" s="366"/>
      <c r="J691" s="355"/>
    </row>
    <row r="692" s="312" customFormat="1" ht="14.25" spans="1:10">
      <c r="A692" s="349" t="s">
        <v>1294</v>
      </c>
      <c r="B692" s="372"/>
      <c r="C692" s="351" t="s">
        <v>932</v>
      </c>
      <c r="D692" s="360">
        <v>0</v>
      </c>
      <c r="E692" s="360"/>
      <c r="F692" s="360">
        <v>3</v>
      </c>
      <c r="G692" s="360">
        <v>5</v>
      </c>
      <c r="H692" s="355"/>
      <c r="I692" s="366"/>
      <c r="J692" s="355"/>
    </row>
    <row r="693" s="312" customFormat="1" ht="14.25" spans="1:10">
      <c r="A693" s="349" t="s">
        <v>1295</v>
      </c>
      <c r="B693" s="372"/>
      <c r="C693" s="351" t="s">
        <v>934</v>
      </c>
      <c r="D693" s="360">
        <v>0</v>
      </c>
      <c r="E693" s="360"/>
      <c r="F693" s="360">
        <v>0</v>
      </c>
      <c r="G693" s="360">
        <v>0</v>
      </c>
      <c r="H693" s="355"/>
      <c r="I693" s="366"/>
      <c r="J693" s="355"/>
    </row>
    <row r="694" s="312" customFormat="1" ht="14.25" spans="1:10">
      <c r="A694" s="349" t="s">
        <v>1296</v>
      </c>
      <c r="B694" s="372"/>
      <c r="C694" s="351" t="s">
        <v>1297</v>
      </c>
      <c r="D694" s="360">
        <v>0</v>
      </c>
      <c r="E694" s="360"/>
      <c r="F694" s="360">
        <v>0</v>
      </c>
      <c r="G694" s="360">
        <v>0</v>
      </c>
      <c r="H694" s="355"/>
      <c r="I694" s="366"/>
      <c r="J694" s="355"/>
    </row>
    <row r="695" s="312" customFormat="1" ht="14.25" spans="1:10">
      <c r="A695" s="349" t="s">
        <v>1298</v>
      </c>
      <c r="B695" s="372"/>
      <c r="C695" s="351" t="s">
        <v>1299</v>
      </c>
      <c r="D695" s="360">
        <v>0</v>
      </c>
      <c r="E695" s="360"/>
      <c r="F695" s="360">
        <v>0</v>
      </c>
      <c r="G695" s="360">
        <v>0</v>
      </c>
      <c r="H695" s="355"/>
      <c r="I695" s="366"/>
      <c r="J695" s="355"/>
    </row>
    <row r="696" s="312" customFormat="1" ht="14.25" spans="1:10">
      <c r="A696" s="349" t="s">
        <v>1300</v>
      </c>
      <c r="B696" s="372"/>
      <c r="C696" s="351" t="s">
        <v>1301</v>
      </c>
      <c r="D696" s="360">
        <v>0</v>
      </c>
      <c r="E696" s="360"/>
      <c r="F696" s="360">
        <v>0</v>
      </c>
      <c r="G696" s="360">
        <v>0</v>
      </c>
      <c r="H696" s="355"/>
      <c r="I696" s="366"/>
      <c r="J696" s="355"/>
    </row>
    <row r="697" s="312" customFormat="1" ht="14.25" spans="1:10">
      <c r="A697" s="349" t="s">
        <v>1302</v>
      </c>
      <c r="B697" s="372"/>
      <c r="C697" s="351" t="s">
        <v>1165</v>
      </c>
      <c r="D697" s="360">
        <v>0</v>
      </c>
      <c r="E697" s="360"/>
      <c r="F697" s="360">
        <v>0</v>
      </c>
      <c r="G697" s="360">
        <v>0</v>
      </c>
      <c r="H697" s="355"/>
      <c r="I697" s="366"/>
      <c r="J697" s="355"/>
    </row>
    <row r="698" s="312" customFormat="1" ht="14.25" spans="1:10">
      <c r="A698" s="349" t="s">
        <v>1303</v>
      </c>
      <c r="B698" s="372"/>
      <c r="C698" s="351" t="s">
        <v>1304</v>
      </c>
      <c r="D698" s="360">
        <v>0</v>
      </c>
      <c r="E698" s="360"/>
      <c r="F698" s="360">
        <v>0</v>
      </c>
      <c r="G698" s="360">
        <v>6</v>
      </c>
      <c r="H698" s="355"/>
      <c r="I698" s="366"/>
      <c r="J698" s="355"/>
    </row>
    <row r="699" s="312" customFormat="1" ht="14.25" spans="1:10">
      <c r="A699" s="349" t="s">
        <v>1305</v>
      </c>
      <c r="B699" s="372">
        <f t="shared" ref="B699:B711" si="174">LEN(A699)</f>
        <v>5</v>
      </c>
      <c r="C699" s="351" t="s">
        <v>1306</v>
      </c>
      <c r="D699" s="360">
        <v>543</v>
      </c>
      <c r="E699" s="360">
        <v>622</v>
      </c>
      <c r="F699" s="360">
        <v>622</v>
      </c>
      <c r="G699" s="360">
        <v>634</v>
      </c>
      <c r="H699" s="355"/>
      <c r="I699" s="366"/>
      <c r="J699" s="355"/>
    </row>
    <row r="700" s="312" customFormat="1" ht="14.25" spans="1:10">
      <c r="A700" s="349" t="s">
        <v>1307</v>
      </c>
      <c r="B700" s="372">
        <f t="shared" si="174"/>
        <v>7</v>
      </c>
      <c r="C700" s="351" t="s">
        <v>1308</v>
      </c>
      <c r="D700" s="360">
        <v>543</v>
      </c>
      <c r="E700" s="360">
        <v>622</v>
      </c>
      <c r="F700" s="360">
        <v>622</v>
      </c>
      <c r="G700" s="360">
        <v>634</v>
      </c>
      <c r="H700" s="355"/>
      <c r="I700" s="366"/>
      <c r="J700" s="355"/>
    </row>
    <row r="701" s="312" customFormat="1" ht="14.25" spans="1:10">
      <c r="A701" s="349" t="s">
        <v>1309</v>
      </c>
      <c r="B701" s="372">
        <f t="shared" si="174"/>
        <v>5</v>
      </c>
      <c r="C701" s="351" t="s">
        <v>1310</v>
      </c>
      <c r="D701" s="360">
        <v>218</v>
      </c>
      <c r="E701" s="360"/>
      <c r="F701" s="360">
        <v>0</v>
      </c>
      <c r="G701" s="360">
        <v>14</v>
      </c>
      <c r="H701" s="355"/>
      <c r="I701" s="366">
        <f t="shared" ref="I701:I706" si="175">G701-D701</f>
        <v>-204</v>
      </c>
      <c r="J701" s="355">
        <f t="shared" ref="J701:J706" si="176">I701/D701</f>
        <v>-0.935779816513762</v>
      </c>
    </row>
    <row r="702" s="312" customFormat="1" ht="14.25" spans="1:10">
      <c r="A702" s="349" t="s">
        <v>1311</v>
      </c>
      <c r="B702" s="372">
        <f t="shared" si="174"/>
        <v>7</v>
      </c>
      <c r="C702" s="351" t="s">
        <v>1312</v>
      </c>
      <c r="D702" s="360">
        <v>218</v>
      </c>
      <c r="E702" s="360"/>
      <c r="F702" s="360">
        <v>0</v>
      </c>
      <c r="G702" s="360">
        <v>14</v>
      </c>
      <c r="H702" s="355"/>
      <c r="I702" s="366">
        <f t="shared" si="175"/>
        <v>-204</v>
      </c>
      <c r="J702" s="355">
        <f t="shared" si="176"/>
        <v>-0.935779816513762</v>
      </c>
    </row>
    <row r="703" s="312" customFormat="1" ht="14.25" spans="1:10">
      <c r="A703" s="344" t="s">
        <v>1313</v>
      </c>
      <c r="B703" s="345">
        <f t="shared" si="174"/>
        <v>3</v>
      </c>
      <c r="C703" s="346" t="s">
        <v>1314</v>
      </c>
      <c r="D703" s="347">
        <v>82</v>
      </c>
      <c r="E703" s="347">
        <v>70</v>
      </c>
      <c r="F703" s="347">
        <v>70</v>
      </c>
      <c r="G703" s="347">
        <v>413</v>
      </c>
      <c r="H703" s="348">
        <f t="shared" ref="H703:H705" si="177">G703/F703</f>
        <v>5.9</v>
      </c>
      <c r="I703" s="365">
        <f t="shared" si="175"/>
        <v>331</v>
      </c>
      <c r="J703" s="348">
        <f t="shared" si="176"/>
        <v>4.03658536585366</v>
      </c>
    </row>
    <row r="704" s="312" customFormat="1" ht="14.25" spans="1:10">
      <c r="A704" s="349" t="s">
        <v>1315</v>
      </c>
      <c r="B704" s="372">
        <f t="shared" si="174"/>
        <v>5</v>
      </c>
      <c r="C704" s="351" t="s">
        <v>1316</v>
      </c>
      <c r="D704" s="360">
        <v>82</v>
      </c>
      <c r="E704" s="360">
        <v>53</v>
      </c>
      <c r="F704" s="360">
        <v>53</v>
      </c>
      <c r="G704" s="360">
        <v>53</v>
      </c>
      <c r="H704" s="355">
        <f t="shared" si="177"/>
        <v>1</v>
      </c>
      <c r="I704" s="366">
        <f t="shared" si="175"/>
        <v>-29</v>
      </c>
      <c r="J704" s="355">
        <f t="shared" si="176"/>
        <v>-0.353658536585366</v>
      </c>
    </row>
    <row r="705" s="312" customFormat="1" ht="14.25" spans="1:10">
      <c r="A705" s="349" t="s">
        <v>1317</v>
      </c>
      <c r="B705" s="372">
        <f t="shared" si="174"/>
        <v>7</v>
      </c>
      <c r="C705" s="351" t="s">
        <v>120</v>
      </c>
      <c r="D705" s="360">
        <v>51</v>
      </c>
      <c r="E705" s="360">
        <v>53</v>
      </c>
      <c r="F705" s="360">
        <v>53</v>
      </c>
      <c r="G705" s="360">
        <v>53</v>
      </c>
      <c r="H705" s="355">
        <f t="shared" si="177"/>
        <v>1</v>
      </c>
      <c r="I705" s="366">
        <f t="shared" si="175"/>
        <v>2</v>
      </c>
      <c r="J705" s="355">
        <f t="shared" si="176"/>
        <v>0.0392156862745098</v>
      </c>
    </row>
    <row r="706" s="312" customFormat="1" ht="14.25" spans="1:10">
      <c r="A706" s="349" t="s">
        <v>1318</v>
      </c>
      <c r="B706" s="372">
        <f t="shared" si="174"/>
        <v>7</v>
      </c>
      <c r="C706" s="351" t="s">
        <v>122</v>
      </c>
      <c r="D706" s="360">
        <v>26</v>
      </c>
      <c r="E706" s="360"/>
      <c r="F706" s="360">
        <v>0</v>
      </c>
      <c r="G706" s="360">
        <v>0</v>
      </c>
      <c r="H706" s="355"/>
      <c r="I706" s="366">
        <f t="shared" si="175"/>
        <v>-26</v>
      </c>
      <c r="J706" s="355">
        <f t="shared" si="176"/>
        <v>-1</v>
      </c>
    </row>
    <row r="707" s="312" customFormat="1" ht="14.25" spans="1:10">
      <c r="A707" s="349" t="s">
        <v>1319</v>
      </c>
      <c r="B707" s="372">
        <f t="shared" si="174"/>
        <v>7</v>
      </c>
      <c r="C707" s="351" t="s">
        <v>124</v>
      </c>
      <c r="D707" s="360">
        <v>0</v>
      </c>
      <c r="E707" s="360"/>
      <c r="F707" s="360">
        <v>0</v>
      </c>
      <c r="G707" s="360">
        <v>0</v>
      </c>
      <c r="H707" s="355"/>
      <c r="I707" s="366"/>
      <c r="J707" s="355"/>
    </row>
    <row r="708" s="312" customFormat="1" ht="14.25" spans="1:10">
      <c r="A708" s="349" t="s">
        <v>1320</v>
      </c>
      <c r="B708" s="372">
        <f t="shared" si="174"/>
        <v>7</v>
      </c>
      <c r="C708" s="351" t="s">
        <v>1321</v>
      </c>
      <c r="D708" s="360">
        <v>0</v>
      </c>
      <c r="E708" s="360"/>
      <c r="F708" s="360">
        <v>0</v>
      </c>
      <c r="G708" s="360">
        <v>0</v>
      </c>
      <c r="H708" s="355"/>
      <c r="I708" s="366">
        <f>G708-D708</f>
        <v>0</v>
      </c>
      <c r="J708" s="355"/>
    </row>
    <row r="709" s="312" customFormat="1" ht="14.25" spans="1:10">
      <c r="A709" s="349" t="s">
        <v>1322</v>
      </c>
      <c r="B709" s="372">
        <f t="shared" si="174"/>
        <v>7</v>
      </c>
      <c r="C709" s="351" t="s">
        <v>1323</v>
      </c>
      <c r="D709" s="360">
        <v>5</v>
      </c>
      <c r="E709" s="360"/>
      <c r="F709" s="360">
        <v>0</v>
      </c>
      <c r="G709" s="360">
        <v>0</v>
      </c>
      <c r="H709" s="355"/>
      <c r="I709" s="366"/>
      <c r="J709" s="355"/>
    </row>
    <row r="710" s="312" customFormat="1" ht="14.25" spans="1:10">
      <c r="A710" s="349" t="s">
        <v>1324</v>
      </c>
      <c r="B710" s="372">
        <f t="shared" si="174"/>
        <v>7</v>
      </c>
      <c r="C710" s="351" t="s">
        <v>1325</v>
      </c>
      <c r="D710" s="360">
        <v>0</v>
      </c>
      <c r="E710" s="360"/>
      <c r="F710" s="360">
        <v>0</v>
      </c>
      <c r="G710" s="360">
        <v>0</v>
      </c>
      <c r="H710" s="355"/>
      <c r="I710" s="366"/>
      <c r="J710" s="355"/>
    </row>
    <row r="711" s="312" customFormat="1" ht="14.25" spans="1:10">
      <c r="A711" s="349" t="s">
        <v>1326</v>
      </c>
      <c r="B711" s="372">
        <f t="shared" si="174"/>
        <v>7</v>
      </c>
      <c r="C711" s="351" t="s">
        <v>1327</v>
      </c>
      <c r="D711" s="360">
        <v>0</v>
      </c>
      <c r="E711" s="360"/>
      <c r="F711" s="360">
        <v>0</v>
      </c>
      <c r="G711" s="360">
        <v>0</v>
      </c>
      <c r="H711" s="355"/>
      <c r="I711" s="366"/>
      <c r="J711" s="355"/>
    </row>
    <row r="712" s="312" customFormat="1" ht="14.25" spans="1:10">
      <c r="A712" s="349">
        <v>2110108</v>
      </c>
      <c r="B712" s="372"/>
      <c r="C712" s="351" t="s">
        <v>1328</v>
      </c>
      <c r="D712" s="360">
        <v>0</v>
      </c>
      <c r="E712" s="360"/>
      <c r="F712" s="360"/>
      <c r="G712" s="360">
        <v>0</v>
      </c>
      <c r="H712" s="355"/>
      <c r="I712" s="366"/>
      <c r="J712" s="355"/>
    </row>
    <row r="713" s="312" customFormat="1" ht="14.25" spans="1:10">
      <c r="A713" s="349" t="s">
        <v>1329</v>
      </c>
      <c r="B713" s="372">
        <f t="shared" ref="B713:B724" si="178">LEN(A713)</f>
        <v>7</v>
      </c>
      <c r="C713" s="351" t="s">
        <v>1330</v>
      </c>
      <c r="D713" s="360">
        <v>0</v>
      </c>
      <c r="E713" s="360"/>
      <c r="F713" s="360">
        <v>0</v>
      </c>
      <c r="G713" s="360">
        <v>0</v>
      </c>
      <c r="H713" s="355"/>
      <c r="I713" s="366">
        <f t="shared" ref="I713:I715" si="179">G713-D713</f>
        <v>0</v>
      </c>
      <c r="J713" s="355"/>
    </row>
    <row r="714" s="312" customFormat="1" ht="14.25" spans="1:10">
      <c r="A714" s="349" t="s">
        <v>1331</v>
      </c>
      <c r="B714" s="372">
        <f t="shared" si="178"/>
        <v>5</v>
      </c>
      <c r="C714" s="351" t="s">
        <v>1332</v>
      </c>
      <c r="D714" s="360">
        <v>0</v>
      </c>
      <c r="E714" s="360"/>
      <c r="F714" s="360">
        <v>0</v>
      </c>
      <c r="G714" s="360">
        <v>0</v>
      </c>
      <c r="H714" s="355"/>
      <c r="I714" s="366">
        <f t="shared" si="179"/>
        <v>0</v>
      </c>
      <c r="J714" s="355"/>
    </row>
    <row r="715" s="312" customFormat="1" ht="14.25" spans="1:10">
      <c r="A715" s="349" t="s">
        <v>1333</v>
      </c>
      <c r="B715" s="372">
        <f t="shared" si="178"/>
        <v>7</v>
      </c>
      <c r="C715" s="351" t="s">
        <v>1334</v>
      </c>
      <c r="D715" s="360">
        <v>0</v>
      </c>
      <c r="E715" s="360"/>
      <c r="F715" s="360">
        <v>0</v>
      </c>
      <c r="G715" s="360">
        <v>0</v>
      </c>
      <c r="H715" s="355"/>
      <c r="I715" s="366">
        <f t="shared" si="179"/>
        <v>0</v>
      </c>
      <c r="J715" s="355"/>
    </row>
    <row r="716" s="312" customFormat="1" ht="14.25" spans="1:10">
      <c r="A716" s="349" t="s">
        <v>1335</v>
      </c>
      <c r="B716" s="372">
        <f t="shared" si="178"/>
        <v>7</v>
      </c>
      <c r="C716" s="351" t="s">
        <v>1336</v>
      </c>
      <c r="D716" s="360">
        <v>0</v>
      </c>
      <c r="E716" s="360"/>
      <c r="F716" s="360">
        <v>0</v>
      </c>
      <c r="G716" s="360">
        <v>0</v>
      </c>
      <c r="H716" s="355"/>
      <c r="I716" s="366"/>
      <c r="J716" s="355"/>
    </row>
    <row r="717" s="312" customFormat="1" ht="14.25" spans="1:10">
      <c r="A717" s="349" t="s">
        <v>1337</v>
      </c>
      <c r="B717" s="372">
        <f t="shared" si="178"/>
        <v>7</v>
      </c>
      <c r="C717" s="351" t="s">
        <v>1338</v>
      </c>
      <c r="D717" s="360">
        <v>0</v>
      </c>
      <c r="E717" s="360"/>
      <c r="F717" s="360">
        <v>0</v>
      </c>
      <c r="G717" s="360">
        <v>0</v>
      </c>
      <c r="H717" s="355"/>
      <c r="I717" s="366">
        <f>G717-D717</f>
        <v>0</v>
      </c>
      <c r="J717" s="355"/>
    </row>
    <row r="718" s="312" customFormat="1" ht="14.25" spans="1:10">
      <c r="A718" s="349" t="s">
        <v>1339</v>
      </c>
      <c r="B718" s="372">
        <f t="shared" si="178"/>
        <v>5</v>
      </c>
      <c r="C718" s="351" t="s">
        <v>1340</v>
      </c>
      <c r="D718" s="360">
        <v>0</v>
      </c>
      <c r="E718" s="360"/>
      <c r="F718" s="360">
        <v>0</v>
      </c>
      <c r="G718" s="360">
        <v>0</v>
      </c>
      <c r="H718" s="355"/>
      <c r="I718" s="366"/>
      <c r="J718" s="355"/>
    </row>
    <row r="719" s="312" customFormat="1" ht="14.25" spans="1:10">
      <c r="A719" s="349" t="s">
        <v>1341</v>
      </c>
      <c r="B719" s="372">
        <f t="shared" si="178"/>
        <v>7</v>
      </c>
      <c r="C719" s="351" t="s">
        <v>1342</v>
      </c>
      <c r="D719" s="360">
        <v>0</v>
      </c>
      <c r="E719" s="360"/>
      <c r="F719" s="360">
        <v>0</v>
      </c>
      <c r="G719" s="360">
        <v>0</v>
      </c>
      <c r="H719" s="355"/>
      <c r="I719" s="366"/>
      <c r="J719" s="355"/>
    </row>
    <row r="720" s="312" customFormat="1" ht="14.25" spans="1:10">
      <c r="A720" s="349" t="s">
        <v>1343</v>
      </c>
      <c r="B720" s="372">
        <f t="shared" si="178"/>
        <v>7</v>
      </c>
      <c r="C720" s="351" t="s">
        <v>1344</v>
      </c>
      <c r="D720" s="360">
        <v>0</v>
      </c>
      <c r="E720" s="360"/>
      <c r="F720" s="360">
        <v>0</v>
      </c>
      <c r="G720" s="360">
        <v>0</v>
      </c>
      <c r="H720" s="355"/>
      <c r="I720" s="366"/>
      <c r="J720" s="355"/>
    </row>
    <row r="721" s="312" customFormat="1" ht="14.25" spans="1:10">
      <c r="A721" s="349" t="s">
        <v>1345</v>
      </c>
      <c r="B721" s="372">
        <f t="shared" si="178"/>
        <v>7</v>
      </c>
      <c r="C721" s="351" t="s">
        <v>1346</v>
      </c>
      <c r="D721" s="360">
        <v>0</v>
      </c>
      <c r="E721" s="360"/>
      <c r="F721" s="360">
        <v>0</v>
      </c>
      <c r="G721" s="360">
        <v>0</v>
      </c>
      <c r="H721" s="355"/>
      <c r="I721" s="366"/>
      <c r="J721" s="355"/>
    </row>
    <row r="722" s="312" customFormat="1" ht="14.25" spans="1:10">
      <c r="A722" s="349" t="s">
        <v>1347</v>
      </c>
      <c r="B722" s="372">
        <f t="shared" si="178"/>
        <v>7</v>
      </c>
      <c r="C722" s="351" t="s">
        <v>1348</v>
      </c>
      <c r="D722" s="360">
        <v>0</v>
      </c>
      <c r="E722" s="360"/>
      <c r="F722" s="360">
        <v>0</v>
      </c>
      <c r="G722" s="360">
        <v>0</v>
      </c>
      <c r="H722" s="355"/>
      <c r="I722" s="366"/>
      <c r="J722" s="355"/>
    </row>
    <row r="723" s="312" customFormat="1" ht="14.25" spans="1:10">
      <c r="A723" s="349" t="s">
        <v>1349</v>
      </c>
      <c r="B723" s="372">
        <f t="shared" si="178"/>
        <v>7</v>
      </c>
      <c r="C723" s="351" t="s">
        <v>1350</v>
      </c>
      <c r="D723" s="360">
        <v>0</v>
      </c>
      <c r="E723" s="360"/>
      <c r="F723" s="360">
        <v>0</v>
      </c>
      <c r="G723" s="360">
        <v>0</v>
      </c>
      <c r="H723" s="355"/>
      <c r="I723" s="366"/>
      <c r="J723" s="355"/>
    </row>
    <row r="724" s="312" customFormat="1" ht="14.25" spans="1:10">
      <c r="A724" s="349" t="s">
        <v>1351</v>
      </c>
      <c r="B724" s="372">
        <f t="shared" si="178"/>
        <v>7</v>
      </c>
      <c r="C724" s="351" t="s">
        <v>1352</v>
      </c>
      <c r="D724" s="360">
        <v>0</v>
      </c>
      <c r="E724" s="360"/>
      <c r="F724" s="360">
        <v>0</v>
      </c>
      <c r="G724" s="360">
        <v>0</v>
      </c>
      <c r="H724" s="355"/>
      <c r="I724" s="366"/>
      <c r="J724" s="355"/>
    </row>
    <row r="725" s="312" customFormat="1" ht="14.25" spans="1:10">
      <c r="A725" s="349">
        <v>2110307</v>
      </c>
      <c r="B725" s="372"/>
      <c r="C725" s="351" t="s">
        <v>1353</v>
      </c>
      <c r="D725" s="360">
        <v>0</v>
      </c>
      <c r="E725" s="360"/>
      <c r="F725" s="360"/>
      <c r="G725" s="360">
        <v>0</v>
      </c>
      <c r="H725" s="355"/>
      <c r="I725" s="366"/>
      <c r="J725" s="355"/>
    </row>
    <row r="726" s="312" customFormat="1" ht="14.25" spans="1:10">
      <c r="A726" s="349" t="s">
        <v>1354</v>
      </c>
      <c r="B726" s="372">
        <f t="shared" ref="B726:B736" si="180">LEN(A726)</f>
        <v>7</v>
      </c>
      <c r="C726" s="351" t="s">
        <v>1355</v>
      </c>
      <c r="D726" s="360">
        <v>0</v>
      </c>
      <c r="E726" s="360"/>
      <c r="F726" s="360">
        <v>0</v>
      </c>
      <c r="G726" s="360">
        <v>0</v>
      </c>
      <c r="H726" s="355"/>
      <c r="I726" s="366"/>
      <c r="J726" s="355"/>
    </row>
    <row r="727" s="312" customFormat="1" ht="14.25" spans="1:10">
      <c r="A727" s="349" t="s">
        <v>1356</v>
      </c>
      <c r="B727" s="372">
        <f t="shared" si="180"/>
        <v>5</v>
      </c>
      <c r="C727" s="351" t="s">
        <v>1357</v>
      </c>
      <c r="D727" s="360">
        <v>0</v>
      </c>
      <c r="E727" s="360">
        <v>17</v>
      </c>
      <c r="F727" s="360">
        <v>17</v>
      </c>
      <c r="G727" s="360">
        <v>17</v>
      </c>
      <c r="H727" s="355">
        <f>G727/F727</f>
        <v>1</v>
      </c>
      <c r="I727" s="366">
        <f t="shared" ref="I727:I732" si="181">G727-D727</f>
        <v>17</v>
      </c>
      <c r="J727" s="355"/>
    </row>
    <row r="728" s="312" customFormat="1" ht="14.25" spans="1:10">
      <c r="A728" s="349" t="s">
        <v>1358</v>
      </c>
      <c r="B728" s="372">
        <f t="shared" si="180"/>
        <v>7</v>
      </c>
      <c r="C728" s="351" t="s">
        <v>1359</v>
      </c>
      <c r="D728" s="360">
        <v>0</v>
      </c>
      <c r="E728" s="360"/>
      <c r="F728" s="360">
        <v>0</v>
      </c>
      <c r="G728" s="360">
        <v>0</v>
      </c>
      <c r="H728" s="355"/>
      <c r="I728" s="366"/>
      <c r="J728" s="355"/>
    </row>
    <row r="729" s="312" customFormat="1" ht="14.25" spans="1:10">
      <c r="A729" s="349" t="s">
        <v>1360</v>
      </c>
      <c r="B729" s="372">
        <f t="shared" si="180"/>
        <v>7</v>
      </c>
      <c r="C729" s="351" t="s">
        <v>1361</v>
      </c>
      <c r="D729" s="360">
        <v>0</v>
      </c>
      <c r="E729" s="360">
        <v>17</v>
      </c>
      <c r="F729" s="360">
        <v>17</v>
      </c>
      <c r="G729" s="360">
        <v>17</v>
      </c>
      <c r="H729" s="355">
        <f>G729/F729</f>
        <v>1</v>
      </c>
      <c r="I729" s="366">
        <f t="shared" si="181"/>
        <v>17</v>
      </c>
      <c r="J729" s="355"/>
    </row>
    <row r="730" s="312" customFormat="1" ht="14.25" spans="1:10">
      <c r="A730" s="349" t="s">
        <v>1362</v>
      </c>
      <c r="B730" s="372">
        <f t="shared" si="180"/>
        <v>7</v>
      </c>
      <c r="C730" s="351" t="s">
        <v>1363</v>
      </c>
      <c r="D730" s="360">
        <v>0</v>
      </c>
      <c r="E730" s="360"/>
      <c r="F730" s="360">
        <v>0</v>
      </c>
      <c r="G730" s="360">
        <v>0</v>
      </c>
      <c r="H730" s="355"/>
      <c r="I730" s="366"/>
      <c r="J730" s="355"/>
    </row>
    <row r="731" s="312" customFormat="1" ht="14.25" spans="1:10">
      <c r="A731" s="349" t="s">
        <v>1364</v>
      </c>
      <c r="B731" s="372">
        <f t="shared" si="180"/>
        <v>7</v>
      </c>
      <c r="C731" s="351" t="s">
        <v>1365</v>
      </c>
      <c r="D731" s="360">
        <v>0</v>
      </c>
      <c r="E731" s="360"/>
      <c r="F731" s="360">
        <v>0</v>
      </c>
      <c r="G731" s="360">
        <v>0</v>
      </c>
      <c r="H731" s="355"/>
      <c r="I731" s="366"/>
      <c r="J731" s="355"/>
    </row>
    <row r="732" s="312" customFormat="1" ht="14.25" spans="1:10">
      <c r="A732" s="349" t="s">
        <v>1366</v>
      </c>
      <c r="B732" s="372">
        <f t="shared" si="180"/>
        <v>5</v>
      </c>
      <c r="C732" s="351" t="s">
        <v>1367</v>
      </c>
      <c r="D732" s="360">
        <v>0</v>
      </c>
      <c r="E732" s="360"/>
      <c r="F732" s="360">
        <v>0</v>
      </c>
      <c r="G732" s="360">
        <v>0</v>
      </c>
      <c r="H732" s="355"/>
      <c r="I732" s="366">
        <f t="shared" si="181"/>
        <v>0</v>
      </c>
      <c r="J732" s="355"/>
    </row>
    <row r="733" s="312" customFormat="1" ht="14.25" spans="1:10">
      <c r="A733" s="349" t="s">
        <v>1368</v>
      </c>
      <c r="B733" s="372">
        <f t="shared" si="180"/>
        <v>7</v>
      </c>
      <c r="C733" s="351" t="s">
        <v>1369</v>
      </c>
      <c r="D733" s="360">
        <v>0</v>
      </c>
      <c r="E733" s="360"/>
      <c r="F733" s="360">
        <v>0</v>
      </c>
      <c r="G733" s="360">
        <v>0</v>
      </c>
      <c r="H733" s="355"/>
      <c r="I733" s="366"/>
      <c r="J733" s="355"/>
    </row>
    <row r="734" s="312" customFormat="1" ht="14.25" spans="1:10">
      <c r="A734" s="349" t="s">
        <v>1370</v>
      </c>
      <c r="B734" s="372">
        <f t="shared" si="180"/>
        <v>7</v>
      </c>
      <c r="C734" s="351" t="s">
        <v>1371</v>
      </c>
      <c r="D734" s="360">
        <v>0</v>
      </c>
      <c r="E734" s="360"/>
      <c r="F734" s="360">
        <v>0</v>
      </c>
      <c r="G734" s="360">
        <v>0</v>
      </c>
      <c r="H734" s="355"/>
      <c r="I734" s="366"/>
      <c r="J734" s="355"/>
    </row>
    <row r="735" s="312" customFormat="1" ht="14.25" spans="1:10">
      <c r="A735" s="349" t="s">
        <v>1372</v>
      </c>
      <c r="B735" s="372">
        <f t="shared" si="180"/>
        <v>7</v>
      </c>
      <c r="C735" s="351" t="s">
        <v>1373</v>
      </c>
      <c r="D735" s="360">
        <v>0</v>
      </c>
      <c r="E735" s="360"/>
      <c r="F735" s="360">
        <v>0</v>
      </c>
      <c r="G735" s="360">
        <v>0</v>
      </c>
      <c r="H735" s="355"/>
      <c r="I735" s="366"/>
      <c r="J735" s="355"/>
    </row>
    <row r="736" s="312" customFormat="1" ht="14.25" spans="1:10">
      <c r="A736" s="349" t="s">
        <v>1374</v>
      </c>
      <c r="B736" s="372">
        <f t="shared" si="180"/>
        <v>7</v>
      </c>
      <c r="C736" s="351" t="s">
        <v>1375</v>
      </c>
      <c r="D736" s="360">
        <v>0</v>
      </c>
      <c r="E736" s="360"/>
      <c r="F736" s="360">
        <v>0</v>
      </c>
      <c r="G736" s="360">
        <v>0</v>
      </c>
      <c r="H736" s="355"/>
      <c r="I736" s="366"/>
      <c r="J736" s="355"/>
    </row>
    <row r="737" s="312" customFormat="1" ht="14.25" spans="1:10">
      <c r="A737" s="349" t="s">
        <v>1376</v>
      </c>
      <c r="B737" s="372"/>
      <c r="C737" s="351" t="s">
        <v>1377</v>
      </c>
      <c r="D737" s="360">
        <v>0</v>
      </c>
      <c r="E737" s="360"/>
      <c r="F737" s="360">
        <v>0</v>
      </c>
      <c r="G737" s="360">
        <v>0</v>
      </c>
      <c r="H737" s="355"/>
      <c r="I737" s="366"/>
      <c r="J737" s="355"/>
    </row>
    <row r="738" s="312" customFormat="1" ht="14.25" spans="1:10">
      <c r="A738" s="349" t="s">
        <v>1378</v>
      </c>
      <c r="B738" s="372">
        <f t="shared" ref="B738:B801" si="182">LEN(A738)</f>
        <v>7</v>
      </c>
      <c r="C738" s="351" t="s">
        <v>1379</v>
      </c>
      <c r="D738" s="360">
        <v>0</v>
      </c>
      <c r="E738" s="360"/>
      <c r="F738" s="360">
        <v>0</v>
      </c>
      <c r="G738" s="360">
        <v>0</v>
      </c>
      <c r="H738" s="355"/>
      <c r="I738" s="366">
        <f>G738-D738</f>
        <v>0</v>
      </c>
      <c r="J738" s="355"/>
    </row>
    <row r="739" s="312" customFormat="1" ht="14.25" spans="1:10">
      <c r="A739" s="349" t="s">
        <v>1380</v>
      </c>
      <c r="B739" s="372">
        <f t="shared" si="182"/>
        <v>5</v>
      </c>
      <c r="C739" s="351" t="s">
        <v>1381</v>
      </c>
      <c r="D739" s="360">
        <v>0</v>
      </c>
      <c r="E739" s="360"/>
      <c r="F739" s="360">
        <v>0</v>
      </c>
      <c r="G739" s="360">
        <v>0</v>
      </c>
      <c r="H739" s="355"/>
      <c r="I739" s="366"/>
      <c r="J739" s="355"/>
    </row>
    <row r="740" s="312" customFormat="1" ht="14.25" spans="1:10">
      <c r="A740" s="349" t="s">
        <v>1382</v>
      </c>
      <c r="B740" s="372">
        <f t="shared" si="182"/>
        <v>7</v>
      </c>
      <c r="C740" s="351" t="s">
        <v>1383</v>
      </c>
      <c r="D740" s="360">
        <v>0</v>
      </c>
      <c r="E740" s="360"/>
      <c r="F740" s="360">
        <v>0</v>
      </c>
      <c r="G740" s="360">
        <v>0</v>
      </c>
      <c r="H740" s="355"/>
      <c r="I740" s="366"/>
      <c r="J740" s="355"/>
    </row>
    <row r="741" s="312" customFormat="1" ht="14.25" spans="1:10">
      <c r="A741" s="349" t="s">
        <v>1384</v>
      </c>
      <c r="B741" s="372">
        <f t="shared" si="182"/>
        <v>7</v>
      </c>
      <c r="C741" s="351" t="s">
        <v>1385</v>
      </c>
      <c r="D741" s="360">
        <v>0</v>
      </c>
      <c r="E741" s="360"/>
      <c r="F741" s="360">
        <v>0</v>
      </c>
      <c r="G741" s="360">
        <v>0</v>
      </c>
      <c r="H741" s="355"/>
      <c r="I741" s="366"/>
      <c r="J741" s="355"/>
    </row>
    <row r="742" s="312" customFormat="1" ht="14.25" spans="1:10">
      <c r="A742" s="349" t="s">
        <v>1386</v>
      </c>
      <c r="B742" s="372">
        <f t="shared" si="182"/>
        <v>7</v>
      </c>
      <c r="C742" s="351" t="s">
        <v>1387</v>
      </c>
      <c r="D742" s="360">
        <v>0</v>
      </c>
      <c r="E742" s="360"/>
      <c r="F742" s="360">
        <v>0</v>
      </c>
      <c r="G742" s="360">
        <v>0</v>
      </c>
      <c r="H742" s="355"/>
      <c r="I742" s="366"/>
      <c r="J742" s="355"/>
    </row>
    <row r="743" s="312" customFormat="1" ht="14.25" spans="1:10">
      <c r="A743" s="349" t="s">
        <v>1388</v>
      </c>
      <c r="B743" s="372">
        <f t="shared" si="182"/>
        <v>7</v>
      </c>
      <c r="C743" s="351" t="s">
        <v>1389</v>
      </c>
      <c r="D743" s="360">
        <v>0</v>
      </c>
      <c r="E743" s="360"/>
      <c r="F743" s="360">
        <v>0</v>
      </c>
      <c r="G743" s="360">
        <v>0</v>
      </c>
      <c r="H743" s="355"/>
      <c r="I743" s="366"/>
      <c r="J743" s="355"/>
    </row>
    <row r="744" s="312" customFormat="1" ht="14.25" spans="1:10">
      <c r="A744" s="349" t="s">
        <v>1390</v>
      </c>
      <c r="B744" s="372">
        <f t="shared" si="182"/>
        <v>7</v>
      </c>
      <c r="C744" s="351" t="s">
        <v>1391</v>
      </c>
      <c r="D744" s="360">
        <v>0</v>
      </c>
      <c r="E744" s="360"/>
      <c r="F744" s="360">
        <v>0</v>
      </c>
      <c r="G744" s="360">
        <v>0</v>
      </c>
      <c r="H744" s="355"/>
      <c r="I744" s="366"/>
      <c r="J744" s="355"/>
    </row>
    <row r="745" s="312" customFormat="1" ht="14.25" spans="1:10">
      <c r="A745" s="349" t="s">
        <v>1392</v>
      </c>
      <c r="B745" s="372">
        <f t="shared" si="182"/>
        <v>5</v>
      </c>
      <c r="C745" s="351" t="s">
        <v>1393</v>
      </c>
      <c r="D745" s="360">
        <v>0</v>
      </c>
      <c r="E745" s="360"/>
      <c r="F745" s="360">
        <v>0</v>
      </c>
      <c r="G745" s="360">
        <v>0</v>
      </c>
      <c r="H745" s="355"/>
      <c r="I745" s="366"/>
      <c r="J745" s="355"/>
    </row>
    <row r="746" s="312" customFormat="1" ht="14.25" spans="1:10">
      <c r="A746" s="349" t="s">
        <v>1394</v>
      </c>
      <c r="B746" s="372">
        <f t="shared" si="182"/>
        <v>7</v>
      </c>
      <c r="C746" s="351" t="s">
        <v>1395</v>
      </c>
      <c r="D746" s="360">
        <v>0</v>
      </c>
      <c r="E746" s="360"/>
      <c r="F746" s="360">
        <v>0</v>
      </c>
      <c r="G746" s="360">
        <v>0</v>
      </c>
      <c r="H746" s="355"/>
      <c r="I746" s="366"/>
      <c r="J746" s="355"/>
    </row>
    <row r="747" s="312" customFormat="1" ht="14.25" spans="1:10">
      <c r="A747" s="349" t="s">
        <v>1396</v>
      </c>
      <c r="B747" s="372">
        <f t="shared" si="182"/>
        <v>7</v>
      </c>
      <c r="C747" s="351" t="s">
        <v>1397</v>
      </c>
      <c r="D747" s="360">
        <v>0</v>
      </c>
      <c r="E747" s="360"/>
      <c r="F747" s="360">
        <v>0</v>
      </c>
      <c r="G747" s="360">
        <v>0</v>
      </c>
      <c r="H747" s="355"/>
      <c r="I747" s="366"/>
      <c r="J747" s="355"/>
    </row>
    <row r="748" s="312" customFormat="1" ht="14.25" spans="1:10">
      <c r="A748" s="349" t="s">
        <v>1398</v>
      </c>
      <c r="B748" s="372">
        <f t="shared" si="182"/>
        <v>5</v>
      </c>
      <c r="C748" s="351" t="s">
        <v>1399</v>
      </c>
      <c r="D748" s="360">
        <v>0</v>
      </c>
      <c r="E748" s="360"/>
      <c r="F748" s="360">
        <v>0</v>
      </c>
      <c r="G748" s="360">
        <v>0</v>
      </c>
      <c r="H748" s="355"/>
      <c r="I748" s="366"/>
      <c r="J748" s="355"/>
    </row>
    <row r="749" s="312" customFormat="1" ht="14.25" spans="1:10">
      <c r="A749" s="349" t="s">
        <v>1400</v>
      </c>
      <c r="B749" s="372">
        <f t="shared" si="182"/>
        <v>7</v>
      </c>
      <c r="C749" s="351" t="s">
        <v>1401</v>
      </c>
      <c r="D749" s="360">
        <v>0</v>
      </c>
      <c r="E749" s="360"/>
      <c r="F749" s="360">
        <v>0</v>
      </c>
      <c r="G749" s="360">
        <v>0</v>
      </c>
      <c r="H749" s="355"/>
      <c r="I749" s="366"/>
      <c r="J749" s="355"/>
    </row>
    <row r="750" s="312" customFormat="1" ht="14.25" spans="1:10">
      <c r="A750" s="349" t="s">
        <v>1402</v>
      </c>
      <c r="B750" s="372">
        <f t="shared" si="182"/>
        <v>7</v>
      </c>
      <c r="C750" s="351" t="s">
        <v>1403</v>
      </c>
      <c r="D750" s="360">
        <v>0</v>
      </c>
      <c r="E750" s="360"/>
      <c r="F750" s="360">
        <v>0</v>
      </c>
      <c r="G750" s="360">
        <v>0</v>
      </c>
      <c r="H750" s="355"/>
      <c r="I750" s="366"/>
      <c r="J750" s="355"/>
    </row>
    <row r="751" s="312" customFormat="1" ht="14.25" spans="1:10">
      <c r="A751" s="349" t="s">
        <v>1404</v>
      </c>
      <c r="B751" s="372">
        <f t="shared" si="182"/>
        <v>5</v>
      </c>
      <c r="C751" s="351" t="s">
        <v>1405</v>
      </c>
      <c r="D751" s="360">
        <v>0</v>
      </c>
      <c r="E751" s="360"/>
      <c r="F751" s="360">
        <v>0</v>
      </c>
      <c r="G751" s="360">
        <v>0</v>
      </c>
      <c r="H751" s="355"/>
      <c r="I751" s="366"/>
      <c r="J751" s="355"/>
    </row>
    <row r="752" s="312" customFormat="1" ht="14.25" spans="1:10">
      <c r="A752" s="349" t="s">
        <v>1406</v>
      </c>
      <c r="B752" s="372">
        <f t="shared" si="182"/>
        <v>5</v>
      </c>
      <c r="C752" s="351" t="s">
        <v>1407</v>
      </c>
      <c r="D752" s="360">
        <v>0</v>
      </c>
      <c r="E752" s="360"/>
      <c r="F752" s="360">
        <v>0</v>
      </c>
      <c r="G752" s="360">
        <v>285</v>
      </c>
      <c r="H752" s="355"/>
      <c r="I752" s="366"/>
      <c r="J752" s="355"/>
    </row>
    <row r="753" s="312" customFormat="1" ht="14.25" spans="1:10">
      <c r="A753" s="349" t="s">
        <v>1408</v>
      </c>
      <c r="B753" s="372">
        <f t="shared" si="182"/>
        <v>5</v>
      </c>
      <c r="C753" s="351" t="s">
        <v>1409</v>
      </c>
      <c r="D753" s="360">
        <v>0</v>
      </c>
      <c r="E753" s="360"/>
      <c r="F753" s="360">
        <v>0</v>
      </c>
      <c r="G753" s="360">
        <v>58</v>
      </c>
      <c r="H753" s="355"/>
      <c r="I753" s="366">
        <f t="shared" ref="I753:I755" si="183">G753-D753</f>
        <v>58</v>
      </c>
      <c r="J753" s="355"/>
    </row>
    <row r="754" s="312" customFormat="1" ht="14.25" spans="1:10">
      <c r="A754" s="349" t="s">
        <v>1410</v>
      </c>
      <c r="B754" s="372">
        <f t="shared" si="182"/>
        <v>7</v>
      </c>
      <c r="C754" s="351" t="s">
        <v>1411</v>
      </c>
      <c r="D754" s="360">
        <v>0</v>
      </c>
      <c r="E754" s="360"/>
      <c r="F754" s="360">
        <v>0</v>
      </c>
      <c r="G754" s="360">
        <v>58</v>
      </c>
      <c r="H754" s="355"/>
      <c r="I754" s="366">
        <f t="shared" si="183"/>
        <v>58</v>
      </c>
      <c r="J754" s="355"/>
    </row>
    <row r="755" s="312" customFormat="1" ht="14.25" spans="1:10">
      <c r="A755" s="349" t="s">
        <v>1412</v>
      </c>
      <c r="B755" s="372">
        <f t="shared" si="182"/>
        <v>7</v>
      </c>
      <c r="C755" s="351" t="s">
        <v>1413</v>
      </c>
      <c r="D755" s="360">
        <v>0</v>
      </c>
      <c r="E755" s="360"/>
      <c r="F755" s="360">
        <v>0</v>
      </c>
      <c r="G755" s="360">
        <v>0</v>
      </c>
      <c r="H755" s="355"/>
      <c r="I755" s="366">
        <f t="shared" si="183"/>
        <v>0</v>
      </c>
      <c r="J755" s="355"/>
    </row>
    <row r="756" s="312" customFormat="1" ht="14.25" spans="1:10">
      <c r="A756" s="349" t="s">
        <v>1414</v>
      </c>
      <c r="B756" s="372">
        <f t="shared" si="182"/>
        <v>7</v>
      </c>
      <c r="C756" s="351" t="s">
        <v>1415</v>
      </c>
      <c r="D756" s="360">
        <v>0</v>
      </c>
      <c r="E756" s="360"/>
      <c r="F756" s="360">
        <v>0</v>
      </c>
      <c r="G756" s="360">
        <v>0</v>
      </c>
      <c r="H756" s="355"/>
      <c r="I756" s="366"/>
      <c r="J756" s="355"/>
    </row>
    <row r="757" s="312" customFormat="1" ht="14.25" spans="1:10">
      <c r="A757" s="349" t="s">
        <v>1416</v>
      </c>
      <c r="B757" s="372">
        <f t="shared" si="182"/>
        <v>7</v>
      </c>
      <c r="C757" s="351" t="s">
        <v>1417</v>
      </c>
      <c r="D757" s="360">
        <v>0</v>
      </c>
      <c r="E757" s="360"/>
      <c r="F757" s="360">
        <v>0</v>
      </c>
      <c r="G757" s="360">
        <v>0</v>
      </c>
      <c r="H757" s="355"/>
      <c r="I757" s="366"/>
      <c r="J757" s="355"/>
    </row>
    <row r="758" s="312" customFormat="1" ht="14.25" spans="1:10">
      <c r="A758" s="349" t="s">
        <v>1418</v>
      </c>
      <c r="B758" s="372">
        <f t="shared" si="182"/>
        <v>7</v>
      </c>
      <c r="C758" s="351" t="s">
        <v>1419</v>
      </c>
      <c r="D758" s="360">
        <v>0</v>
      </c>
      <c r="E758" s="360"/>
      <c r="F758" s="360">
        <v>0</v>
      </c>
      <c r="G758" s="360">
        <v>0</v>
      </c>
      <c r="H758" s="355"/>
      <c r="I758" s="366"/>
      <c r="J758" s="355"/>
    </row>
    <row r="759" s="312" customFormat="1" ht="14.25" spans="1:10">
      <c r="A759" s="349" t="s">
        <v>1420</v>
      </c>
      <c r="B759" s="372">
        <f t="shared" si="182"/>
        <v>5</v>
      </c>
      <c r="C759" s="351" t="s">
        <v>1421</v>
      </c>
      <c r="D759" s="360">
        <v>0</v>
      </c>
      <c r="E759" s="360"/>
      <c r="F759" s="360">
        <v>0</v>
      </c>
      <c r="G759" s="360">
        <v>0</v>
      </c>
      <c r="H759" s="355"/>
      <c r="I759" s="366"/>
      <c r="J759" s="355"/>
    </row>
    <row r="760" s="312" customFormat="1" ht="14.25" spans="1:10">
      <c r="A760" s="349" t="s">
        <v>1422</v>
      </c>
      <c r="B760" s="372">
        <f t="shared" si="182"/>
        <v>5</v>
      </c>
      <c r="C760" s="351" t="s">
        <v>1423</v>
      </c>
      <c r="D760" s="360">
        <v>0</v>
      </c>
      <c r="E760" s="360"/>
      <c r="F760" s="360">
        <v>0</v>
      </c>
      <c r="G760" s="360">
        <v>0</v>
      </c>
      <c r="H760" s="355"/>
      <c r="I760" s="366"/>
      <c r="J760" s="355"/>
    </row>
    <row r="761" s="312" customFormat="1" ht="14.25" spans="1:10">
      <c r="A761" s="349" t="s">
        <v>1424</v>
      </c>
      <c r="B761" s="372">
        <f t="shared" si="182"/>
        <v>5</v>
      </c>
      <c r="C761" s="351" t="s">
        <v>1425</v>
      </c>
      <c r="D761" s="360">
        <v>0</v>
      </c>
      <c r="E761" s="360"/>
      <c r="F761" s="360">
        <v>0</v>
      </c>
      <c r="G761" s="360">
        <v>0</v>
      </c>
      <c r="H761" s="355"/>
      <c r="I761" s="366"/>
      <c r="J761" s="355"/>
    </row>
    <row r="762" s="312" customFormat="1" ht="14.25" spans="1:10">
      <c r="A762" s="349" t="s">
        <v>1426</v>
      </c>
      <c r="B762" s="372">
        <f t="shared" si="182"/>
        <v>7</v>
      </c>
      <c r="C762" s="351" t="s">
        <v>120</v>
      </c>
      <c r="D762" s="360">
        <v>0</v>
      </c>
      <c r="E762" s="360"/>
      <c r="F762" s="360">
        <v>0</v>
      </c>
      <c r="G762" s="360">
        <v>0</v>
      </c>
      <c r="H762" s="355"/>
      <c r="I762" s="366"/>
      <c r="J762" s="355"/>
    </row>
    <row r="763" s="312" customFormat="1" ht="14.25" spans="1:10">
      <c r="A763" s="349" t="s">
        <v>1427</v>
      </c>
      <c r="B763" s="372">
        <f t="shared" si="182"/>
        <v>7</v>
      </c>
      <c r="C763" s="351" t="s">
        <v>122</v>
      </c>
      <c r="D763" s="360">
        <v>0</v>
      </c>
      <c r="E763" s="360"/>
      <c r="F763" s="360">
        <v>0</v>
      </c>
      <c r="G763" s="360">
        <v>0</v>
      </c>
      <c r="H763" s="355"/>
      <c r="I763" s="366"/>
      <c r="J763" s="355"/>
    </row>
    <row r="764" s="312" customFormat="1" ht="14.25" spans="1:10">
      <c r="A764" s="349" t="s">
        <v>1428</v>
      </c>
      <c r="B764" s="372">
        <f t="shared" si="182"/>
        <v>7</v>
      </c>
      <c r="C764" s="351" t="s">
        <v>124</v>
      </c>
      <c r="D764" s="360">
        <v>0</v>
      </c>
      <c r="E764" s="360"/>
      <c r="F764" s="360">
        <v>0</v>
      </c>
      <c r="G764" s="360">
        <v>0</v>
      </c>
      <c r="H764" s="355"/>
      <c r="I764" s="366"/>
      <c r="J764" s="355"/>
    </row>
    <row r="765" s="312" customFormat="1" ht="14.25" spans="1:10">
      <c r="A765" s="349" t="s">
        <v>1429</v>
      </c>
      <c r="B765" s="372">
        <f t="shared" si="182"/>
        <v>7</v>
      </c>
      <c r="C765" s="351" t="s">
        <v>1430</v>
      </c>
      <c r="D765" s="360">
        <v>0</v>
      </c>
      <c r="E765" s="360"/>
      <c r="F765" s="360">
        <v>0</v>
      </c>
      <c r="G765" s="360">
        <v>0</v>
      </c>
      <c r="H765" s="355"/>
      <c r="I765" s="366"/>
      <c r="J765" s="355"/>
    </row>
    <row r="766" s="312" customFormat="1" ht="14.25" spans="1:10">
      <c r="A766" s="349" t="s">
        <v>1431</v>
      </c>
      <c r="B766" s="372">
        <f t="shared" si="182"/>
        <v>7</v>
      </c>
      <c r="C766" s="351" t="s">
        <v>1432</v>
      </c>
      <c r="D766" s="360">
        <v>0</v>
      </c>
      <c r="E766" s="360"/>
      <c r="F766" s="360">
        <v>0</v>
      </c>
      <c r="G766" s="360">
        <v>0</v>
      </c>
      <c r="H766" s="355"/>
      <c r="I766" s="366"/>
      <c r="J766" s="355"/>
    </row>
    <row r="767" s="312" customFormat="1" ht="14.25" spans="1:10">
      <c r="A767" s="349" t="s">
        <v>1433</v>
      </c>
      <c r="B767" s="372">
        <f t="shared" si="182"/>
        <v>7</v>
      </c>
      <c r="C767" s="351" t="s">
        <v>1434</v>
      </c>
      <c r="D767" s="360">
        <v>0</v>
      </c>
      <c r="E767" s="360"/>
      <c r="F767" s="360">
        <v>0</v>
      </c>
      <c r="G767" s="360">
        <v>0</v>
      </c>
      <c r="H767" s="355"/>
      <c r="I767" s="366"/>
      <c r="J767" s="355"/>
    </row>
    <row r="768" s="312" customFormat="1" ht="14.25" spans="1:10">
      <c r="A768" s="349" t="s">
        <v>1435</v>
      </c>
      <c r="B768" s="372">
        <f t="shared" si="182"/>
        <v>7</v>
      </c>
      <c r="C768" s="351" t="s">
        <v>1436</v>
      </c>
      <c r="D768" s="360">
        <v>0</v>
      </c>
      <c r="E768" s="360"/>
      <c r="F768" s="360">
        <v>0</v>
      </c>
      <c r="G768" s="360">
        <v>0</v>
      </c>
      <c r="H768" s="355"/>
      <c r="I768" s="366"/>
      <c r="J768" s="355"/>
    </row>
    <row r="769" s="312" customFormat="1" ht="14.25" spans="1:10">
      <c r="A769" s="349" t="s">
        <v>1437</v>
      </c>
      <c r="B769" s="372">
        <f t="shared" si="182"/>
        <v>7</v>
      </c>
      <c r="C769" s="351" t="s">
        <v>1438</v>
      </c>
      <c r="D769" s="360">
        <v>0</v>
      </c>
      <c r="E769" s="360"/>
      <c r="F769" s="360">
        <v>0</v>
      </c>
      <c r="G769" s="360">
        <v>0</v>
      </c>
      <c r="H769" s="355"/>
      <c r="I769" s="366"/>
      <c r="J769" s="355"/>
    </row>
    <row r="770" s="312" customFormat="1" ht="14.25" spans="1:10">
      <c r="A770" s="349" t="s">
        <v>1439</v>
      </c>
      <c r="B770" s="372">
        <f t="shared" si="182"/>
        <v>7</v>
      </c>
      <c r="C770" s="351" t="s">
        <v>1440</v>
      </c>
      <c r="D770" s="360">
        <v>0</v>
      </c>
      <c r="E770" s="360"/>
      <c r="F770" s="360">
        <v>0</v>
      </c>
      <c r="G770" s="360">
        <v>0</v>
      </c>
      <c r="H770" s="355"/>
      <c r="I770" s="366"/>
      <c r="J770" s="355"/>
    </row>
    <row r="771" s="312" customFormat="1" ht="14.25" spans="1:10">
      <c r="A771" s="349" t="s">
        <v>1441</v>
      </c>
      <c r="B771" s="372">
        <f t="shared" si="182"/>
        <v>7</v>
      </c>
      <c r="C771" s="351" t="s">
        <v>1442</v>
      </c>
      <c r="D771" s="360">
        <v>0</v>
      </c>
      <c r="E771" s="360"/>
      <c r="F771" s="360">
        <v>0</v>
      </c>
      <c r="G771" s="360">
        <v>0</v>
      </c>
      <c r="H771" s="355"/>
      <c r="I771" s="366"/>
      <c r="J771" s="355"/>
    </row>
    <row r="772" s="312" customFormat="1" ht="14.25" spans="1:10">
      <c r="A772" s="349" t="s">
        <v>1443</v>
      </c>
      <c r="B772" s="372">
        <f t="shared" si="182"/>
        <v>7</v>
      </c>
      <c r="C772" s="351" t="s">
        <v>221</v>
      </c>
      <c r="D772" s="360">
        <v>0</v>
      </c>
      <c r="E772" s="360"/>
      <c r="F772" s="360">
        <v>0</v>
      </c>
      <c r="G772" s="360">
        <v>0</v>
      </c>
      <c r="H772" s="355"/>
      <c r="I772" s="366"/>
      <c r="J772" s="355"/>
    </row>
    <row r="773" s="312" customFormat="1" ht="14.25" spans="1:10">
      <c r="A773" s="349" t="s">
        <v>1444</v>
      </c>
      <c r="B773" s="372">
        <f t="shared" si="182"/>
        <v>7</v>
      </c>
      <c r="C773" s="351" t="s">
        <v>1445</v>
      </c>
      <c r="D773" s="360">
        <v>0</v>
      </c>
      <c r="E773" s="360"/>
      <c r="F773" s="360">
        <v>0</v>
      </c>
      <c r="G773" s="360">
        <v>0</v>
      </c>
      <c r="H773" s="355"/>
      <c r="I773" s="366"/>
      <c r="J773" s="355"/>
    </row>
    <row r="774" s="312" customFormat="1" ht="14.25" spans="1:10">
      <c r="A774" s="349" t="s">
        <v>1446</v>
      </c>
      <c r="B774" s="372">
        <f t="shared" si="182"/>
        <v>7</v>
      </c>
      <c r="C774" s="351" t="s">
        <v>138</v>
      </c>
      <c r="D774" s="360">
        <v>0</v>
      </c>
      <c r="E774" s="360"/>
      <c r="F774" s="360">
        <v>0</v>
      </c>
      <c r="G774" s="360">
        <v>0</v>
      </c>
      <c r="H774" s="355"/>
      <c r="I774" s="366"/>
      <c r="J774" s="355"/>
    </row>
    <row r="775" s="312" customFormat="1" ht="14.25" spans="1:10">
      <c r="A775" s="349" t="s">
        <v>1447</v>
      </c>
      <c r="B775" s="372">
        <f t="shared" si="182"/>
        <v>7</v>
      </c>
      <c r="C775" s="351" t="s">
        <v>1448</v>
      </c>
      <c r="D775" s="360">
        <v>0</v>
      </c>
      <c r="E775" s="360"/>
      <c r="F775" s="360">
        <v>0</v>
      </c>
      <c r="G775" s="360">
        <v>0</v>
      </c>
      <c r="H775" s="355"/>
      <c r="I775" s="366"/>
      <c r="J775" s="355"/>
    </row>
    <row r="776" s="312" customFormat="1" ht="14.25" spans="1:10">
      <c r="A776" s="349" t="s">
        <v>1449</v>
      </c>
      <c r="B776" s="372">
        <f t="shared" si="182"/>
        <v>5</v>
      </c>
      <c r="C776" s="351" t="s">
        <v>1450</v>
      </c>
      <c r="D776" s="360">
        <v>0</v>
      </c>
      <c r="E776" s="360"/>
      <c r="F776" s="360">
        <v>0</v>
      </c>
      <c r="G776" s="360">
        <v>0</v>
      </c>
      <c r="H776" s="355"/>
      <c r="I776" s="366"/>
      <c r="J776" s="355"/>
    </row>
    <row r="777" s="312" customFormat="1" ht="14.25" spans="1:10">
      <c r="A777" s="344" t="s">
        <v>1451</v>
      </c>
      <c r="B777" s="345">
        <f t="shared" si="182"/>
        <v>3</v>
      </c>
      <c r="C777" s="346" t="s">
        <v>1452</v>
      </c>
      <c r="D777" s="347">
        <v>16068</v>
      </c>
      <c r="E777" s="347">
        <v>18027</v>
      </c>
      <c r="F777" s="347">
        <v>12108</v>
      </c>
      <c r="G777" s="347">
        <v>15788</v>
      </c>
      <c r="H777" s="348">
        <f t="shared" ref="H777:H779" si="184">G777/F777</f>
        <v>1.30393128510076</v>
      </c>
      <c r="I777" s="365">
        <f t="shared" ref="I777:I780" si="185">G777-D777</f>
        <v>-280</v>
      </c>
      <c r="J777" s="348">
        <f t="shared" ref="J777:J780" si="186">I777/D777</f>
        <v>-0.0174259397560368</v>
      </c>
    </row>
    <row r="778" s="312" customFormat="1" ht="14.25" spans="1:10">
      <c r="A778" s="349" t="s">
        <v>1453</v>
      </c>
      <c r="B778" s="372">
        <f t="shared" si="182"/>
        <v>5</v>
      </c>
      <c r="C778" s="351" t="s">
        <v>1454</v>
      </c>
      <c r="D778" s="360">
        <v>6847</v>
      </c>
      <c r="E778" s="360">
        <v>9477</v>
      </c>
      <c r="F778" s="360">
        <v>5967</v>
      </c>
      <c r="G778" s="360">
        <v>6396</v>
      </c>
      <c r="H778" s="355">
        <f t="shared" si="184"/>
        <v>1.0718954248366</v>
      </c>
      <c r="I778" s="366">
        <f t="shared" si="185"/>
        <v>-451</v>
      </c>
      <c r="J778" s="355">
        <f t="shared" si="186"/>
        <v>-0.0658682634730539</v>
      </c>
    </row>
    <row r="779" s="312" customFormat="1" ht="14.25" spans="1:10">
      <c r="A779" s="349" t="s">
        <v>1455</v>
      </c>
      <c r="B779" s="372">
        <f t="shared" si="182"/>
        <v>7</v>
      </c>
      <c r="C779" s="351" t="s">
        <v>120</v>
      </c>
      <c r="D779" s="360">
        <v>185</v>
      </c>
      <c r="E779" s="360">
        <v>168</v>
      </c>
      <c r="F779" s="360">
        <v>168</v>
      </c>
      <c r="G779" s="360">
        <v>292</v>
      </c>
      <c r="H779" s="355">
        <f t="shared" si="184"/>
        <v>1.73809523809524</v>
      </c>
      <c r="I779" s="366">
        <f t="shared" si="185"/>
        <v>107</v>
      </c>
      <c r="J779" s="355">
        <f t="shared" si="186"/>
        <v>0.578378378378378</v>
      </c>
    </row>
    <row r="780" s="312" customFormat="1" ht="14.25" spans="1:10">
      <c r="A780" s="349" t="s">
        <v>1456</v>
      </c>
      <c r="B780" s="372">
        <f t="shared" si="182"/>
        <v>7</v>
      </c>
      <c r="C780" s="351" t="s">
        <v>122</v>
      </c>
      <c r="D780" s="360">
        <v>11</v>
      </c>
      <c r="E780" s="360"/>
      <c r="F780" s="360">
        <v>0</v>
      </c>
      <c r="G780" s="360">
        <v>88</v>
      </c>
      <c r="H780" s="355"/>
      <c r="I780" s="366">
        <f t="shared" si="185"/>
        <v>77</v>
      </c>
      <c r="J780" s="355">
        <f t="shared" si="186"/>
        <v>7</v>
      </c>
    </row>
    <row r="781" s="312" customFormat="1" ht="14.25" spans="1:10">
      <c r="A781" s="349" t="s">
        <v>1457</v>
      </c>
      <c r="B781" s="372">
        <f t="shared" si="182"/>
        <v>7</v>
      </c>
      <c r="C781" s="351" t="s">
        <v>124</v>
      </c>
      <c r="D781" s="360">
        <v>0</v>
      </c>
      <c r="E781" s="360"/>
      <c r="F781" s="360">
        <v>0</v>
      </c>
      <c r="G781" s="360">
        <v>0</v>
      </c>
      <c r="H781" s="355"/>
      <c r="I781" s="366"/>
      <c r="J781" s="355"/>
    </row>
    <row r="782" s="312" customFormat="1" ht="14.25" spans="1:10">
      <c r="A782" s="349" t="s">
        <v>1458</v>
      </c>
      <c r="B782" s="372">
        <f t="shared" si="182"/>
        <v>7</v>
      </c>
      <c r="C782" s="351" t="s">
        <v>1459</v>
      </c>
      <c r="D782" s="360">
        <v>3621</v>
      </c>
      <c r="E782" s="360">
        <v>2964</v>
      </c>
      <c r="F782" s="360">
        <v>2964</v>
      </c>
      <c r="G782" s="360">
        <v>3047</v>
      </c>
      <c r="H782" s="355">
        <f>G782/F782</f>
        <v>1.02800269905533</v>
      </c>
      <c r="I782" s="366">
        <f>G782-D782</f>
        <v>-574</v>
      </c>
      <c r="J782" s="355">
        <f>I782/D782</f>
        <v>-0.15851974592654</v>
      </c>
    </row>
    <row r="783" s="312" customFormat="1" ht="14.25" spans="1:10">
      <c r="A783" s="349" t="s">
        <v>1460</v>
      </c>
      <c r="B783" s="372">
        <f t="shared" si="182"/>
        <v>7</v>
      </c>
      <c r="C783" s="351" t="s">
        <v>1461</v>
      </c>
      <c r="D783" s="360">
        <v>0</v>
      </c>
      <c r="E783" s="360"/>
      <c r="F783" s="360">
        <v>0</v>
      </c>
      <c r="G783" s="360">
        <v>0</v>
      </c>
      <c r="H783" s="355"/>
      <c r="I783" s="366"/>
      <c r="J783" s="355"/>
    </row>
    <row r="784" s="312" customFormat="1" ht="14.25" spans="1:10">
      <c r="A784" s="349" t="s">
        <v>1462</v>
      </c>
      <c r="B784" s="372">
        <f t="shared" si="182"/>
        <v>7</v>
      </c>
      <c r="C784" s="351" t="s">
        <v>1463</v>
      </c>
      <c r="D784" s="360">
        <v>277</v>
      </c>
      <c r="E784" s="360"/>
      <c r="F784" s="360">
        <v>0</v>
      </c>
      <c r="G784" s="360">
        <v>46</v>
      </c>
      <c r="H784" s="355"/>
      <c r="I784" s="366">
        <f>G784-D784</f>
        <v>-231</v>
      </c>
      <c r="J784" s="355">
        <f>I784/D784</f>
        <v>-0.833935018050541</v>
      </c>
    </row>
    <row r="785" s="312" customFormat="1" ht="14.25" spans="1:10">
      <c r="A785" s="349" t="s">
        <v>1464</v>
      </c>
      <c r="B785" s="372">
        <f t="shared" si="182"/>
        <v>7</v>
      </c>
      <c r="C785" s="351" t="s">
        <v>1465</v>
      </c>
      <c r="D785" s="360">
        <v>0</v>
      </c>
      <c r="E785" s="360"/>
      <c r="F785" s="360">
        <v>0</v>
      </c>
      <c r="G785" s="360">
        <v>0</v>
      </c>
      <c r="H785" s="355"/>
      <c r="I785" s="366"/>
      <c r="J785" s="355"/>
    </row>
    <row r="786" s="312" customFormat="1" ht="14.25" spans="1:10">
      <c r="A786" s="349" t="s">
        <v>1466</v>
      </c>
      <c r="B786" s="372">
        <f t="shared" si="182"/>
        <v>7</v>
      </c>
      <c r="C786" s="351" t="s">
        <v>1467</v>
      </c>
      <c r="D786" s="360">
        <v>0</v>
      </c>
      <c r="E786" s="360"/>
      <c r="F786" s="360">
        <v>0</v>
      </c>
      <c r="G786" s="360">
        <v>0</v>
      </c>
      <c r="H786" s="355"/>
      <c r="I786" s="366"/>
      <c r="J786" s="355"/>
    </row>
    <row r="787" s="312" customFormat="1" ht="14.25" spans="1:10">
      <c r="A787" s="349" t="s">
        <v>1468</v>
      </c>
      <c r="B787" s="372">
        <f t="shared" si="182"/>
        <v>7</v>
      </c>
      <c r="C787" s="351" t="s">
        <v>1469</v>
      </c>
      <c r="D787" s="360">
        <v>0</v>
      </c>
      <c r="E787" s="360"/>
      <c r="F787" s="360">
        <v>0</v>
      </c>
      <c r="G787" s="360">
        <v>0</v>
      </c>
      <c r="H787" s="355"/>
      <c r="I787" s="366"/>
      <c r="J787" s="355"/>
    </row>
    <row r="788" s="312" customFormat="1" ht="14.25" spans="1:10">
      <c r="A788" s="349" t="s">
        <v>1470</v>
      </c>
      <c r="B788" s="372">
        <f t="shared" si="182"/>
        <v>7</v>
      </c>
      <c r="C788" s="351" t="s">
        <v>1471</v>
      </c>
      <c r="D788" s="360">
        <v>2753</v>
      </c>
      <c r="E788" s="360">
        <v>6345</v>
      </c>
      <c r="F788" s="360">
        <v>2835</v>
      </c>
      <c r="G788" s="360">
        <v>2923</v>
      </c>
      <c r="H788" s="355"/>
      <c r="I788" s="366"/>
      <c r="J788" s="355">
        <f t="shared" ref="J788:J794" si="187">I788/D788</f>
        <v>0</v>
      </c>
    </row>
    <row r="789" s="312" customFormat="1" ht="14.25" spans="1:10">
      <c r="A789" s="349" t="s">
        <v>1472</v>
      </c>
      <c r="B789" s="372">
        <f t="shared" si="182"/>
        <v>5</v>
      </c>
      <c r="C789" s="351" t="s">
        <v>1473</v>
      </c>
      <c r="D789" s="360">
        <v>0</v>
      </c>
      <c r="E789" s="360"/>
      <c r="F789" s="360">
        <v>0</v>
      </c>
      <c r="G789" s="360">
        <v>0</v>
      </c>
      <c r="H789" s="355"/>
      <c r="I789" s="366">
        <f t="shared" ref="I789:I801" si="188">G789-D789</f>
        <v>0</v>
      </c>
      <c r="J789" s="355"/>
    </row>
    <row r="790" s="312" customFormat="1" ht="14.25" spans="1:10">
      <c r="A790" s="349" t="s">
        <v>1474</v>
      </c>
      <c r="B790" s="372">
        <f t="shared" si="182"/>
        <v>5</v>
      </c>
      <c r="C790" s="351" t="s">
        <v>1475</v>
      </c>
      <c r="D790" s="360">
        <v>127</v>
      </c>
      <c r="E790" s="360">
        <v>60</v>
      </c>
      <c r="F790" s="360">
        <v>60</v>
      </c>
      <c r="G790" s="360">
        <v>183</v>
      </c>
      <c r="H790" s="355">
        <f t="shared" ref="H790:H793" si="189">G790/F790</f>
        <v>3.05</v>
      </c>
      <c r="I790" s="366">
        <f t="shared" si="188"/>
        <v>56</v>
      </c>
      <c r="J790" s="355">
        <f t="shared" si="187"/>
        <v>0.440944881889764</v>
      </c>
    </row>
    <row r="791" s="312" customFormat="1" ht="14.25" spans="1:10">
      <c r="A791" s="349" t="s">
        <v>1476</v>
      </c>
      <c r="B791" s="372">
        <f t="shared" si="182"/>
        <v>7</v>
      </c>
      <c r="C791" s="351" t="s">
        <v>1477</v>
      </c>
      <c r="D791" s="360">
        <v>0</v>
      </c>
      <c r="E791" s="360"/>
      <c r="F791" s="360">
        <v>0</v>
      </c>
      <c r="G791" s="360">
        <v>0</v>
      </c>
      <c r="H791" s="355"/>
      <c r="I791" s="366">
        <f t="shared" si="188"/>
        <v>0</v>
      </c>
      <c r="J791" s="355"/>
    </row>
    <row r="792" s="312" customFormat="1" ht="14.25" spans="1:10">
      <c r="A792" s="349" t="s">
        <v>1478</v>
      </c>
      <c r="B792" s="372">
        <f t="shared" si="182"/>
        <v>7</v>
      </c>
      <c r="C792" s="351" t="s">
        <v>1479</v>
      </c>
      <c r="D792" s="360">
        <v>127</v>
      </c>
      <c r="E792" s="360">
        <v>60</v>
      </c>
      <c r="F792" s="360">
        <v>60</v>
      </c>
      <c r="G792" s="360">
        <v>183</v>
      </c>
      <c r="H792" s="355">
        <f t="shared" si="189"/>
        <v>3.05</v>
      </c>
      <c r="I792" s="366">
        <f t="shared" si="188"/>
        <v>56</v>
      </c>
      <c r="J792" s="355">
        <f t="shared" si="187"/>
        <v>0.440944881889764</v>
      </c>
    </row>
    <row r="793" s="312" customFormat="1" ht="14.25" spans="1:10">
      <c r="A793" s="349" t="s">
        <v>1480</v>
      </c>
      <c r="B793" s="372">
        <f t="shared" si="182"/>
        <v>5</v>
      </c>
      <c r="C793" s="351" t="s">
        <v>1481</v>
      </c>
      <c r="D793" s="360">
        <v>8893</v>
      </c>
      <c r="E793" s="360">
        <v>8490</v>
      </c>
      <c r="F793" s="360">
        <v>6081</v>
      </c>
      <c r="G793" s="360">
        <v>9197</v>
      </c>
      <c r="H793" s="355">
        <f t="shared" si="189"/>
        <v>1.5124157210985</v>
      </c>
      <c r="I793" s="366">
        <f t="shared" si="188"/>
        <v>304</v>
      </c>
      <c r="J793" s="355">
        <f t="shared" si="187"/>
        <v>0.0341841898122119</v>
      </c>
    </row>
    <row r="794" s="312" customFormat="1" ht="14.25" spans="1:10">
      <c r="A794" s="349" t="s">
        <v>1482</v>
      </c>
      <c r="B794" s="372">
        <f t="shared" si="182"/>
        <v>7</v>
      </c>
      <c r="C794" s="351" t="s">
        <v>1483</v>
      </c>
      <c r="D794" s="360">
        <v>8893</v>
      </c>
      <c r="E794" s="360">
        <v>8490</v>
      </c>
      <c r="F794" s="360">
        <v>6081</v>
      </c>
      <c r="G794" s="360">
        <v>9197</v>
      </c>
      <c r="H794" s="355"/>
      <c r="I794" s="366">
        <f t="shared" si="188"/>
        <v>304</v>
      </c>
      <c r="J794" s="355">
        <f t="shared" si="187"/>
        <v>0.0341841898122119</v>
      </c>
    </row>
    <row r="795" s="312" customFormat="1" ht="14.25" spans="1:10">
      <c r="A795" s="349" t="s">
        <v>1484</v>
      </c>
      <c r="B795" s="372">
        <f t="shared" si="182"/>
        <v>5</v>
      </c>
      <c r="C795" s="351" t="s">
        <v>1485</v>
      </c>
      <c r="D795" s="360">
        <v>0</v>
      </c>
      <c r="E795" s="360"/>
      <c r="F795" s="360">
        <v>0</v>
      </c>
      <c r="G795" s="360">
        <v>0</v>
      </c>
      <c r="H795" s="355"/>
      <c r="I795" s="366">
        <f t="shared" si="188"/>
        <v>0</v>
      </c>
      <c r="J795" s="355"/>
    </row>
    <row r="796" s="312" customFormat="1" ht="14.25" spans="1:10">
      <c r="A796" s="349" t="s">
        <v>1486</v>
      </c>
      <c r="B796" s="372">
        <f t="shared" si="182"/>
        <v>5</v>
      </c>
      <c r="C796" s="351" t="s">
        <v>1487</v>
      </c>
      <c r="D796" s="360">
        <v>201</v>
      </c>
      <c r="E796" s="360"/>
      <c r="F796" s="360">
        <v>0</v>
      </c>
      <c r="G796" s="360">
        <v>12</v>
      </c>
      <c r="H796" s="355"/>
      <c r="I796" s="366">
        <f t="shared" si="188"/>
        <v>-189</v>
      </c>
      <c r="J796" s="355">
        <f t="shared" ref="J796:J801" si="190">I796/D796</f>
        <v>-0.940298507462687</v>
      </c>
    </row>
    <row r="797" s="312" customFormat="1" ht="14.25" spans="1:10">
      <c r="A797" s="349" t="s">
        <v>1488</v>
      </c>
      <c r="B797" s="372">
        <f t="shared" si="182"/>
        <v>7</v>
      </c>
      <c r="C797" s="351" t="s">
        <v>1489</v>
      </c>
      <c r="D797" s="360">
        <v>201</v>
      </c>
      <c r="E797" s="360"/>
      <c r="F797" s="360">
        <v>0</v>
      </c>
      <c r="G797" s="360">
        <v>12</v>
      </c>
      <c r="H797" s="355"/>
      <c r="I797" s="366">
        <f t="shared" si="188"/>
        <v>-189</v>
      </c>
      <c r="J797" s="355">
        <f t="shared" si="190"/>
        <v>-0.940298507462687</v>
      </c>
    </row>
    <row r="798" s="312" customFormat="1" ht="14.25" spans="1:10">
      <c r="A798" s="344" t="s">
        <v>1490</v>
      </c>
      <c r="B798" s="345">
        <f t="shared" si="182"/>
        <v>3</v>
      </c>
      <c r="C798" s="346" t="s">
        <v>1491</v>
      </c>
      <c r="D798" s="347">
        <v>13738</v>
      </c>
      <c r="E798" s="347">
        <v>8544</v>
      </c>
      <c r="F798" s="347">
        <v>14523</v>
      </c>
      <c r="G798" s="347">
        <v>11575</v>
      </c>
      <c r="H798" s="348">
        <f t="shared" ref="H798:H801" si="191">G798/F798</f>
        <v>0.797011636714178</v>
      </c>
      <c r="I798" s="365">
        <f t="shared" si="188"/>
        <v>-2163</v>
      </c>
      <c r="J798" s="348">
        <f t="shared" si="190"/>
        <v>-0.157446498762556</v>
      </c>
    </row>
    <row r="799" s="312" customFormat="1" ht="14.25" spans="1:10">
      <c r="A799" s="349" t="s">
        <v>1492</v>
      </c>
      <c r="B799" s="372">
        <f t="shared" si="182"/>
        <v>5</v>
      </c>
      <c r="C799" s="351" t="s">
        <v>1493</v>
      </c>
      <c r="D799" s="360">
        <v>5902</v>
      </c>
      <c r="E799" s="360">
        <v>5470</v>
      </c>
      <c r="F799" s="360">
        <v>6811</v>
      </c>
      <c r="G799" s="360">
        <v>3838</v>
      </c>
      <c r="H799" s="355">
        <f t="shared" si="191"/>
        <v>0.563500220231978</v>
      </c>
      <c r="I799" s="366">
        <f t="shared" si="188"/>
        <v>-2064</v>
      </c>
      <c r="J799" s="355">
        <f t="shared" si="190"/>
        <v>-0.349711962046764</v>
      </c>
    </row>
    <row r="800" s="312" customFormat="1" ht="14.25" spans="1:10">
      <c r="A800" s="349" t="s">
        <v>1494</v>
      </c>
      <c r="B800" s="372">
        <f t="shared" si="182"/>
        <v>7</v>
      </c>
      <c r="C800" s="351" t="s">
        <v>120</v>
      </c>
      <c r="D800" s="360">
        <v>297</v>
      </c>
      <c r="E800" s="360">
        <v>107</v>
      </c>
      <c r="F800" s="360">
        <v>107</v>
      </c>
      <c r="G800" s="360">
        <v>323</v>
      </c>
      <c r="H800" s="355">
        <f t="shared" si="191"/>
        <v>3.01869158878505</v>
      </c>
      <c r="I800" s="366">
        <f t="shared" si="188"/>
        <v>26</v>
      </c>
      <c r="J800" s="355">
        <f t="shared" si="190"/>
        <v>0.0875420875420875</v>
      </c>
    </row>
    <row r="801" s="312" customFormat="1" ht="14.25" spans="1:10">
      <c r="A801" s="349" t="s">
        <v>1495</v>
      </c>
      <c r="B801" s="372">
        <f t="shared" si="182"/>
        <v>7</v>
      </c>
      <c r="C801" s="351" t="s">
        <v>122</v>
      </c>
      <c r="D801" s="360">
        <v>1287</v>
      </c>
      <c r="E801" s="360">
        <v>82</v>
      </c>
      <c r="F801" s="360">
        <v>82</v>
      </c>
      <c r="G801" s="360">
        <v>54</v>
      </c>
      <c r="H801" s="355">
        <f t="shared" si="191"/>
        <v>0.658536585365854</v>
      </c>
      <c r="I801" s="366">
        <f t="shared" si="188"/>
        <v>-1233</v>
      </c>
      <c r="J801" s="355">
        <f t="shared" si="190"/>
        <v>-0.958041958041958</v>
      </c>
    </row>
    <row r="802" s="312" customFormat="1" ht="14.25" spans="1:10">
      <c r="A802" s="349" t="s">
        <v>1496</v>
      </c>
      <c r="B802" s="372">
        <f t="shared" ref="B802:B822" si="192">LEN(A802)</f>
        <v>7</v>
      </c>
      <c r="C802" s="351" t="s">
        <v>124</v>
      </c>
      <c r="D802" s="360">
        <v>0</v>
      </c>
      <c r="E802" s="360">
        <v>0</v>
      </c>
      <c r="F802" s="360">
        <v>0</v>
      </c>
      <c r="G802" s="360">
        <v>0</v>
      </c>
      <c r="H802" s="355"/>
      <c r="I802" s="366"/>
      <c r="J802" s="355"/>
    </row>
    <row r="803" s="312" customFormat="1" ht="14.25" spans="1:10">
      <c r="A803" s="349" t="s">
        <v>1497</v>
      </c>
      <c r="B803" s="372">
        <f t="shared" si="192"/>
        <v>7</v>
      </c>
      <c r="C803" s="351" t="s">
        <v>138</v>
      </c>
      <c r="D803" s="360">
        <v>969</v>
      </c>
      <c r="E803" s="360">
        <v>798</v>
      </c>
      <c r="F803" s="360">
        <v>798</v>
      </c>
      <c r="G803" s="360">
        <v>1057</v>
      </c>
      <c r="H803" s="355">
        <f t="shared" ref="H803:H806" si="193">G803/F803</f>
        <v>1.32456140350877</v>
      </c>
      <c r="I803" s="366">
        <f t="shared" ref="I803:I807" si="194">G803-D803</f>
        <v>88</v>
      </c>
      <c r="J803" s="355">
        <f t="shared" ref="J803:J807" si="195">I803/D803</f>
        <v>0.0908152734778122</v>
      </c>
    </row>
    <row r="804" s="312" customFormat="1" ht="14.25" spans="1:10">
      <c r="A804" s="349" t="s">
        <v>1498</v>
      </c>
      <c r="B804" s="372">
        <f t="shared" si="192"/>
        <v>7</v>
      </c>
      <c r="C804" s="351" t="s">
        <v>1499</v>
      </c>
      <c r="D804" s="360">
        <v>0</v>
      </c>
      <c r="E804" s="360"/>
      <c r="F804" s="360">
        <v>0</v>
      </c>
      <c r="G804" s="360">
        <v>0</v>
      </c>
      <c r="H804" s="355"/>
      <c r="I804" s="366"/>
      <c r="J804" s="355"/>
    </row>
    <row r="805" s="312" customFormat="1" ht="14.25" spans="1:10">
      <c r="A805" s="349" t="s">
        <v>1500</v>
      </c>
      <c r="B805" s="372">
        <f t="shared" si="192"/>
        <v>7</v>
      </c>
      <c r="C805" s="351" t="s">
        <v>1501</v>
      </c>
      <c r="D805" s="360">
        <v>5</v>
      </c>
      <c r="E805" s="360"/>
      <c r="F805" s="360">
        <v>861</v>
      </c>
      <c r="G805" s="360">
        <v>117</v>
      </c>
      <c r="H805" s="355">
        <f t="shared" si="193"/>
        <v>0.13588850174216</v>
      </c>
      <c r="I805" s="366">
        <f t="shared" si="194"/>
        <v>112</v>
      </c>
      <c r="J805" s="355">
        <f t="shared" si="195"/>
        <v>22.4</v>
      </c>
    </row>
    <row r="806" s="312" customFormat="1" ht="14.25" spans="1:10">
      <c r="A806" s="349" t="s">
        <v>1502</v>
      </c>
      <c r="B806" s="372">
        <f t="shared" si="192"/>
        <v>7</v>
      </c>
      <c r="C806" s="351" t="s">
        <v>1503</v>
      </c>
      <c r="D806" s="360">
        <v>43</v>
      </c>
      <c r="E806" s="360">
        <v>15</v>
      </c>
      <c r="F806" s="360">
        <v>86</v>
      </c>
      <c r="G806" s="360">
        <v>37</v>
      </c>
      <c r="H806" s="355">
        <f t="shared" si="193"/>
        <v>0.430232558139535</v>
      </c>
      <c r="I806" s="366">
        <f t="shared" si="194"/>
        <v>-6</v>
      </c>
      <c r="J806" s="355">
        <f t="shared" si="195"/>
        <v>-0.13953488372093</v>
      </c>
    </row>
    <row r="807" s="312" customFormat="1" ht="14.25" spans="1:10">
      <c r="A807" s="349" t="s">
        <v>1504</v>
      </c>
      <c r="B807" s="372">
        <f t="shared" si="192"/>
        <v>7</v>
      </c>
      <c r="C807" s="351" t="s">
        <v>1505</v>
      </c>
      <c r="D807" s="360">
        <v>13</v>
      </c>
      <c r="E807" s="360"/>
      <c r="F807" s="360">
        <v>0</v>
      </c>
      <c r="G807" s="360">
        <v>0</v>
      </c>
      <c r="H807" s="355"/>
      <c r="I807" s="366">
        <f t="shared" si="194"/>
        <v>-13</v>
      </c>
      <c r="J807" s="355">
        <f t="shared" si="195"/>
        <v>-1</v>
      </c>
    </row>
    <row r="808" s="312" customFormat="1" ht="14.25" spans="1:10">
      <c r="A808" s="349" t="s">
        <v>1506</v>
      </c>
      <c r="B808" s="372">
        <f t="shared" si="192"/>
        <v>7</v>
      </c>
      <c r="C808" s="351" t="s">
        <v>1507</v>
      </c>
      <c r="D808" s="360">
        <v>28</v>
      </c>
      <c r="E808" s="360"/>
      <c r="F808" s="360">
        <v>0</v>
      </c>
      <c r="G808" s="360">
        <v>3</v>
      </c>
      <c r="H808" s="355"/>
      <c r="I808" s="366"/>
      <c r="J808" s="355"/>
    </row>
    <row r="809" s="312" customFormat="1" ht="14.25" spans="1:10">
      <c r="A809" s="349" t="s">
        <v>1508</v>
      </c>
      <c r="B809" s="372">
        <f t="shared" si="192"/>
        <v>7</v>
      </c>
      <c r="C809" s="351" t="s">
        <v>1509</v>
      </c>
      <c r="D809" s="360">
        <v>0</v>
      </c>
      <c r="E809" s="360"/>
      <c r="F809" s="360">
        <v>0</v>
      </c>
      <c r="G809" s="360">
        <v>0</v>
      </c>
      <c r="H809" s="355"/>
      <c r="I809" s="366"/>
      <c r="J809" s="355"/>
    </row>
    <row r="810" s="312" customFormat="1" ht="14.25" spans="1:10">
      <c r="A810" s="349" t="s">
        <v>1510</v>
      </c>
      <c r="B810" s="372">
        <f t="shared" si="192"/>
        <v>7</v>
      </c>
      <c r="C810" s="351" t="s">
        <v>1511</v>
      </c>
      <c r="D810" s="360">
        <v>0</v>
      </c>
      <c r="E810" s="360"/>
      <c r="F810" s="360">
        <v>0</v>
      </c>
      <c r="G810" s="360">
        <v>0</v>
      </c>
      <c r="H810" s="355"/>
      <c r="I810" s="366">
        <f>G810-D810</f>
        <v>0</v>
      </c>
      <c r="J810" s="355"/>
    </row>
    <row r="811" s="312" customFormat="1" ht="14.25" spans="1:10">
      <c r="A811" s="349" t="s">
        <v>1512</v>
      </c>
      <c r="B811" s="372">
        <f t="shared" si="192"/>
        <v>7</v>
      </c>
      <c r="C811" s="351" t="s">
        <v>1513</v>
      </c>
      <c r="D811" s="360">
        <v>0</v>
      </c>
      <c r="E811" s="360"/>
      <c r="F811" s="360">
        <v>0</v>
      </c>
      <c r="G811" s="360">
        <v>0</v>
      </c>
      <c r="H811" s="355"/>
      <c r="I811" s="366"/>
      <c r="J811" s="355"/>
    </row>
    <row r="812" s="312" customFormat="1" ht="14.25" spans="1:10">
      <c r="A812" s="349" t="s">
        <v>1514</v>
      </c>
      <c r="B812" s="372">
        <f t="shared" si="192"/>
        <v>7</v>
      </c>
      <c r="C812" s="351" t="s">
        <v>1515</v>
      </c>
      <c r="D812" s="360">
        <v>0</v>
      </c>
      <c r="E812" s="360"/>
      <c r="F812" s="360">
        <v>0</v>
      </c>
      <c r="G812" s="360">
        <v>0</v>
      </c>
      <c r="H812" s="355"/>
      <c r="I812" s="366"/>
      <c r="J812" s="355"/>
    </row>
    <row r="813" s="312" customFormat="1" ht="14.25" spans="1:10">
      <c r="A813" s="349" t="s">
        <v>1516</v>
      </c>
      <c r="B813" s="372">
        <f t="shared" si="192"/>
        <v>7</v>
      </c>
      <c r="C813" s="351" t="s">
        <v>1517</v>
      </c>
      <c r="D813" s="360">
        <v>1</v>
      </c>
      <c r="E813" s="360"/>
      <c r="F813" s="360">
        <v>0</v>
      </c>
      <c r="G813" s="360">
        <v>0</v>
      </c>
      <c r="H813" s="355"/>
      <c r="I813" s="366"/>
      <c r="J813" s="355"/>
    </row>
    <row r="814" s="312" customFormat="1" ht="14.25" spans="1:10">
      <c r="A814" s="349" t="s">
        <v>1518</v>
      </c>
      <c r="B814" s="372">
        <f t="shared" si="192"/>
        <v>7</v>
      </c>
      <c r="C814" s="351" t="s">
        <v>1519</v>
      </c>
      <c r="D814" s="360">
        <v>0</v>
      </c>
      <c r="E814" s="360"/>
      <c r="F814" s="360">
        <v>0</v>
      </c>
      <c r="G814" s="360">
        <v>0</v>
      </c>
      <c r="H814" s="355"/>
      <c r="I814" s="366"/>
      <c r="J814" s="355"/>
    </row>
    <row r="815" s="312" customFormat="1" ht="14.25" spans="1:10">
      <c r="A815" s="349" t="s">
        <v>1520</v>
      </c>
      <c r="B815" s="372">
        <f t="shared" si="192"/>
        <v>7</v>
      </c>
      <c r="C815" s="351" t="s">
        <v>1521</v>
      </c>
      <c r="D815" s="360">
        <v>1122</v>
      </c>
      <c r="E815" s="360">
        <v>4251</v>
      </c>
      <c r="F815" s="360">
        <v>4308</v>
      </c>
      <c r="G815" s="360">
        <v>1737</v>
      </c>
      <c r="H815" s="355">
        <f>G815/F815</f>
        <v>0.403203342618384</v>
      </c>
      <c r="I815" s="366">
        <f t="shared" ref="I815:I820" si="196">G815-D815</f>
        <v>615</v>
      </c>
      <c r="J815" s="355">
        <f>I815/D815</f>
        <v>0.548128342245989</v>
      </c>
    </row>
    <row r="816" s="312" customFormat="1" ht="14.25" spans="1:10">
      <c r="A816" s="349" t="s">
        <v>1522</v>
      </c>
      <c r="B816" s="372">
        <f t="shared" si="192"/>
        <v>7</v>
      </c>
      <c r="C816" s="351" t="s">
        <v>1523</v>
      </c>
      <c r="D816" s="360">
        <v>0</v>
      </c>
      <c r="E816" s="360"/>
      <c r="F816" s="360">
        <v>0</v>
      </c>
      <c r="G816" s="360">
        <v>0</v>
      </c>
      <c r="H816" s="355"/>
      <c r="I816" s="366">
        <f t="shared" si="196"/>
        <v>0</v>
      </c>
      <c r="J816" s="355"/>
    </row>
    <row r="817" s="312" customFormat="1" ht="14.25" spans="1:10">
      <c r="A817" s="349" t="s">
        <v>1524</v>
      </c>
      <c r="B817" s="372">
        <f t="shared" si="192"/>
        <v>7</v>
      </c>
      <c r="C817" s="351" t="s">
        <v>1525</v>
      </c>
      <c r="D817" s="360">
        <v>34</v>
      </c>
      <c r="E817" s="360"/>
      <c r="F817" s="360">
        <v>0</v>
      </c>
      <c r="G817" s="360">
        <v>0</v>
      </c>
      <c r="H817" s="355"/>
      <c r="I817" s="366">
        <f t="shared" si="196"/>
        <v>-34</v>
      </c>
      <c r="J817" s="355"/>
    </row>
    <row r="818" s="312" customFormat="1" ht="14.25" spans="1:10">
      <c r="A818" s="349" t="s">
        <v>1526</v>
      </c>
      <c r="B818" s="372">
        <f t="shared" si="192"/>
        <v>7</v>
      </c>
      <c r="C818" s="351" t="s">
        <v>1527</v>
      </c>
      <c r="D818" s="360">
        <v>12</v>
      </c>
      <c r="E818" s="360"/>
      <c r="F818" s="360">
        <v>0</v>
      </c>
      <c r="G818" s="360">
        <v>0</v>
      </c>
      <c r="H818" s="355"/>
      <c r="I818" s="366">
        <f t="shared" si="196"/>
        <v>-12</v>
      </c>
      <c r="J818" s="355"/>
    </row>
    <row r="819" s="312" customFormat="1" ht="14.25" spans="1:10">
      <c r="A819" s="349" t="s">
        <v>1528</v>
      </c>
      <c r="B819" s="372">
        <f t="shared" si="192"/>
        <v>7</v>
      </c>
      <c r="C819" s="351" t="s">
        <v>1529</v>
      </c>
      <c r="D819" s="360">
        <v>20</v>
      </c>
      <c r="E819" s="360"/>
      <c r="F819" s="360">
        <v>0</v>
      </c>
      <c r="G819" s="360">
        <v>0</v>
      </c>
      <c r="H819" s="355"/>
      <c r="I819" s="366">
        <f t="shared" si="196"/>
        <v>-20</v>
      </c>
      <c r="J819" s="355"/>
    </row>
    <row r="820" s="312" customFormat="1" ht="14.25" spans="1:10">
      <c r="A820" s="349" t="s">
        <v>1530</v>
      </c>
      <c r="B820" s="372">
        <f t="shared" si="192"/>
        <v>7</v>
      </c>
      <c r="C820" s="351" t="s">
        <v>1531</v>
      </c>
      <c r="D820" s="360">
        <v>300</v>
      </c>
      <c r="E820" s="360"/>
      <c r="F820" s="360">
        <v>0</v>
      </c>
      <c r="G820" s="360">
        <v>0</v>
      </c>
      <c r="H820" s="355"/>
      <c r="I820" s="366">
        <f t="shared" si="196"/>
        <v>-300</v>
      </c>
      <c r="J820" s="355">
        <f t="shared" ref="J820:J825" si="197">I820/D820</f>
        <v>-1</v>
      </c>
    </row>
    <row r="821" s="312" customFormat="1" ht="14.25" spans="1:10">
      <c r="A821" s="349" t="s">
        <v>1532</v>
      </c>
      <c r="B821" s="372">
        <f t="shared" si="192"/>
        <v>7</v>
      </c>
      <c r="C821" s="351" t="s">
        <v>1533</v>
      </c>
      <c r="D821" s="360">
        <v>1</v>
      </c>
      <c r="E821" s="360"/>
      <c r="F821" s="360">
        <v>0</v>
      </c>
      <c r="G821" s="360">
        <v>3</v>
      </c>
      <c r="H821" s="355"/>
      <c r="I821" s="366"/>
      <c r="J821" s="355"/>
    </row>
    <row r="822" s="312" customFormat="1" ht="14.25" spans="1:10">
      <c r="A822" s="349" t="s">
        <v>1534</v>
      </c>
      <c r="B822" s="372">
        <f t="shared" si="192"/>
        <v>7</v>
      </c>
      <c r="C822" s="351" t="s">
        <v>1535</v>
      </c>
      <c r="D822" s="360">
        <v>0</v>
      </c>
      <c r="E822" s="360">
        <v>1</v>
      </c>
      <c r="F822" s="360">
        <v>1</v>
      </c>
      <c r="G822" s="360">
        <v>0</v>
      </c>
      <c r="H822" s="355"/>
      <c r="I822" s="366">
        <f t="shared" ref="I822:I825" si="198">G822-D822</f>
        <v>0</v>
      </c>
      <c r="J822" s="355"/>
    </row>
    <row r="823" s="312" customFormat="1" ht="14.25" spans="1:10">
      <c r="A823" s="349" t="s">
        <v>1536</v>
      </c>
      <c r="B823" s="372"/>
      <c r="C823" s="351" t="s">
        <v>1537</v>
      </c>
      <c r="D823" s="360">
        <v>0</v>
      </c>
      <c r="E823" s="360">
        <v>216</v>
      </c>
      <c r="F823" s="360">
        <v>526</v>
      </c>
      <c r="G823" s="360">
        <v>471</v>
      </c>
      <c r="H823" s="355"/>
      <c r="I823" s="366"/>
      <c r="J823" s="355"/>
    </row>
    <row r="824" s="312" customFormat="1" ht="14.25" spans="1:10">
      <c r="A824" s="349" t="s">
        <v>1538</v>
      </c>
      <c r="B824" s="372">
        <f t="shared" ref="B824:B844" si="199">LEN(A824)</f>
        <v>7</v>
      </c>
      <c r="C824" s="351" t="s">
        <v>1539</v>
      </c>
      <c r="D824" s="360">
        <v>1770</v>
      </c>
      <c r="E824" s="360">
        <v>0</v>
      </c>
      <c r="F824" s="360">
        <v>42</v>
      </c>
      <c r="G824" s="360">
        <v>36</v>
      </c>
      <c r="H824" s="355"/>
      <c r="I824" s="366">
        <f t="shared" si="198"/>
        <v>-1734</v>
      </c>
      <c r="J824" s="355">
        <f t="shared" si="197"/>
        <v>-0.979661016949153</v>
      </c>
    </row>
    <row r="825" s="312" customFormat="1" ht="14.25" spans="1:10">
      <c r="A825" s="349" t="s">
        <v>1540</v>
      </c>
      <c r="B825" s="372">
        <f t="shared" si="199"/>
        <v>5</v>
      </c>
      <c r="C825" s="351" t="s">
        <v>1541</v>
      </c>
      <c r="D825" s="360">
        <v>2013</v>
      </c>
      <c r="E825" s="360">
        <v>411</v>
      </c>
      <c r="F825" s="360">
        <v>596</v>
      </c>
      <c r="G825" s="360">
        <v>1052</v>
      </c>
      <c r="H825" s="355">
        <f>G825/F825</f>
        <v>1.76510067114094</v>
      </c>
      <c r="I825" s="366">
        <f t="shared" si="198"/>
        <v>-961</v>
      </c>
      <c r="J825" s="355">
        <f t="shared" si="197"/>
        <v>-0.477396920019871</v>
      </c>
    </row>
    <row r="826" s="312" customFormat="1" ht="14.25" spans="1:10">
      <c r="A826" s="349" t="s">
        <v>1542</v>
      </c>
      <c r="B826" s="372">
        <f t="shared" si="199"/>
        <v>7</v>
      </c>
      <c r="C826" s="351" t="s">
        <v>120</v>
      </c>
      <c r="D826" s="360">
        <v>0</v>
      </c>
      <c r="E826" s="360"/>
      <c r="F826" s="360">
        <v>0</v>
      </c>
      <c r="G826" s="360">
        <v>0</v>
      </c>
      <c r="H826" s="355"/>
      <c r="I826" s="366"/>
      <c r="J826" s="355"/>
    </row>
    <row r="827" s="312" customFormat="1" ht="14.25" spans="1:10">
      <c r="A827" s="349" t="s">
        <v>1543</v>
      </c>
      <c r="B827" s="372">
        <f t="shared" si="199"/>
        <v>7</v>
      </c>
      <c r="C827" s="351" t="s">
        <v>122</v>
      </c>
      <c r="D827" s="360">
        <v>65</v>
      </c>
      <c r="E827" s="360"/>
      <c r="F827" s="360">
        <v>0</v>
      </c>
      <c r="G827" s="360">
        <v>9</v>
      </c>
      <c r="H827" s="355"/>
      <c r="I827" s="366">
        <f t="shared" ref="I827:I830" si="200">G827-D827</f>
        <v>-56</v>
      </c>
      <c r="J827" s="355">
        <f t="shared" ref="J827:J830" si="201">I827/D827</f>
        <v>-0.861538461538462</v>
      </c>
    </row>
    <row r="828" s="312" customFormat="1" ht="14.25" spans="1:10">
      <c r="A828" s="349" t="s">
        <v>1544</v>
      </c>
      <c r="B828" s="372">
        <f t="shared" si="199"/>
        <v>7</v>
      </c>
      <c r="C828" s="351" t="s">
        <v>124</v>
      </c>
      <c r="D828" s="360">
        <v>0</v>
      </c>
      <c r="E828" s="360"/>
      <c r="F828" s="360">
        <v>0</v>
      </c>
      <c r="G828" s="360">
        <v>0</v>
      </c>
      <c r="H828" s="355"/>
      <c r="I828" s="366"/>
      <c r="J828" s="355"/>
    </row>
    <row r="829" s="312" customFormat="1" ht="14.25" spans="1:10">
      <c r="A829" s="349" t="s">
        <v>1545</v>
      </c>
      <c r="B829" s="372">
        <f t="shared" si="199"/>
        <v>7</v>
      </c>
      <c r="C829" s="351" t="s">
        <v>1546</v>
      </c>
      <c r="D829" s="360">
        <v>564</v>
      </c>
      <c r="E829" s="360">
        <v>408</v>
      </c>
      <c r="F829" s="360">
        <v>408</v>
      </c>
      <c r="G829" s="360">
        <v>572</v>
      </c>
      <c r="H829" s="355">
        <f>G829/F829</f>
        <v>1.40196078431373</v>
      </c>
      <c r="I829" s="366">
        <f t="shared" si="200"/>
        <v>8</v>
      </c>
      <c r="J829" s="355">
        <f t="shared" si="201"/>
        <v>0.0141843971631206</v>
      </c>
    </row>
    <row r="830" s="312" customFormat="1" ht="14.25" spans="1:10">
      <c r="A830" s="349" t="s">
        <v>1547</v>
      </c>
      <c r="B830" s="372">
        <f t="shared" si="199"/>
        <v>7</v>
      </c>
      <c r="C830" s="351" t="s">
        <v>1548</v>
      </c>
      <c r="D830" s="360">
        <v>13</v>
      </c>
      <c r="E830" s="360"/>
      <c r="F830" s="360">
        <v>0</v>
      </c>
      <c r="G830" s="360">
        <v>14</v>
      </c>
      <c r="H830" s="355"/>
      <c r="I830" s="366">
        <f t="shared" si="200"/>
        <v>1</v>
      </c>
      <c r="J830" s="355">
        <f t="shared" si="201"/>
        <v>0.0769230769230769</v>
      </c>
    </row>
    <row r="831" s="312" customFormat="1" ht="14.25" spans="1:10">
      <c r="A831" s="349" t="s">
        <v>1549</v>
      </c>
      <c r="B831" s="372">
        <f t="shared" si="199"/>
        <v>7</v>
      </c>
      <c r="C831" s="351" t="s">
        <v>1550</v>
      </c>
      <c r="D831" s="360">
        <v>100</v>
      </c>
      <c r="E831" s="360"/>
      <c r="F831" s="360">
        <v>0</v>
      </c>
      <c r="G831" s="360">
        <v>0</v>
      </c>
      <c r="H831" s="355"/>
      <c r="I831" s="366"/>
      <c r="J831" s="355"/>
    </row>
    <row r="832" s="312" customFormat="1" ht="14.25" spans="1:10">
      <c r="A832" s="349" t="s">
        <v>1551</v>
      </c>
      <c r="B832" s="372">
        <f t="shared" si="199"/>
        <v>7</v>
      </c>
      <c r="C832" s="351" t="s">
        <v>1552</v>
      </c>
      <c r="D832" s="360">
        <v>0</v>
      </c>
      <c r="E832" s="360"/>
      <c r="F832" s="360">
        <v>0</v>
      </c>
      <c r="G832" s="360">
        <v>0</v>
      </c>
      <c r="H832" s="355"/>
      <c r="I832" s="366">
        <f>G832-D832</f>
        <v>0</v>
      </c>
      <c r="J832" s="355"/>
    </row>
    <row r="833" s="312" customFormat="1" ht="14.25" spans="1:10">
      <c r="A833" s="349" t="s">
        <v>1553</v>
      </c>
      <c r="B833" s="372">
        <f t="shared" si="199"/>
        <v>7</v>
      </c>
      <c r="C833" s="351" t="s">
        <v>1554</v>
      </c>
      <c r="D833" s="360">
        <v>0</v>
      </c>
      <c r="E833" s="360"/>
      <c r="F833" s="360">
        <v>0</v>
      </c>
      <c r="G833" s="360">
        <v>0</v>
      </c>
      <c r="H833" s="355"/>
      <c r="I833" s="366">
        <f>G833-D833</f>
        <v>0</v>
      </c>
      <c r="J833" s="355"/>
    </row>
    <row r="834" s="312" customFormat="1" ht="14.25" spans="1:10">
      <c r="A834" s="349" t="s">
        <v>1555</v>
      </c>
      <c r="B834" s="372">
        <f t="shared" si="199"/>
        <v>7</v>
      </c>
      <c r="C834" s="351" t="s">
        <v>1556</v>
      </c>
      <c r="D834" s="360">
        <v>0</v>
      </c>
      <c r="E834" s="360"/>
      <c r="F834" s="360">
        <v>0</v>
      </c>
      <c r="G834" s="360">
        <v>0</v>
      </c>
      <c r="H834" s="355"/>
      <c r="I834" s="366"/>
      <c r="J834" s="355"/>
    </row>
    <row r="835" s="312" customFormat="1" ht="14.25" spans="1:10">
      <c r="A835" s="349" t="s">
        <v>1557</v>
      </c>
      <c r="B835" s="372">
        <f t="shared" si="199"/>
        <v>7</v>
      </c>
      <c r="C835" s="351" t="s">
        <v>1558</v>
      </c>
      <c r="D835" s="360">
        <v>1026</v>
      </c>
      <c r="E835" s="360"/>
      <c r="F835" s="360">
        <v>521</v>
      </c>
      <c r="G835" s="360">
        <v>427</v>
      </c>
      <c r="H835" s="355"/>
      <c r="I835" s="366"/>
      <c r="J835" s="355"/>
    </row>
    <row r="836" s="312" customFormat="1" ht="14.25" spans="1:10">
      <c r="A836" s="349" t="s">
        <v>1559</v>
      </c>
      <c r="B836" s="372">
        <f t="shared" si="199"/>
        <v>7</v>
      </c>
      <c r="C836" s="351" t="s">
        <v>1560</v>
      </c>
      <c r="D836" s="360">
        <v>0</v>
      </c>
      <c r="E836" s="360"/>
      <c r="F836" s="360">
        <v>0</v>
      </c>
      <c r="G836" s="360">
        <v>0</v>
      </c>
      <c r="H836" s="355"/>
      <c r="I836" s="366"/>
      <c r="J836" s="355"/>
    </row>
    <row r="837" s="312" customFormat="1" ht="14.25" spans="1:10">
      <c r="A837" s="349" t="s">
        <v>1561</v>
      </c>
      <c r="B837" s="372">
        <f t="shared" si="199"/>
        <v>7</v>
      </c>
      <c r="C837" s="351" t="s">
        <v>1562</v>
      </c>
      <c r="D837" s="360">
        <v>0</v>
      </c>
      <c r="E837" s="360"/>
      <c r="F837" s="360">
        <v>0</v>
      </c>
      <c r="G837" s="360">
        <v>0</v>
      </c>
      <c r="H837" s="355"/>
      <c r="I837" s="366"/>
      <c r="J837" s="355"/>
    </row>
    <row r="838" s="312" customFormat="1" ht="14.25" spans="1:10">
      <c r="A838" s="349" t="s">
        <v>1563</v>
      </c>
      <c r="B838" s="372">
        <f t="shared" si="199"/>
        <v>7</v>
      </c>
      <c r="C838" s="351" t="s">
        <v>1564</v>
      </c>
      <c r="D838" s="360">
        <v>0</v>
      </c>
      <c r="E838" s="360"/>
      <c r="F838" s="360">
        <v>0</v>
      </c>
      <c r="G838" s="360">
        <v>0</v>
      </c>
      <c r="H838" s="355"/>
      <c r="I838" s="366"/>
      <c r="J838" s="355"/>
    </row>
    <row r="839" s="312" customFormat="1" ht="14.25" spans="1:10">
      <c r="A839" s="349" t="s">
        <v>1565</v>
      </c>
      <c r="B839" s="372">
        <f t="shared" si="199"/>
        <v>7</v>
      </c>
      <c r="C839" s="351" t="s">
        <v>1566</v>
      </c>
      <c r="D839" s="360">
        <v>0</v>
      </c>
      <c r="E839" s="360"/>
      <c r="F839" s="360">
        <v>0</v>
      </c>
      <c r="G839" s="360">
        <v>0</v>
      </c>
      <c r="H839" s="355"/>
      <c r="I839" s="366"/>
      <c r="J839" s="355"/>
    </row>
    <row r="840" s="312" customFormat="1" ht="14.25" spans="1:10">
      <c r="A840" s="349" t="s">
        <v>1567</v>
      </c>
      <c r="B840" s="372">
        <f t="shared" si="199"/>
        <v>7</v>
      </c>
      <c r="C840" s="351" t="s">
        <v>1568</v>
      </c>
      <c r="D840" s="360">
        <v>0</v>
      </c>
      <c r="E840" s="360"/>
      <c r="F840" s="360">
        <v>0</v>
      </c>
      <c r="G840" s="360">
        <v>0</v>
      </c>
      <c r="H840" s="355"/>
      <c r="I840" s="366"/>
      <c r="J840" s="355"/>
    </row>
    <row r="841" s="312" customFormat="1" ht="14.25" spans="1:10">
      <c r="A841" s="349" t="s">
        <v>1569</v>
      </c>
      <c r="B841" s="372">
        <f t="shared" si="199"/>
        <v>7</v>
      </c>
      <c r="C841" s="351" t="s">
        <v>1570</v>
      </c>
      <c r="D841" s="360">
        <v>0</v>
      </c>
      <c r="E841" s="360"/>
      <c r="F841" s="360">
        <v>0</v>
      </c>
      <c r="G841" s="360">
        <v>0</v>
      </c>
      <c r="H841" s="355"/>
      <c r="I841" s="366"/>
      <c r="J841" s="355"/>
    </row>
    <row r="842" s="312" customFormat="1" ht="14.25" spans="1:10">
      <c r="A842" s="349" t="s">
        <v>1571</v>
      </c>
      <c r="B842" s="372">
        <f t="shared" si="199"/>
        <v>7</v>
      </c>
      <c r="C842" s="351" t="s">
        <v>1572</v>
      </c>
      <c r="D842" s="360">
        <v>0</v>
      </c>
      <c r="E842" s="360"/>
      <c r="F842" s="360">
        <v>0</v>
      </c>
      <c r="G842" s="360">
        <v>0</v>
      </c>
      <c r="H842" s="355"/>
      <c r="I842" s="366">
        <f>G842-D842</f>
        <v>0</v>
      </c>
      <c r="J842" s="355"/>
    </row>
    <row r="843" s="312" customFormat="1" ht="14.25" spans="1:10">
      <c r="A843" s="349" t="s">
        <v>1573</v>
      </c>
      <c r="B843" s="372">
        <f t="shared" si="199"/>
        <v>7</v>
      </c>
      <c r="C843" s="351" t="s">
        <v>1574</v>
      </c>
      <c r="D843" s="360">
        <v>0</v>
      </c>
      <c r="E843" s="360"/>
      <c r="F843" s="360">
        <v>0</v>
      </c>
      <c r="G843" s="360">
        <v>0</v>
      </c>
      <c r="H843" s="355"/>
      <c r="I843" s="366"/>
      <c r="J843" s="355"/>
    </row>
    <row r="844" s="312" customFormat="1" ht="14.25" spans="1:10">
      <c r="A844" s="349" t="s">
        <v>1575</v>
      </c>
      <c r="B844" s="372">
        <f t="shared" si="199"/>
        <v>7</v>
      </c>
      <c r="C844" s="351" t="s">
        <v>1576</v>
      </c>
      <c r="D844" s="360">
        <v>0</v>
      </c>
      <c r="E844" s="360"/>
      <c r="F844" s="360">
        <v>0</v>
      </c>
      <c r="G844" s="360">
        <v>0</v>
      </c>
      <c r="H844" s="355"/>
      <c r="I844" s="366"/>
      <c r="J844" s="355"/>
    </row>
    <row r="845" s="312" customFormat="1" ht="14.25" spans="1:10">
      <c r="A845" s="349" t="s">
        <v>1577</v>
      </c>
      <c r="B845" s="372"/>
      <c r="C845" s="351" t="s">
        <v>1578</v>
      </c>
      <c r="D845" s="360">
        <v>0</v>
      </c>
      <c r="E845" s="360"/>
      <c r="F845" s="360">
        <v>0</v>
      </c>
      <c r="G845" s="360">
        <v>20</v>
      </c>
      <c r="H845" s="355"/>
      <c r="I845" s="366"/>
      <c r="J845" s="355"/>
    </row>
    <row r="846" s="312" customFormat="1" ht="14.25" spans="1:10">
      <c r="A846" s="349" t="s">
        <v>1579</v>
      </c>
      <c r="B846" s="372"/>
      <c r="C846" s="351" t="s">
        <v>1580</v>
      </c>
      <c r="D846" s="360">
        <v>0</v>
      </c>
      <c r="E846" s="360"/>
      <c r="F846" s="360">
        <v>0</v>
      </c>
      <c r="G846" s="360">
        <v>0</v>
      </c>
      <c r="H846" s="355"/>
      <c r="I846" s="366"/>
      <c r="J846" s="355"/>
    </row>
    <row r="847" s="312" customFormat="1" ht="14.25" spans="1:10">
      <c r="A847" s="349" t="s">
        <v>1581</v>
      </c>
      <c r="B847" s="372"/>
      <c r="C847" s="351" t="s">
        <v>1582</v>
      </c>
      <c r="D847" s="360">
        <v>0</v>
      </c>
      <c r="E847" s="360"/>
      <c r="F847" s="360">
        <v>0</v>
      </c>
      <c r="G847" s="360">
        <v>0</v>
      </c>
      <c r="H847" s="355"/>
      <c r="I847" s="366"/>
      <c r="J847" s="355"/>
    </row>
    <row r="848" s="312" customFormat="1" ht="14.25" spans="1:10">
      <c r="A848" s="349" t="s">
        <v>1583</v>
      </c>
      <c r="B848" s="372">
        <f t="shared" ref="B848:B874" si="202">LEN(A848)</f>
        <v>7</v>
      </c>
      <c r="C848" s="351" t="s">
        <v>1584</v>
      </c>
      <c r="D848" s="360">
        <v>0</v>
      </c>
      <c r="E848" s="360"/>
      <c r="F848" s="360">
        <v>0</v>
      </c>
      <c r="G848" s="360">
        <v>0</v>
      </c>
      <c r="H848" s="355"/>
      <c r="I848" s="366">
        <f t="shared" ref="I848:I852" si="203">G848-D848</f>
        <v>0</v>
      </c>
      <c r="J848" s="355"/>
    </row>
    <row r="849" s="312" customFormat="1" ht="14.25" spans="1:10">
      <c r="A849" s="349" t="s">
        <v>1585</v>
      </c>
      <c r="B849" s="372">
        <f t="shared" si="202"/>
        <v>7</v>
      </c>
      <c r="C849" s="351" t="s">
        <v>1586</v>
      </c>
      <c r="D849" s="360">
        <v>245</v>
      </c>
      <c r="E849" s="360">
        <v>3</v>
      </c>
      <c r="F849" s="373">
        <v>-333</v>
      </c>
      <c r="G849" s="360">
        <v>10</v>
      </c>
      <c r="H849" s="355"/>
      <c r="I849" s="366"/>
      <c r="J849" s="355">
        <f t="shared" ref="J849:J856" si="204">I849/D849</f>
        <v>0</v>
      </c>
    </row>
    <row r="850" s="312" customFormat="1" ht="14.25" spans="1:10">
      <c r="A850" s="349" t="s">
        <v>1587</v>
      </c>
      <c r="B850" s="372">
        <f t="shared" si="202"/>
        <v>5</v>
      </c>
      <c r="C850" s="351" t="s">
        <v>1588</v>
      </c>
      <c r="D850" s="360">
        <v>634</v>
      </c>
      <c r="E850" s="360">
        <v>386</v>
      </c>
      <c r="F850" s="360">
        <v>532</v>
      </c>
      <c r="G850" s="360">
        <v>524</v>
      </c>
      <c r="H850" s="355">
        <f t="shared" ref="H850:H856" si="205">G850/F850</f>
        <v>0.984962406015038</v>
      </c>
      <c r="I850" s="366">
        <f t="shared" si="203"/>
        <v>-110</v>
      </c>
      <c r="J850" s="355">
        <f t="shared" si="204"/>
        <v>-0.173501577287066</v>
      </c>
    </row>
    <row r="851" s="312" customFormat="1" ht="14.25" spans="1:10">
      <c r="A851" s="349" t="s">
        <v>1589</v>
      </c>
      <c r="B851" s="372">
        <f t="shared" si="202"/>
        <v>7</v>
      </c>
      <c r="C851" s="351" t="s">
        <v>120</v>
      </c>
      <c r="D851" s="360">
        <v>0</v>
      </c>
      <c r="E851" s="360"/>
      <c r="F851" s="360">
        <v>0</v>
      </c>
      <c r="G851" s="360">
        <v>0</v>
      </c>
      <c r="H851" s="355"/>
      <c r="I851" s="366"/>
      <c r="J851" s="355"/>
    </row>
    <row r="852" s="312" customFormat="1" ht="14.25" spans="1:10">
      <c r="A852" s="349" t="s">
        <v>1590</v>
      </c>
      <c r="B852" s="372">
        <f t="shared" si="202"/>
        <v>7</v>
      </c>
      <c r="C852" s="351" t="s">
        <v>122</v>
      </c>
      <c r="D852" s="360">
        <v>0</v>
      </c>
      <c r="E852" s="360"/>
      <c r="F852" s="360">
        <v>0</v>
      </c>
      <c r="G852" s="360">
        <v>0</v>
      </c>
      <c r="H852" s="355"/>
      <c r="I852" s="366">
        <f t="shared" si="203"/>
        <v>0</v>
      </c>
      <c r="J852" s="355"/>
    </row>
    <row r="853" s="312" customFormat="1" ht="14.25" spans="1:10">
      <c r="A853" s="349" t="s">
        <v>1591</v>
      </c>
      <c r="B853" s="372">
        <f t="shared" si="202"/>
        <v>7</v>
      </c>
      <c r="C853" s="351" t="s">
        <v>124</v>
      </c>
      <c r="D853" s="360">
        <v>0</v>
      </c>
      <c r="E853" s="360"/>
      <c r="F853" s="360">
        <v>0</v>
      </c>
      <c r="G853" s="360">
        <v>0</v>
      </c>
      <c r="H853" s="355"/>
      <c r="I853" s="366"/>
      <c r="J853" s="355"/>
    </row>
    <row r="854" s="312" customFormat="1" ht="14.25" spans="1:10">
      <c r="A854" s="349" t="s">
        <v>1592</v>
      </c>
      <c r="B854" s="372">
        <f t="shared" si="202"/>
        <v>7</v>
      </c>
      <c r="C854" s="351" t="s">
        <v>1593</v>
      </c>
      <c r="D854" s="360">
        <v>116</v>
      </c>
      <c r="E854" s="360">
        <v>75</v>
      </c>
      <c r="F854" s="360">
        <v>75</v>
      </c>
      <c r="G854" s="360">
        <v>163</v>
      </c>
      <c r="H854" s="355">
        <f t="shared" si="205"/>
        <v>2.17333333333333</v>
      </c>
      <c r="I854" s="366">
        <f t="shared" ref="I854:I856" si="206">G854-D854</f>
        <v>47</v>
      </c>
      <c r="J854" s="355">
        <f t="shared" si="204"/>
        <v>0.405172413793103</v>
      </c>
    </row>
    <row r="855" s="312" customFormat="1" ht="14.25" spans="1:10">
      <c r="A855" s="349" t="s">
        <v>1594</v>
      </c>
      <c r="B855" s="372">
        <f t="shared" si="202"/>
        <v>7</v>
      </c>
      <c r="C855" s="351" t="s">
        <v>1595</v>
      </c>
      <c r="D855" s="360">
        <v>144</v>
      </c>
      <c r="E855" s="360">
        <v>123</v>
      </c>
      <c r="F855" s="360">
        <v>123</v>
      </c>
      <c r="G855" s="360">
        <v>129</v>
      </c>
      <c r="H855" s="355">
        <f t="shared" si="205"/>
        <v>1.04878048780488</v>
      </c>
      <c r="I855" s="366">
        <f t="shared" si="206"/>
        <v>-15</v>
      </c>
      <c r="J855" s="355">
        <f t="shared" si="204"/>
        <v>-0.104166666666667</v>
      </c>
    </row>
    <row r="856" s="312" customFormat="1" ht="14.25" spans="1:10">
      <c r="A856" s="349" t="s">
        <v>1596</v>
      </c>
      <c r="B856" s="372">
        <f t="shared" si="202"/>
        <v>7</v>
      </c>
      <c r="C856" s="351" t="s">
        <v>1597</v>
      </c>
      <c r="D856" s="360">
        <v>30</v>
      </c>
      <c r="E856" s="360">
        <v>30</v>
      </c>
      <c r="F856" s="360">
        <v>30</v>
      </c>
      <c r="G856" s="360">
        <v>26</v>
      </c>
      <c r="H856" s="355">
        <f t="shared" si="205"/>
        <v>0.866666666666667</v>
      </c>
      <c r="I856" s="366">
        <f t="shared" si="206"/>
        <v>-4</v>
      </c>
      <c r="J856" s="355">
        <f t="shared" si="204"/>
        <v>-0.133333333333333</v>
      </c>
    </row>
    <row r="857" s="312" customFormat="1" ht="14.25" spans="1:10">
      <c r="A857" s="349" t="s">
        <v>1598</v>
      </c>
      <c r="B857" s="372">
        <f t="shared" si="202"/>
        <v>7</v>
      </c>
      <c r="C857" s="351" t="s">
        <v>1599</v>
      </c>
      <c r="D857" s="360">
        <v>0</v>
      </c>
      <c r="E857" s="360"/>
      <c r="F857" s="360">
        <v>0</v>
      </c>
      <c r="G857" s="360">
        <v>0</v>
      </c>
      <c r="H857" s="355"/>
      <c r="I857" s="366"/>
      <c r="J857" s="355"/>
    </row>
    <row r="858" s="312" customFormat="1" ht="14.25" spans="1:10">
      <c r="A858" s="349" t="s">
        <v>1600</v>
      </c>
      <c r="B858" s="372">
        <f t="shared" si="202"/>
        <v>7</v>
      </c>
      <c r="C858" s="351" t="s">
        <v>1601</v>
      </c>
      <c r="D858" s="360">
        <v>0</v>
      </c>
      <c r="E858" s="360"/>
      <c r="F858" s="360">
        <v>0</v>
      </c>
      <c r="G858" s="360">
        <v>0</v>
      </c>
      <c r="H858" s="355"/>
      <c r="I858" s="366"/>
      <c r="J858" s="355"/>
    </row>
    <row r="859" s="312" customFormat="1" ht="14.25" spans="1:10">
      <c r="A859" s="349" t="s">
        <v>1602</v>
      </c>
      <c r="B859" s="372">
        <f t="shared" si="202"/>
        <v>7</v>
      </c>
      <c r="C859" s="351" t="s">
        <v>1603</v>
      </c>
      <c r="D859" s="360">
        <v>0</v>
      </c>
      <c r="E859" s="360"/>
      <c r="F859" s="360">
        <v>0</v>
      </c>
      <c r="G859" s="360">
        <v>0</v>
      </c>
      <c r="H859" s="355"/>
      <c r="I859" s="366"/>
      <c r="J859" s="355"/>
    </row>
    <row r="860" s="312" customFormat="1" ht="14.25" spans="1:10">
      <c r="A860" s="349" t="s">
        <v>1604</v>
      </c>
      <c r="B860" s="372">
        <f t="shared" si="202"/>
        <v>7</v>
      </c>
      <c r="C860" s="351" t="s">
        <v>1605</v>
      </c>
      <c r="D860" s="360">
        <v>0</v>
      </c>
      <c r="E860" s="360"/>
      <c r="F860" s="360">
        <v>0</v>
      </c>
      <c r="G860" s="360">
        <v>0</v>
      </c>
      <c r="H860" s="355"/>
      <c r="I860" s="366"/>
      <c r="J860" s="355"/>
    </row>
    <row r="861" s="312" customFormat="1" ht="14.25" spans="1:10">
      <c r="A861" s="349" t="s">
        <v>1606</v>
      </c>
      <c r="B861" s="372">
        <f t="shared" si="202"/>
        <v>7</v>
      </c>
      <c r="C861" s="351" t="s">
        <v>1607</v>
      </c>
      <c r="D861" s="360">
        <v>0</v>
      </c>
      <c r="E861" s="360"/>
      <c r="F861" s="360">
        <v>0</v>
      </c>
      <c r="G861" s="360">
        <v>0</v>
      </c>
      <c r="H861" s="355"/>
      <c r="I861" s="366">
        <f t="shared" ref="I861:I866" si="207">G861-D861</f>
        <v>0</v>
      </c>
      <c r="J861" s="355"/>
    </row>
    <row r="862" s="312" customFormat="1" ht="14.25" spans="1:10">
      <c r="A862" s="349" t="s">
        <v>1608</v>
      </c>
      <c r="B862" s="372">
        <f t="shared" si="202"/>
        <v>7</v>
      </c>
      <c r="C862" s="351" t="s">
        <v>1609</v>
      </c>
      <c r="D862" s="360">
        <v>0</v>
      </c>
      <c r="E862" s="360"/>
      <c r="F862" s="360">
        <v>0</v>
      </c>
      <c r="G862" s="360">
        <v>0</v>
      </c>
      <c r="H862" s="355"/>
      <c r="I862" s="366"/>
      <c r="J862" s="355"/>
    </row>
    <row r="863" s="312" customFormat="1" ht="14.25" spans="1:10">
      <c r="A863" s="349" t="s">
        <v>1610</v>
      </c>
      <c r="B863" s="372">
        <f t="shared" si="202"/>
        <v>7</v>
      </c>
      <c r="C863" s="351" t="s">
        <v>1611</v>
      </c>
      <c r="D863" s="360">
        <v>0</v>
      </c>
      <c r="E863" s="360"/>
      <c r="F863" s="360">
        <v>0</v>
      </c>
      <c r="G863" s="360">
        <v>0</v>
      </c>
      <c r="H863" s="355"/>
      <c r="I863" s="366"/>
      <c r="J863" s="355"/>
    </row>
    <row r="864" s="312" customFormat="1" ht="14.25" spans="1:10">
      <c r="A864" s="349" t="s">
        <v>1612</v>
      </c>
      <c r="B864" s="372">
        <f t="shared" si="202"/>
        <v>7</v>
      </c>
      <c r="C864" s="351" t="s">
        <v>1613</v>
      </c>
      <c r="D864" s="360">
        <v>147</v>
      </c>
      <c r="E864" s="360"/>
      <c r="F864" s="360">
        <v>0</v>
      </c>
      <c r="G864" s="360">
        <v>21</v>
      </c>
      <c r="H864" s="355"/>
      <c r="I864" s="366">
        <f t="shared" si="207"/>
        <v>-126</v>
      </c>
      <c r="J864" s="355">
        <f>I864/D864</f>
        <v>-0.857142857142857</v>
      </c>
    </row>
    <row r="865" s="312" customFormat="1" ht="14.25" spans="1:10">
      <c r="A865" s="349" t="s">
        <v>1614</v>
      </c>
      <c r="B865" s="372">
        <f t="shared" si="202"/>
        <v>7</v>
      </c>
      <c r="C865" s="351" t="s">
        <v>1615</v>
      </c>
      <c r="D865" s="360">
        <v>0</v>
      </c>
      <c r="E865" s="360"/>
      <c r="F865" s="360">
        <v>0</v>
      </c>
      <c r="G865" s="360">
        <v>0</v>
      </c>
      <c r="H865" s="355"/>
      <c r="I865" s="366"/>
      <c r="J865" s="355"/>
    </row>
    <row r="866" s="312" customFormat="1" ht="14.25" spans="1:10">
      <c r="A866" s="349" t="s">
        <v>1616</v>
      </c>
      <c r="B866" s="372">
        <f t="shared" si="202"/>
        <v>7</v>
      </c>
      <c r="C866" s="351" t="s">
        <v>1617</v>
      </c>
      <c r="D866" s="360">
        <v>0</v>
      </c>
      <c r="E866" s="360"/>
      <c r="F866" s="360">
        <v>0</v>
      </c>
      <c r="G866" s="360">
        <v>0</v>
      </c>
      <c r="H866" s="355"/>
      <c r="I866" s="366">
        <f t="shared" si="207"/>
        <v>0</v>
      </c>
      <c r="J866" s="355"/>
    </row>
    <row r="867" s="312" customFormat="1" ht="14.25" spans="1:10">
      <c r="A867" s="349" t="s">
        <v>1618</v>
      </c>
      <c r="B867" s="372">
        <f t="shared" si="202"/>
        <v>7</v>
      </c>
      <c r="C867" s="351" t="s">
        <v>1619</v>
      </c>
      <c r="D867" s="360">
        <v>0</v>
      </c>
      <c r="E867" s="360"/>
      <c r="F867" s="360">
        <v>0</v>
      </c>
      <c r="G867" s="360">
        <v>0</v>
      </c>
      <c r="H867" s="355"/>
      <c r="I867" s="366"/>
      <c r="J867" s="355"/>
    </row>
    <row r="868" s="312" customFormat="1" ht="14.25" spans="1:10">
      <c r="A868" s="349" t="s">
        <v>1620</v>
      </c>
      <c r="B868" s="372">
        <f t="shared" si="202"/>
        <v>7</v>
      </c>
      <c r="C868" s="351" t="s">
        <v>1621</v>
      </c>
      <c r="D868" s="360">
        <v>0</v>
      </c>
      <c r="E868" s="360"/>
      <c r="F868" s="360">
        <v>0</v>
      </c>
      <c r="G868" s="360">
        <v>0</v>
      </c>
      <c r="H868" s="355"/>
      <c r="I868" s="366"/>
      <c r="J868" s="355"/>
    </row>
    <row r="869" s="312" customFormat="1" ht="14.25" spans="1:10">
      <c r="A869" s="349" t="s">
        <v>1622</v>
      </c>
      <c r="B869" s="372">
        <f t="shared" si="202"/>
        <v>7</v>
      </c>
      <c r="C869" s="351" t="s">
        <v>1623</v>
      </c>
      <c r="D869" s="360">
        <v>0</v>
      </c>
      <c r="E869" s="360"/>
      <c r="F869" s="360">
        <v>0</v>
      </c>
      <c r="G869" s="360">
        <v>0</v>
      </c>
      <c r="H869" s="355"/>
      <c r="I869" s="366"/>
      <c r="J869" s="355"/>
    </row>
    <row r="870" s="312" customFormat="1" ht="14.25" spans="1:10">
      <c r="A870" s="349" t="s">
        <v>1624</v>
      </c>
      <c r="B870" s="372">
        <f t="shared" si="202"/>
        <v>7</v>
      </c>
      <c r="C870" s="351" t="s">
        <v>1625</v>
      </c>
      <c r="D870" s="360">
        <v>0</v>
      </c>
      <c r="E870" s="360"/>
      <c r="F870" s="360">
        <v>0</v>
      </c>
      <c r="G870" s="360">
        <v>31</v>
      </c>
      <c r="H870" s="355"/>
      <c r="I870" s="366">
        <f>G870-D870</f>
        <v>31</v>
      </c>
      <c r="J870" s="355"/>
    </row>
    <row r="871" s="312" customFormat="1" ht="14.25" spans="1:10">
      <c r="A871" s="349" t="s">
        <v>1626</v>
      </c>
      <c r="B871" s="372">
        <f t="shared" si="202"/>
        <v>7</v>
      </c>
      <c r="C871" s="351" t="s">
        <v>1627</v>
      </c>
      <c r="D871" s="360">
        <v>0</v>
      </c>
      <c r="E871" s="360"/>
      <c r="F871" s="360">
        <v>0</v>
      </c>
      <c r="G871" s="360">
        <v>0</v>
      </c>
      <c r="H871" s="355"/>
      <c r="I871" s="366"/>
      <c r="J871" s="355"/>
    </row>
    <row r="872" s="312" customFormat="1" ht="14.25" spans="1:10">
      <c r="A872" s="349" t="s">
        <v>1628</v>
      </c>
      <c r="B872" s="372">
        <f t="shared" si="202"/>
        <v>7</v>
      </c>
      <c r="C872" s="351" t="s">
        <v>1570</v>
      </c>
      <c r="D872" s="360">
        <v>0</v>
      </c>
      <c r="E872" s="360"/>
      <c r="F872" s="360">
        <v>0</v>
      </c>
      <c r="G872" s="360">
        <v>0</v>
      </c>
      <c r="H872" s="355"/>
      <c r="I872" s="366"/>
      <c r="J872" s="355"/>
    </row>
    <row r="873" s="312" customFormat="1" ht="14.25" spans="1:10">
      <c r="A873" s="349" t="s">
        <v>1629</v>
      </c>
      <c r="B873" s="372">
        <f t="shared" si="202"/>
        <v>7</v>
      </c>
      <c r="C873" s="351" t="s">
        <v>1630</v>
      </c>
      <c r="D873" s="360">
        <v>0</v>
      </c>
      <c r="E873" s="360"/>
      <c r="F873" s="360">
        <v>0</v>
      </c>
      <c r="G873" s="360">
        <v>0</v>
      </c>
      <c r="H873" s="355"/>
      <c r="I873" s="366"/>
      <c r="J873" s="355"/>
    </row>
    <row r="874" s="312" customFormat="1" ht="14.25" spans="1:10">
      <c r="A874" s="349" t="s">
        <v>1631</v>
      </c>
      <c r="B874" s="372">
        <f t="shared" si="202"/>
        <v>7</v>
      </c>
      <c r="C874" s="351" t="s">
        <v>1632</v>
      </c>
      <c r="D874" s="360">
        <v>87</v>
      </c>
      <c r="E874" s="360">
        <v>158</v>
      </c>
      <c r="F874" s="360">
        <v>158</v>
      </c>
      <c r="G874" s="360">
        <v>8</v>
      </c>
      <c r="H874" s="355">
        <f t="shared" ref="H874:H878" si="208">G874/F874</f>
        <v>0.0506329113924051</v>
      </c>
      <c r="I874" s="366"/>
      <c r="J874" s="355"/>
    </row>
    <row r="875" s="312" customFormat="1" ht="14.25" spans="1:10">
      <c r="A875" s="349">
        <v>2130336</v>
      </c>
      <c r="B875" s="372"/>
      <c r="C875" s="351" t="s">
        <v>1633</v>
      </c>
      <c r="D875" s="360">
        <v>0</v>
      </c>
      <c r="E875" s="360"/>
      <c r="F875" s="360"/>
      <c r="G875" s="360">
        <v>0</v>
      </c>
      <c r="H875" s="355"/>
      <c r="I875" s="366"/>
      <c r="J875" s="355"/>
    </row>
    <row r="876" s="312" customFormat="1" ht="14.25" spans="1:10">
      <c r="A876" s="349">
        <v>2130337</v>
      </c>
      <c r="B876" s="372"/>
      <c r="C876" s="351" t="s">
        <v>1634</v>
      </c>
      <c r="D876" s="360">
        <v>0</v>
      </c>
      <c r="E876" s="360"/>
      <c r="F876" s="360"/>
      <c r="G876" s="360">
        <v>0</v>
      </c>
      <c r="H876" s="355"/>
      <c r="I876" s="366"/>
      <c r="J876" s="355"/>
    </row>
    <row r="877" s="312" customFormat="1" ht="14.25" spans="1:10">
      <c r="A877" s="349" t="s">
        <v>1635</v>
      </c>
      <c r="B877" s="372">
        <f t="shared" ref="B877:B902" si="209">LEN(A877)</f>
        <v>7</v>
      </c>
      <c r="C877" s="351" t="s">
        <v>1636</v>
      </c>
      <c r="D877" s="360">
        <v>110</v>
      </c>
      <c r="E877" s="360">
        <v>0</v>
      </c>
      <c r="F877" s="360">
        <v>146</v>
      </c>
      <c r="G877" s="360">
        <v>146</v>
      </c>
      <c r="H877" s="355">
        <f t="shared" si="208"/>
        <v>1</v>
      </c>
      <c r="I877" s="366"/>
      <c r="J877" s="355">
        <f t="shared" ref="J877:J883" si="210">I877/D877</f>
        <v>0</v>
      </c>
    </row>
    <row r="878" s="312" customFormat="1" ht="14.25" spans="1:10">
      <c r="A878" s="349" t="s">
        <v>1637</v>
      </c>
      <c r="B878" s="372">
        <f t="shared" si="209"/>
        <v>5</v>
      </c>
      <c r="C878" s="351" t="s">
        <v>1638</v>
      </c>
      <c r="D878" s="360">
        <v>3171</v>
      </c>
      <c r="E878" s="360">
        <v>1443</v>
      </c>
      <c r="F878" s="360">
        <v>5750</v>
      </c>
      <c r="G878" s="360">
        <v>5855</v>
      </c>
      <c r="H878" s="355">
        <f t="shared" si="208"/>
        <v>1.01826086956522</v>
      </c>
      <c r="I878" s="366">
        <f t="shared" ref="I878:I880" si="211">G878-D878</f>
        <v>2684</v>
      </c>
      <c r="J878" s="355">
        <f t="shared" si="210"/>
        <v>0.84642068748029</v>
      </c>
    </row>
    <row r="879" s="312" customFormat="1" ht="14.25" spans="1:10">
      <c r="A879" s="349" t="s">
        <v>1639</v>
      </c>
      <c r="B879" s="372">
        <f t="shared" si="209"/>
        <v>7</v>
      </c>
      <c r="C879" s="351" t="s">
        <v>120</v>
      </c>
      <c r="D879" s="360">
        <v>0</v>
      </c>
      <c r="E879" s="360"/>
      <c r="F879" s="360">
        <v>0</v>
      </c>
      <c r="G879" s="360">
        <v>0</v>
      </c>
      <c r="H879" s="355"/>
      <c r="I879" s="366">
        <f t="shared" si="211"/>
        <v>0</v>
      </c>
      <c r="J879" s="355"/>
    </row>
    <row r="880" s="312" customFormat="1" ht="14.25" spans="1:10">
      <c r="A880" s="349" t="s">
        <v>1640</v>
      </c>
      <c r="B880" s="372">
        <f t="shared" si="209"/>
        <v>7</v>
      </c>
      <c r="C880" s="351" t="s">
        <v>122</v>
      </c>
      <c r="D880" s="360">
        <v>0</v>
      </c>
      <c r="E880" s="360"/>
      <c r="F880" s="360">
        <v>729</v>
      </c>
      <c r="G880" s="360">
        <v>0</v>
      </c>
      <c r="H880" s="355">
        <f t="shared" ref="H880:H883" si="212">G880/F880</f>
        <v>0</v>
      </c>
      <c r="I880" s="366">
        <f t="shared" si="211"/>
        <v>0</v>
      </c>
      <c r="J880" s="355"/>
    </row>
    <row r="881" s="312" customFormat="1" ht="14.25" spans="1:10">
      <c r="A881" s="349" t="s">
        <v>1641</v>
      </c>
      <c r="B881" s="372">
        <f t="shared" si="209"/>
        <v>7</v>
      </c>
      <c r="C881" s="351" t="s">
        <v>124</v>
      </c>
      <c r="D881" s="360">
        <v>0</v>
      </c>
      <c r="E881" s="360"/>
      <c r="F881" s="360">
        <v>0</v>
      </c>
      <c r="G881" s="360">
        <v>0</v>
      </c>
      <c r="H881" s="355"/>
      <c r="I881" s="366"/>
      <c r="J881" s="355"/>
    </row>
    <row r="882" s="312" customFormat="1" ht="14.25" spans="1:10">
      <c r="A882" s="349" t="s">
        <v>1642</v>
      </c>
      <c r="B882" s="372">
        <f t="shared" si="209"/>
        <v>7</v>
      </c>
      <c r="C882" s="351" t="s">
        <v>1643</v>
      </c>
      <c r="D882" s="360">
        <v>1635</v>
      </c>
      <c r="E882" s="360">
        <v>1130</v>
      </c>
      <c r="F882" s="360">
        <v>3771</v>
      </c>
      <c r="G882" s="360">
        <v>2593</v>
      </c>
      <c r="H882" s="355">
        <f t="shared" si="212"/>
        <v>0.687616016971626</v>
      </c>
      <c r="I882" s="366">
        <f t="shared" ref="I882:I885" si="213">G882-D882</f>
        <v>958</v>
      </c>
      <c r="J882" s="355">
        <f t="shared" si="210"/>
        <v>0.585932721712538</v>
      </c>
    </row>
    <row r="883" s="312" customFormat="1" ht="14.25" spans="1:10">
      <c r="A883" s="349" t="s">
        <v>1644</v>
      </c>
      <c r="B883" s="372">
        <f t="shared" si="209"/>
        <v>7</v>
      </c>
      <c r="C883" s="351" t="s">
        <v>1645</v>
      </c>
      <c r="D883" s="360">
        <v>1172</v>
      </c>
      <c r="E883" s="360">
        <v>223</v>
      </c>
      <c r="F883" s="360">
        <v>223</v>
      </c>
      <c r="G883" s="360">
        <v>2959</v>
      </c>
      <c r="H883" s="355">
        <f t="shared" si="212"/>
        <v>13.2690582959641</v>
      </c>
      <c r="I883" s="366">
        <f t="shared" si="213"/>
        <v>1787</v>
      </c>
      <c r="J883" s="355">
        <f t="shared" si="210"/>
        <v>1.52474402730375</v>
      </c>
    </row>
    <row r="884" s="312" customFormat="1" ht="14.25" spans="1:10">
      <c r="A884" s="349" t="s">
        <v>1646</v>
      </c>
      <c r="B884" s="372">
        <f t="shared" si="209"/>
        <v>7</v>
      </c>
      <c r="C884" s="351" t="s">
        <v>1647</v>
      </c>
      <c r="D884" s="360">
        <v>0</v>
      </c>
      <c r="E884" s="360"/>
      <c r="F884" s="360">
        <v>0</v>
      </c>
      <c r="G884" s="360">
        <v>0</v>
      </c>
      <c r="H884" s="355"/>
      <c r="I884" s="366"/>
      <c r="J884" s="355"/>
    </row>
    <row r="885" s="312" customFormat="1" ht="14.25" spans="1:10">
      <c r="A885" s="349" t="s">
        <v>1648</v>
      </c>
      <c r="B885" s="372">
        <f t="shared" si="209"/>
        <v>7</v>
      </c>
      <c r="C885" s="351" t="s">
        <v>1649</v>
      </c>
      <c r="D885" s="360">
        <v>28</v>
      </c>
      <c r="E885" s="360">
        <v>10</v>
      </c>
      <c r="F885" s="360">
        <v>10</v>
      </c>
      <c r="G885" s="360">
        <v>100</v>
      </c>
      <c r="H885" s="355">
        <f t="shared" ref="H885:H890" si="214">G885/F885</f>
        <v>10</v>
      </c>
      <c r="I885" s="366">
        <f t="shared" si="213"/>
        <v>72</v>
      </c>
      <c r="J885" s="355">
        <f t="shared" ref="J885:J890" si="215">I885/D885</f>
        <v>2.57142857142857</v>
      </c>
    </row>
    <row r="886" s="312" customFormat="1" ht="14.25" spans="1:10">
      <c r="A886" s="349" t="s">
        <v>1650</v>
      </c>
      <c r="B886" s="372">
        <f t="shared" si="209"/>
        <v>7</v>
      </c>
      <c r="C886" s="351" t="s">
        <v>1651</v>
      </c>
      <c r="D886" s="360">
        <v>0</v>
      </c>
      <c r="E886" s="360"/>
      <c r="F886" s="360">
        <v>0</v>
      </c>
      <c r="G886" s="360">
        <v>0</v>
      </c>
      <c r="H886" s="355"/>
      <c r="I886" s="366"/>
      <c r="J886" s="355"/>
    </row>
    <row r="887" s="312" customFormat="1" ht="14.25" spans="1:10">
      <c r="A887" s="349" t="s">
        <v>1652</v>
      </c>
      <c r="B887" s="372">
        <f t="shared" si="209"/>
        <v>7</v>
      </c>
      <c r="C887" s="351" t="s">
        <v>1653</v>
      </c>
      <c r="D887" s="360">
        <v>0</v>
      </c>
      <c r="E887" s="360"/>
      <c r="F887" s="360">
        <v>0</v>
      </c>
      <c r="G887" s="360">
        <v>5</v>
      </c>
      <c r="H887" s="355"/>
      <c r="I887" s="366">
        <f t="shared" ref="I887:I890" si="216">G887-D887</f>
        <v>5</v>
      </c>
      <c r="J887" s="355"/>
    </row>
    <row r="888" s="312" customFormat="1" ht="14.25" spans="1:10">
      <c r="A888" s="349" t="s">
        <v>1654</v>
      </c>
      <c r="B888" s="372">
        <f t="shared" si="209"/>
        <v>7</v>
      </c>
      <c r="C888" s="351" t="s">
        <v>1655</v>
      </c>
      <c r="D888" s="360">
        <v>336</v>
      </c>
      <c r="E888" s="360">
        <v>80</v>
      </c>
      <c r="F888" s="360">
        <v>1017</v>
      </c>
      <c r="G888" s="360">
        <v>198</v>
      </c>
      <c r="H888" s="355">
        <f t="shared" si="214"/>
        <v>0.194690265486726</v>
      </c>
      <c r="I888" s="366">
        <f t="shared" si="216"/>
        <v>-138</v>
      </c>
      <c r="J888" s="355">
        <f t="shared" si="215"/>
        <v>-0.410714285714286</v>
      </c>
    </row>
    <row r="889" s="312" customFormat="1" ht="14.25" spans="1:10">
      <c r="A889" s="349" t="s">
        <v>1656</v>
      </c>
      <c r="B889" s="372">
        <f t="shared" si="209"/>
        <v>5</v>
      </c>
      <c r="C889" s="351" t="s">
        <v>1657</v>
      </c>
      <c r="D889" s="360">
        <v>833</v>
      </c>
      <c r="E889" s="360">
        <v>764</v>
      </c>
      <c r="F889" s="360">
        <v>764</v>
      </c>
      <c r="G889" s="360">
        <v>250</v>
      </c>
      <c r="H889" s="355">
        <f t="shared" si="214"/>
        <v>0.327225130890052</v>
      </c>
      <c r="I889" s="366">
        <f t="shared" si="216"/>
        <v>-583</v>
      </c>
      <c r="J889" s="355">
        <f t="shared" si="215"/>
        <v>-0.699879951980792</v>
      </c>
    </row>
    <row r="890" s="312" customFormat="1" ht="14.25" spans="1:10">
      <c r="A890" s="349" t="s">
        <v>1658</v>
      </c>
      <c r="B890" s="372">
        <f t="shared" si="209"/>
        <v>7</v>
      </c>
      <c r="C890" s="351" t="s">
        <v>1659</v>
      </c>
      <c r="D890" s="360">
        <v>644</v>
      </c>
      <c r="E890" s="360">
        <v>507</v>
      </c>
      <c r="F890" s="360">
        <v>507</v>
      </c>
      <c r="G890" s="360">
        <v>0</v>
      </c>
      <c r="H890" s="355">
        <f t="shared" si="214"/>
        <v>0</v>
      </c>
      <c r="I890" s="366">
        <f t="shared" si="216"/>
        <v>-644</v>
      </c>
      <c r="J890" s="355">
        <f t="shared" si="215"/>
        <v>-1</v>
      </c>
    </row>
    <row r="891" s="312" customFormat="1" ht="14.25" spans="1:10">
      <c r="A891" s="349" t="s">
        <v>1660</v>
      </c>
      <c r="B891" s="372">
        <f t="shared" si="209"/>
        <v>7</v>
      </c>
      <c r="C891" s="351" t="s">
        <v>1661</v>
      </c>
      <c r="D891" s="360">
        <v>0</v>
      </c>
      <c r="E891" s="360"/>
      <c r="F891" s="360">
        <v>0</v>
      </c>
      <c r="G891" s="360">
        <v>0</v>
      </c>
      <c r="H891" s="355"/>
      <c r="I891" s="366"/>
      <c r="J891" s="355"/>
    </row>
    <row r="892" s="312" customFormat="1" ht="14.25" spans="1:10">
      <c r="A892" s="349" t="s">
        <v>1662</v>
      </c>
      <c r="B892" s="372">
        <f t="shared" si="209"/>
        <v>7</v>
      </c>
      <c r="C892" s="351" t="s">
        <v>1663</v>
      </c>
      <c r="D892" s="360">
        <v>0</v>
      </c>
      <c r="E892" s="360"/>
      <c r="F892" s="360">
        <v>0</v>
      </c>
      <c r="G892" s="360">
        <v>0</v>
      </c>
      <c r="H892" s="355"/>
      <c r="I892" s="366"/>
      <c r="J892" s="355"/>
    </row>
    <row r="893" s="312" customFormat="1" ht="14.25" spans="1:10">
      <c r="A893" s="349" t="s">
        <v>1664</v>
      </c>
      <c r="B893" s="372">
        <f t="shared" si="209"/>
        <v>7</v>
      </c>
      <c r="C893" s="351" t="s">
        <v>1665</v>
      </c>
      <c r="D893" s="360">
        <v>150</v>
      </c>
      <c r="E893" s="360">
        <v>250</v>
      </c>
      <c r="F893" s="360">
        <v>250</v>
      </c>
      <c r="G893" s="360">
        <v>250</v>
      </c>
      <c r="H893" s="355">
        <f t="shared" ref="H893:H896" si="217">G893/F893</f>
        <v>1</v>
      </c>
      <c r="I893" s="366">
        <f t="shared" ref="I893:I896" si="218">G893-D893</f>
        <v>100</v>
      </c>
      <c r="J893" s="355">
        <f t="shared" ref="J893:J896" si="219">I893/D893</f>
        <v>0.666666666666667</v>
      </c>
    </row>
    <row r="894" s="312" customFormat="1" ht="14.25" spans="1:10">
      <c r="A894" s="349" t="s">
        <v>1666</v>
      </c>
      <c r="B894" s="372">
        <f t="shared" si="209"/>
        <v>7</v>
      </c>
      <c r="C894" s="351" t="s">
        <v>1667</v>
      </c>
      <c r="D894" s="360">
        <v>0</v>
      </c>
      <c r="E894" s="360"/>
      <c r="F894" s="360">
        <v>0</v>
      </c>
      <c r="G894" s="360">
        <v>0</v>
      </c>
      <c r="H894" s="355"/>
      <c r="I894" s="366">
        <f t="shared" si="218"/>
        <v>0</v>
      </c>
      <c r="J894" s="355"/>
    </row>
    <row r="895" s="312" customFormat="1" ht="14.25" spans="1:10">
      <c r="A895" s="349" t="s">
        <v>1668</v>
      </c>
      <c r="B895" s="372">
        <f t="shared" si="209"/>
        <v>7</v>
      </c>
      <c r="C895" s="351" t="s">
        <v>1669</v>
      </c>
      <c r="D895" s="360">
        <v>39</v>
      </c>
      <c r="E895" s="360">
        <v>7</v>
      </c>
      <c r="F895" s="360">
        <v>7</v>
      </c>
      <c r="G895" s="360">
        <v>0</v>
      </c>
      <c r="H895" s="355">
        <f t="shared" si="217"/>
        <v>0</v>
      </c>
      <c r="I895" s="366">
        <f t="shared" si="218"/>
        <v>-39</v>
      </c>
      <c r="J895" s="355">
        <f t="shared" si="219"/>
        <v>-1</v>
      </c>
    </row>
    <row r="896" s="312" customFormat="1" ht="14.25" spans="1:10">
      <c r="A896" s="349" t="s">
        <v>1670</v>
      </c>
      <c r="B896" s="372">
        <f t="shared" si="209"/>
        <v>5</v>
      </c>
      <c r="C896" s="351" t="s">
        <v>1671</v>
      </c>
      <c r="D896" s="360">
        <v>636</v>
      </c>
      <c r="E896" s="360">
        <v>70</v>
      </c>
      <c r="F896" s="360">
        <v>70</v>
      </c>
      <c r="G896" s="360">
        <v>35</v>
      </c>
      <c r="H896" s="355">
        <f t="shared" si="217"/>
        <v>0.5</v>
      </c>
      <c r="I896" s="366">
        <f t="shared" si="218"/>
        <v>-601</v>
      </c>
      <c r="J896" s="355">
        <f t="shared" si="219"/>
        <v>-0.944968553459119</v>
      </c>
    </row>
    <row r="897" s="312" customFormat="1" ht="14.25" spans="1:10">
      <c r="A897" s="349" t="s">
        <v>1672</v>
      </c>
      <c r="B897" s="372">
        <f t="shared" si="209"/>
        <v>7</v>
      </c>
      <c r="C897" s="351" t="s">
        <v>1673</v>
      </c>
      <c r="D897" s="360">
        <v>0</v>
      </c>
      <c r="E897" s="360"/>
      <c r="F897" s="360">
        <v>0</v>
      </c>
      <c r="G897" s="360">
        <v>0</v>
      </c>
      <c r="H897" s="355"/>
      <c r="I897" s="366"/>
      <c r="J897" s="355"/>
    </row>
    <row r="898" s="312" customFormat="1" ht="14.25" spans="1:10">
      <c r="A898" s="349" t="s">
        <v>1674</v>
      </c>
      <c r="B898" s="372">
        <f t="shared" si="209"/>
        <v>7</v>
      </c>
      <c r="C898" s="351" t="s">
        <v>1675</v>
      </c>
      <c r="D898" s="360">
        <v>0</v>
      </c>
      <c r="E898" s="360"/>
      <c r="F898" s="360">
        <v>0</v>
      </c>
      <c r="G898" s="360">
        <v>0</v>
      </c>
      <c r="H898" s="355"/>
      <c r="I898" s="366"/>
      <c r="J898" s="355"/>
    </row>
    <row r="899" s="312" customFormat="1" ht="14.25" spans="1:10">
      <c r="A899" s="349" t="s">
        <v>1676</v>
      </c>
      <c r="B899" s="372">
        <f t="shared" si="209"/>
        <v>7</v>
      </c>
      <c r="C899" s="351" t="s">
        <v>1677</v>
      </c>
      <c r="D899" s="360">
        <v>636</v>
      </c>
      <c r="E899" s="360">
        <v>70</v>
      </c>
      <c r="F899" s="360">
        <v>70</v>
      </c>
      <c r="G899" s="360">
        <v>35</v>
      </c>
      <c r="H899" s="355">
        <f>G899/F899</f>
        <v>0.5</v>
      </c>
      <c r="I899" s="366">
        <f>G899-D899</f>
        <v>-601</v>
      </c>
      <c r="J899" s="355">
        <f>I899/D899</f>
        <v>-0.944968553459119</v>
      </c>
    </row>
    <row r="900" s="312" customFormat="1" ht="14.25" spans="1:10">
      <c r="A900" s="349" t="s">
        <v>1678</v>
      </c>
      <c r="B900" s="372">
        <f t="shared" si="209"/>
        <v>7</v>
      </c>
      <c r="C900" s="351" t="s">
        <v>1032</v>
      </c>
      <c r="D900" s="360">
        <v>0</v>
      </c>
      <c r="E900" s="360"/>
      <c r="F900" s="360">
        <v>0</v>
      </c>
      <c r="G900" s="360">
        <v>0</v>
      </c>
      <c r="H900" s="355"/>
      <c r="I900" s="366"/>
      <c r="J900" s="355"/>
    </row>
    <row r="901" s="312" customFormat="1" ht="14.25" spans="1:10">
      <c r="A901" s="349" t="s">
        <v>1679</v>
      </c>
      <c r="B901" s="372">
        <f t="shared" si="209"/>
        <v>7</v>
      </c>
      <c r="C901" s="351" t="s">
        <v>1680</v>
      </c>
      <c r="D901" s="360">
        <v>0</v>
      </c>
      <c r="E901" s="360"/>
      <c r="F901" s="360">
        <v>0</v>
      </c>
      <c r="G901" s="360">
        <v>0</v>
      </c>
      <c r="H901" s="355"/>
      <c r="I901" s="366"/>
      <c r="J901" s="355"/>
    </row>
    <row r="902" s="312" customFormat="1" ht="14.25" spans="1:10">
      <c r="A902" s="349" t="s">
        <v>1681</v>
      </c>
      <c r="B902" s="372">
        <f t="shared" si="209"/>
        <v>7</v>
      </c>
      <c r="C902" s="351" t="s">
        <v>1682</v>
      </c>
      <c r="D902" s="360">
        <v>0</v>
      </c>
      <c r="E902" s="360"/>
      <c r="F902" s="360">
        <v>0</v>
      </c>
      <c r="G902" s="360">
        <v>0</v>
      </c>
      <c r="H902" s="355"/>
      <c r="I902" s="366"/>
      <c r="J902" s="355"/>
    </row>
    <row r="903" s="312" customFormat="1" ht="14.25" spans="1:10">
      <c r="A903" s="349" t="s">
        <v>1683</v>
      </c>
      <c r="B903" s="372"/>
      <c r="C903" s="351" t="s">
        <v>1684</v>
      </c>
      <c r="D903" s="360">
        <v>0</v>
      </c>
      <c r="E903" s="360"/>
      <c r="F903" s="360">
        <v>0</v>
      </c>
      <c r="G903" s="360">
        <v>0</v>
      </c>
      <c r="H903" s="355"/>
      <c r="I903" s="366"/>
      <c r="J903" s="355"/>
    </row>
    <row r="904" s="312" customFormat="1" ht="14.25" spans="1:10">
      <c r="A904" s="349" t="s">
        <v>1685</v>
      </c>
      <c r="B904" s="372"/>
      <c r="C904" s="351" t="s">
        <v>1686</v>
      </c>
      <c r="D904" s="360">
        <v>0</v>
      </c>
      <c r="E904" s="360"/>
      <c r="F904" s="360">
        <v>0</v>
      </c>
      <c r="G904" s="360">
        <v>0</v>
      </c>
      <c r="H904" s="355"/>
      <c r="I904" s="366"/>
      <c r="J904" s="355"/>
    </row>
    <row r="905" s="312" customFormat="1" ht="14.25" spans="1:10">
      <c r="A905" s="349" t="s">
        <v>1687</v>
      </c>
      <c r="B905" s="372"/>
      <c r="C905" s="351" t="s">
        <v>1688</v>
      </c>
      <c r="D905" s="360">
        <v>0</v>
      </c>
      <c r="E905" s="360"/>
      <c r="F905" s="360">
        <v>0</v>
      </c>
      <c r="G905" s="360">
        <v>0</v>
      </c>
      <c r="H905" s="355"/>
      <c r="I905" s="366"/>
      <c r="J905" s="355"/>
    </row>
    <row r="906" s="312" customFormat="1" ht="14.25" spans="1:10">
      <c r="A906" s="349" t="s">
        <v>1689</v>
      </c>
      <c r="B906" s="372">
        <f t="shared" ref="B906:B940" si="220">LEN(A906)</f>
        <v>5</v>
      </c>
      <c r="C906" s="351" t="s">
        <v>1690</v>
      </c>
      <c r="D906" s="360">
        <v>549</v>
      </c>
      <c r="E906" s="360">
        <v>0</v>
      </c>
      <c r="F906" s="360">
        <v>0</v>
      </c>
      <c r="G906" s="360">
        <v>21</v>
      </c>
      <c r="H906" s="355"/>
      <c r="I906" s="366">
        <f t="shared" ref="I906:I912" si="221">G906-D906</f>
        <v>-528</v>
      </c>
      <c r="J906" s="355">
        <f>I906/D906</f>
        <v>-0.961748633879781</v>
      </c>
    </row>
    <row r="907" s="312" customFormat="1" ht="14.25" spans="1:10">
      <c r="A907" s="349" t="s">
        <v>1691</v>
      </c>
      <c r="B907" s="372">
        <f t="shared" si="220"/>
        <v>7</v>
      </c>
      <c r="C907" s="351" t="s">
        <v>1692</v>
      </c>
      <c r="D907" s="360">
        <v>0</v>
      </c>
      <c r="E907" s="360"/>
      <c r="F907" s="360">
        <v>0</v>
      </c>
      <c r="G907" s="360">
        <v>0</v>
      </c>
      <c r="H907" s="355"/>
      <c r="I907" s="366"/>
      <c r="J907" s="355"/>
    </row>
    <row r="908" s="312" customFormat="1" ht="14.25" spans="1:10">
      <c r="A908" s="349" t="s">
        <v>1693</v>
      </c>
      <c r="B908" s="372">
        <f t="shared" si="220"/>
        <v>7</v>
      </c>
      <c r="C908" s="351" t="s">
        <v>1694</v>
      </c>
      <c r="D908" s="360">
        <v>549</v>
      </c>
      <c r="E908" s="360">
        <v>0</v>
      </c>
      <c r="F908" s="360">
        <v>0</v>
      </c>
      <c r="G908" s="360">
        <v>21</v>
      </c>
      <c r="H908" s="355"/>
      <c r="I908" s="366">
        <f t="shared" si="221"/>
        <v>-528</v>
      </c>
      <c r="J908" s="355">
        <f>I908/D908</f>
        <v>-0.961748633879781</v>
      </c>
    </row>
    <row r="909" s="312" customFormat="1" ht="14.25" spans="1:10">
      <c r="A909" s="344" t="s">
        <v>1695</v>
      </c>
      <c r="B909" s="345">
        <f t="shared" si="220"/>
        <v>3</v>
      </c>
      <c r="C909" s="346" t="s">
        <v>1696</v>
      </c>
      <c r="D909" s="347">
        <v>501</v>
      </c>
      <c r="E909" s="347">
        <v>187</v>
      </c>
      <c r="F909" s="347">
        <v>1033</v>
      </c>
      <c r="G909" s="347">
        <v>1056</v>
      </c>
      <c r="H909" s="348">
        <f>G909/F909</f>
        <v>1.02226524685382</v>
      </c>
      <c r="I909" s="365">
        <f t="shared" si="221"/>
        <v>555</v>
      </c>
      <c r="J909" s="348"/>
    </row>
    <row r="910" s="312" customFormat="1" ht="14.25" spans="1:10">
      <c r="A910" s="349" t="s">
        <v>1697</v>
      </c>
      <c r="B910" s="372">
        <f t="shared" si="220"/>
        <v>5</v>
      </c>
      <c r="C910" s="351" t="s">
        <v>1698</v>
      </c>
      <c r="D910" s="360">
        <v>485</v>
      </c>
      <c r="E910" s="360">
        <v>187</v>
      </c>
      <c r="F910" s="360">
        <v>787</v>
      </c>
      <c r="G910" s="360">
        <v>1019</v>
      </c>
      <c r="H910" s="355"/>
      <c r="I910" s="366">
        <f t="shared" si="221"/>
        <v>534</v>
      </c>
      <c r="J910" s="355"/>
    </row>
    <row r="911" s="312" customFormat="1" ht="14.25" spans="1:10">
      <c r="A911" s="349" t="s">
        <v>1699</v>
      </c>
      <c r="B911" s="372">
        <f t="shared" si="220"/>
        <v>7</v>
      </c>
      <c r="C911" s="351" t="s">
        <v>120</v>
      </c>
      <c r="D911" s="360">
        <v>79</v>
      </c>
      <c r="E911" s="360">
        <v>62</v>
      </c>
      <c r="F911" s="360">
        <v>62</v>
      </c>
      <c r="G911" s="360">
        <v>88</v>
      </c>
      <c r="H911" s="355"/>
      <c r="I911" s="366">
        <f t="shared" si="221"/>
        <v>9</v>
      </c>
      <c r="J911" s="355"/>
    </row>
    <row r="912" s="312" customFormat="1" ht="14.25" spans="1:10">
      <c r="A912" s="349" t="s">
        <v>1700</v>
      </c>
      <c r="B912" s="372">
        <f t="shared" si="220"/>
        <v>7</v>
      </c>
      <c r="C912" s="351" t="s">
        <v>122</v>
      </c>
      <c r="D912" s="360">
        <v>10</v>
      </c>
      <c r="E912" s="360">
        <v>125</v>
      </c>
      <c r="F912" s="360">
        <v>125</v>
      </c>
      <c r="G912" s="360">
        <v>180</v>
      </c>
      <c r="H912" s="355"/>
      <c r="I912" s="366">
        <f t="shared" si="221"/>
        <v>170</v>
      </c>
      <c r="J912" s="355"/>
    </row>
    <row r="913" s="312" customFormat="1" ht="14.25" spans="1:10">
      <c r="A913" s="349" t="s">
        <v>1701</v>
      </c>
      <c r="B913" s="372">
        <f t="shared" si="220"/>
        <v>7</v>
      </c>
      <c r="C913" s="351" t="s">
        <v>124</v>
      </c>
      <c r="D913" s="360">
        <v>0</v>
      </c>
      <c r="E913" s="360"/>
      <c r="F913" s="360">
        <v>0</v>
      </c>
      <c r="G913" s="360">
        <v>0</v>
      </c>
      <c r="H913" s="355"/>
      <c r="I913" s="366"/>
      <c r="J913" s="355"/>
    </row>
    <row r="914" s="312" customFormat="1" ht="14.25" spans="1:10">
      <c r="A914" s="349" t="s">
        <v>1702</v>
      </c>
      <c r="B914" s="372">
        <f t="shared" si="220"/>
        <v>7</v>
      </c>
      <c r="C914" s="351" t="s">
        <v>1703</v>
      </c>
      <c r="D914" s="360">
        <v>263</v>
      </c>
      <c r="E914" s="360"/>
      <c r="F914" s="360">
        <v>600</v>
      </c>
      <c r="G914" s="360">
        <v>751</v>
      </c>
      <c r="H914" s="355"/>
      <c r="I914" s="366"/>
      <c r="J914" s="355"/>
    </row>
    <row r="915" s="312" customFormat="1" ht="14.25" spans="1:10">
      <c r="A915" s="349" t="s">
        <v>1704</v>
      </c>
      <c r="B915" s="372">
        <f t="shared" si="220"/>
        <v>7</v>
      </c>
      <c r="C915" s="351" t="s">
        <v>1705</v>
      </c>
      <c r="D915" s="360">
        <v>133</v>
      </c>
      <c r="E915" s="360"/>
      <c r="F915" s="360">
        <v>0</v>
      </c>
      <c r="G915" s="360">
        <v>0</v>
      </c>
      <c r="H915" s="355"/>
      <c r="I915" s="366">
        <f>G915-D915</f>
        <v>-133</v>
      </c>
      <c r="J915" s="355"/>
    </row>
    <row r="916" s="312" customFormat="1" ht="14.25" spans="1:10">
      <c r="A916" s="349" t="s">
        <v>1706</v>
      </c>
      <c r="B916" s="372">
        <f t="shared" si="220"/>
        <v>7</v>
      </c>
      <c r="C916" s="351" t="s">
        <v>1707</v>
      </c>
      <c r="D916" s="360">
        <v>0</v>
      </c>
      <c r="E916" s="360"/>
      <c r="F916" s="360">
        <v>0</v>
      </c>
      <c r="G916" s="360">
        <v>0</v>
      </c>
      <c r="H916" s="355"/>
      <c r="I916" s="366"/>
      <c r="J916" s="355"/>
    </row>
    <row r="917" s="312" customFormat="1" ht="14.25" spans="1:10">
      <c r="A917" s="349" t="s">
        <v>1708</v>
      </c>
      <c r="B917" s="372">
        <f t="shared" si="220"/>
        <v>7</v>
      </c>
      <c r="C917" s="351" t="s">
        <v>1709</v>
      </c>
      <c r="D917" s="360">
        <v>0</v>
      </c>
      <c r="E917" s="360"/>
      <c r="F917" s="360">
        <v>0</v>
      </c>
      <c r="G917" s="360">
        <v>0</v>
      </c>
      <c r="H917" s="355"/>
      <c r="I917" s="366"/>
      <c r="J917" s="355"/>
    </row>
    <row r="918" s="312" customFormat="1" ht="14.25" spans="1:10">
      <c r="A918" s="349" t="s">
        <v>1710</v>
      </c>
      <c r="B918" s="372">
        <f t="shared" si="220"/>
        <v>7</v>
      </c>
      <c r="C918" s="351" t="s">
        <v>1711</v>
      </c>
      <c r="D918" s="360">
        <v>0</v>
      </c>
      <c r="E918" s="360"/>
      <c r="F918" s="360">
        <v>0</v>
      </c>
      <c r="G918" s="360">
        <v>0</v>
      </c>
      <c r="H918" s="355"/>
      <c r="I918" s="366"/>
      <c r="J918" s="355"/>
    </row>
    <row r="919" s="312" customFormat="1" ht="14.25" spans="1:10">
      <c r="A919" s="349" t="s">
        <v>1712</v>
      </c>
      <c r="B919" s="372">
        <f t="shared" si="220"/>
        <v>7</v>
      </c>
      <c r="C919" s="351" t="s">
        <v>1713</v>
      </c>
      <c r="D919" s="360">
        <v>0</v>
      </c>
      <c r="E919" s="360"/>
      <c r="F919" s="360">
        <v>0</v>
      </c>
      <c r="G919" s="360">
        <v>0</v>
      </c>
      <c r="H919" s="355"/>
      <c r="I919" s="366"/>
      <c r="J919" s="355"/>
    </row>
    <row r="920" s="312" customFormat="1" ht="14.25" spans="1:10">
      <c r="A920" s="349" t="s">
        <v>1714</v>
      </c>
      <c r="B920" s="372">
        <f t="shared" si="220"/>
        <v>7</v>
      </c>
      <c r="C920" s="351" t="s">
        <v>1715</v>
      </c>
      <c r="D920" s="360">
        <v>0</v>
      </c>
      <c r="E920" s="360"/>
      <c r="F920" s="360">
        <v>0</v>
      </c>
      <c r="G920" s="360">
        <v>0</v>
      </c>
      <c r="H920" s="355"/>
      <c r="I920" s="366"/>
      <c r="J920" s="355"/>
    </row>
    <row r="921" s="312" customFormat="1" ht="14.25" spans="1:10">
      <c r="A921" s="349" t="s">
        <v>1716</v>
      </c>
      <c r="B921" s="372">
        <f t="shared" si="220"/>
        <v>7</v>
      </c>
      <c r="C921" s="351" t="s">
        <v>1717</v>
      </c>
      <c r="D921" s="360">
        <v>0</v>
      </c>
      <c r="E921" s="360"/>
      <c r="F921" s="360">
        <v>0</v>
      </c>
      <c r="G921" s="360">
        <v>0</v>
      </c>
      <c r="H921" s="355"/>
      <c r="I921" s="366"/>
      <c r="J921" s="355"/>
    </row>
    <row r="922" s="312" customFormat="1" ht="14.25" spans="1:10">
      <c r="A922" s="349" t="s">
        <v>1718</v>
      </c>
      <c r="B922" s="372">
        <f t="shared" si="220"/>
        <v>7</v>
      </c>
      <c r="C922" s="351" t="s">
        <v>1719</v>
      </c>
      <c r="D922" s="360">
        <v>0</v>
      </c>
      <c r="E922" s="360"/>
      <c r="F922" s="360">
        <v>0</v>
      </c>
      <c r="G922" s="360">
        <v>0</v>
      </c>
      <c r="H922" s="355"/>
      <c r="I922" s="366"/>
      <c r="J922" s="355"/>
    </row>
    <row r="923" s="312" customFormat="1" ht="14.25" spans="1:10">
      <c r="A923" s="349" t="s">
        <v>1720</v>
      </c>
      <c r="B923" s="372">
        <f t="shared" si="220"/>
        <v>7</v>
      </c>
      <c r="C923" s="351" t="s">
        <v>1721</v>
      </c>
      <c r="D923" s="360">
        <v>0</v>
      </c>
      <c r="E923" s="360"/>
      <c r="F923" s="360">
        <v>0</v>
      </c>
      <c r="G923" s="360">
        <v>0</v>
      </c>
      <c r="H923" s="355"/>
      <c r="I923" s="366"/>
      <c r="J923" s="355"/>
    </row>
    <row r="924" s="312" customFormat="1" ht="14.25" spans="1:10">
      <c r="A924" s="349" t="s">
        <v>1722</v>
      </c>
      <c r="B924" s="372">
        <f t="shared" si="220"/>
        <v>7</v>
      </c>
      <c r="C924" s="351" t="s">
        <v>1723</v>
      </c>
      <c r="D924" s="360">
        <v>0</v>
      </c>
      <c r="E924" s="360"/>
      <c r="F924" s="360">
        <v>0</v>
      </c>
      <c r="G924" s="360">
        <v>0</v>
      </c>
      <c r="H924" s="355"/>
      <c r="I924" s="366"/>
      <c r="J924" s="355"/>
    </row>
    <row r="925" s="312" customFormat="1" ht="14.25" spans="1:10">
      <c r="A925" s="349" t="s">
        <v>1724</v>
      </c>
      <c r="B925" s="372">
        <f t="shared" si="220"/>
        <v>7</v>
      </c>
      <c r="C925" s="351" t="s">
        <v>1725</v>
      </c>
      <c r="D925" s="360">
        <v>0</v>
      </c>
      <c r="E925" s="360"/>
      <c r="F925" s="360">
        <v>0</v>
      </c>
      <c r="G925" s="360">
        <v>0</v>
      </c>
      <c r="H925" s="355"/>
      <c r="I925" s="366"/>
      <c r="J925" s="355"/>
    </row>
    <row r="926" s="312" customFormat="1" ht="14.25" spans="1:10">
      <c r="A926" s="349" t="s">
        <v>1726</v>
      </c>
      <c r="B926" s="372">
        <f t="shared" si="220"/>
        <v>7</v>
      </c>
      <c r="C926" s="351" t="s">
        <v>1727</v>
      </c>
      <c r="D926" s="360">
        <v>0</v>
      </c>
      <c r="E926" s="360"/>
      <c r="F926" s="360">
        <v>0</v>
      </c>
      <c r="G926" s="360">
        <v>0</v>
      </c>
      <c r="H926" s="355"/>
      <c r="I926" s="366"/>
      <c r="J926" s="355"/>
    </row>
    <row r="927" s="312" customFormat="1" ht="14.25" spans="1:10">
      <c r="A927" s="349" t="s">
        <v>1728</v>
      </c>
      <c r="B927" s="372">
        <f t="shared" si="220"/>
        <v>7</v>
      </c>
      <c r="C927" s="351" t="s">
        <v>1729</v>
      </c>
      <c r="D927" s="360">
        <v>0</v>
      </c>
      <c r="E927" s="360"/>
      <c r="F927" s="360">
        <v>0</v>
      </c>
      <c r="G927" s="360">
        <v>0</v>
      </c>
      <c r="H927" s="355"/>
      <c r="I927" s="366"/>
      <c r="J927" s="355"/>
    </row>
    <row r="928" s="312" customFormat="1" ht="14.25" spans="1:10">
      <c r="A928" s="349" t="s">
        <v>1730</v>
      </c>
      <c r="B928" s="372">
        <f t="shared" si="220"/>
        <v>7</v>
      </c>
      <c r="C928" s="351" t="s">
        <v>1731</v>
      </c>
      <c r="D928" s="360">
        <v>0</v>
      </c>
      <c r="E928" s="360"/>
      <c r="F928" s="360">
        <v>0</v>
      </c>
      <c r="G928" s="360">
        <v>0</v>
      </c>
      <c r="H928" s="355"/>
      <c r="I928" s="366"/>
      <c r="J928" s="355"/>
    </row>
    <row r="929" s="312" customFormat="1" ht="14.25" spans="1:10">
      <c r="A929" s="349" t="s">
        <v>1732</v>
      </c>
      <c r="B929" s="372">
        <f t="shared" si="220"/>
        <v>7</v>
      </c>
      <c r="C929" s="351" t="s">
        <v>1733</v>
      </c>
      <c r="D929" s="360">
        <v>0</v>
      </c>
      <c r="E929" s="360"/>
      <c r="F929" s="360">
        <v>0</v>
      </c>
      <c r="G929" s="360">
        <v>0</v>
      </c>
      <c r="H929" s="355"/>
      <c r="I929" s="366"/>
      <c r="J929" s="355"/>
    </row>
    <row r="930" s="312" customFormat="1" ht="14.25" spans="1:10">
      <c r="A930" s="349" t="s">
        <v>1734</v>
      </c>
      <c r="B930" s="372">
        <f t="shared" si="220"/>
        <v>7</v>
      </c>
      <c r="C930" s="351" t="s">
        <v>1735</v>
      </c>
      <c r="D930" s="360">
        <v>0</v>
      </c>
      <c r="E930" s="360"/>
      <c r="F930" s="360">
        <v>0</v>
      </c>
      <c r="G930" s="360">
        <v>0</v>
      </c>
      <c r="H930" s="355"/>
      <c r="I930" s="366"/>
      <c r="J930" s="355"/>
    </row>
    <row r="931" s="312" customFormat="1" ht="14.25" spans="1:10">
      <c r="A931" s="349" t="s">
        <v>1736</v>
      </c>
      <c r="B931" s="372">
        <f t="shared" si="220"/>
        <v>7</v>
      </c>
      <c r="C931" s="351" t="s">
        <v>1737</v>
      </c>
      <c r="D931" s="360">
        <v>0</v>
      </c>
      <c r="E931" s="360"/>
      <c r="F931" s="360">
        <v>0</v>
      </c>
      <c r="G931" s="360">
        <v>0</v>
      </c>
      <c r="H931" s="355"/>
      <c r="I931" s="366"/>
      <c r="J931" s="355"/>
    </row>
    <row r="932" s="312" customFormat="1" ht="14.25" spans="1:10">
      <c r="A932" s="349" t="s">
        <v>1738</v>
      </c>
      <c r="B932" s="372">
        <f t="shared" si="220"/>
        <v>7</v>
      </c>
      <c r="C932" s="351" t="s">
        <v>1739</v>
      </c>
      <c r="D932" s="360">
        <v>0</v>
      </c>
      <c r="E932" s="360"/>
      <c r="F932" s="360">
        <v>0</v>
      </c>
      <c r="G932" s="360">
        <v>0</v>
      </c>
      <c r="H932" s="355"/>
      <c r="I932" s="366"/>
      <c r="J932" s="355"/>
    </row>
    <row r="933" s="312" customFormat="1" ht="14.25" spans="1:10">
      <c r="A933" s="349" t="s">
        <v>1740</v>
      </c>
      <c r="B933" s="372">
        <f t="shared" si="220"/>
        <v>5</v>
      </c>
      <c r="C933" s="351" t="s">
        <v>1741</v>
      </c>
      <c r="D933" s="360">
        <v>0</v>
      </c>
      <c r="E933" s="360"/>
      <c r="F933" s="360">
        <v>0</v>
      </c>
      <c r="G933" s="360">
        <v>37</v>
      </c>
      <c r="H933" s="355"/>
      <c r="I933" s="366"/>
      <c r="J933" s="355"/>
    </row>
    <row r="934" s="312" customFormat="1" ht="14.25" spans="1:10">
      <c r="A934" s="349" t="s">
        <v>1742</v>
      </c>
      <c r="B934" s="372">
        <f t="shared" si="220"/>
        <v>7</v>
      </c>
      <c r="C934" s="351" t="s">
        <v>120</v>
      </c>
      <c r="D934" s="360">
        <v>0</v>
      </c>
      <c r="E934" s="360"/>
      <c r="F934" s="360">
        <v>0</v>
      </c>
      <c r="G934" s="360">
        <v>0</v>
      </c>
      <c r="H934" s="355"/>
      <c r="I934" s="366"/>
      <c r="J934" s="355"/>
    </row>
    <row r="935" s="312" customFormat="1" ht="14.25" spans="1:10">
      <c r="A935" s="349" t="s">
        <v>1743</v>
      </c>
      <c r="B935" s="372">
        <f t="shared" si="220"/>
        <v>7</v>
      </c>
      <c r="C935" s="351" t="s">
        <v>122</v>
      </c>
      <c r="D935" s="360">
        <v>0</v>
      </c>
      <c r="E935" s="360"/>
      <c r="F935" s="360">
        <v>0</v>
      </c>
      <c r="G935" s="360">
        <v>0</v>
      </c>
      <c r="H935" s="355"/>
      <c r="I935" s="366"/>
      <c r="J935" s="355"/>
    </row>
    <row r="936" s="312" customFormat="1" ht="14.25" spans="1:10">
      <c r="A936" s="349" t="s">
        <v>1744</v>
      </c>
      <c r="B936" s="372">
        <f t="shared" si="220"/>
        <v>7</v>
      </c>
      <c r="C936" s="351" t="s">
        <v>124</v>
      </c>
      <c r="D936" s="360">
        <v>0</v>
      </c>
      <c r="E936" s="360"/>
      <c r="F936" s="360">
        <v>0</v>
      </c>
      <c r="G936" s="360">
        <v>0</v>
      </c>
      <c r="H936" s="355"/>
      <c r="I936" s="366"/>
      <c r="J936" s="355"/>
    </row>
    <row r="937" s="312" customFormat="1" ht="14.25" spans="1:10">
      <c r="A937" s="349" t="s">
        <v>1745</v>
      </c>
      <c r="B937" s="372">
        <f t="shared" si="220"/>
        <v>7</v>
      </c>
      <c r="C937" s="351" t="s">
        <v>1746</v>
      </c>
      <c r="D937" s="360">
        <v>0</v>
      </c>
      <c r="E937" s="360"/>
      <c r="F937" s="360">
        <v>0</v>
      </c>
      <c r="G937" s="360">
        <v>0</v>
      </c>
      <c r="H937" s="355"/>
      <c r="I937" s="366"/>
      <c r="J937" s="355"/>
    </row>
    <row r="938" s="312" customFormat="1" ht="14.25" spans="1:10">
      <c r="A938" s="349" t="s">
        <v>1747</v>
      </c>
      <c r="B938" s="372">
        <f t="shared" si="220"/>
        <v>7</v>
      </c>
      <c r="C938" s="351" t="s">
        <v>1748</v>
      </c>
      <c r="D938" s="360">
        <v>0</v>
      </c>
      <c r="E938" s="360"/>
      <c r="F938" s="360">
        <v>0</v>
      </c>
      <c r="G938" s="360">
        <v>0</v>
      </c>
      <c r="H938" s="355"/>
      <c r="I938" s="366"/>
      <c r="J938" s="355"/>
    </row>
    <row r="939" s="312" customFormat="1" ht="14.25" spans="1:10">
      <c r="A939" s="349" t="s">
        <v>1749</v>
      </c>
      <c r="B939" s="372">
        <f t="shared" si="220"/>
        <v>7</v>
      </c>
      <c r="C939" s="351" t="s">
        <v>1750</v>
      </c>
      <c r="D939" s="360">
        <v>0</v>
      </c>
      <c r="E939" s="360"/>
      <c r="F939" s="360">
        <v>0</v>
      </c>
      <c r="G939" s="360">
        <v>7</v>
      </c>
      <c r="H939" s="355"/>
      <c r="I939" s="366"/>
      <c r="J939" s="355"/>
    </row>
    <row r="940" s="312" customFormat="1" ht="14.25" spans="1:10">
      <c r="A940" s="349" t="s">
        <v>1751</v>
      </c>
      <c r="B940" s="372">
        <f t="shared" si="220"/>
        <v>7</v>
      </c>
      <c r="C940" s="351" t="s">
        <v>1752</v>
      </c>
      <c r="D940" s="360">
        <v>0</v>
      </c>
      <c r="E940" s="360"/>
      <c r="F940" s="360">
        <v>0</v>
      </c>
      <c r="G940" s="360">
        <v>0</v>
      </c>
      <c r="H940" s="355"/>
      <c r="I940" s="366"/>
      <c r="J940" s="355"/>
    </row>
    <row r="941" s="312" customFormat="1" ht="14.25" spans="1:10">
      <c r="A941" s="349" t="s">
        <v>1753</v>
      </c>
      <c r="B941" s="372"/>
      <c r="C941" s="351" t="s">
        <v>1754</v>
      </c>
      <c r="D941" s="360">
        <v>0</v>
      </c>
      <c r="E941" s="360"/>
      <c r="F941" s="360">
        <v>0</v>
      </c>
      <c r="G941" s="360">
        <v>0</v>
      </c>
      <c r="H941" s="355"/>
      <c r="I941" s="366"/>
      <c r="J941" s="355"/>
    </row>
    <row r="942" s="312" customFormat="1" ht="14.25" spans="1:10">
      <c r="A942" s="349" t="s">
        <v>1755</v>
      </c>
      <c r="B942" s="372">
        <f t="shared" ref="B942:B1005" si="222">LEN(A942)</f>
        <v>7</v>
      </c>
      <c r="C942" s="351" t="s">
        <v>1756</v>
      </c>
      <c r="D942" s="360">
        <v>0</v>
      </c>
      <c r="E942" s="360"/>
      <c r="F942" s="360">
        <v>0</v>
      </c>
      <c r="G942" s="360">
        <v>30</v>
      </c>
      <c r="H942" s="355"/>
      <c r="I942" s="366"/>
      <c r="J942" s="355"/>
    </row>
    <row r="943" s="312" customFormat="1" ht="14.25" spans="1:10">
      <c r="A943" s="349" t="s">
        <v>1757</v>
      </c>
      <c r="B943" s="372">
        <f t="shared" si="222"/>
        <v>5</v>
      </c>
      <c r="C943" s="351" t="s">
        <v>1758</v>
      </c>
      <c r="D943" s="360">
        <v>0</v>
      </c>
      <c r="E943" s="360"/>
      <c r="F943" s="360">
        <v>0</v>
      </c>
      <c r="G943" s="360">
        <v>0</v>
      </c>
      <c r="H943" s="355"/>
      <c r="I943" s="366"/>
      <c r="J943" s="355"/>
    </row>
    <row r="944" s="312" customFormat="1" ht="14.25" spans="1:10">
      <c r="A944" s="349" t="s">
        <v>1759</v>
      </c>
      <c r="B944" s="372">
        <f t="shared" si="222"/>
        <v>7</v>
      </c>
      <c r="C944" s="351" t="s">
        <v>120</v>
      </c>
      <c r="D944" s="360">
        <v>0</v>
      </c>
      <c r="E944" s="360"/>
      <c r="F944" s="360">
        <v>0</v>
      </c>
      <c r="G944" s="360">
        <v>0</v>
      </c>
      <c r="H944" s="355"/>
      <c r="I944" s="366"/>
      <c r="J944" s="355"/>
    </row>
    <row r="945" s="312" customFormat="1" ht="14.25" spans="1:10">
      <c r="A945" s="349" t="s">
        <v>1760</v>
      </c>
      <c r="B945" s="372">
        <f t="shared" si="222"/>
        <v>7</v>
      </c>
      <c r="C945" s="351" t="s">
        <v>122</v>
      </c>
      <c r="D945" s="360">
        <v>0</v>
      </c>
      <c r="E945" s="360"/>
      <c r="F945" s="360">
        <v>0</v>
      </c>
      <c r="G945" s="360">
        <v>0</v>
      </c>
      <c r="H945" s="355"/>
      <c r="I945" s="366"/>
      <c r="J945" s="355"/>
    </row>
    <row r="946" s="312" customFormat="1" ht="14.25" spans="1:10">
      <c r="A946" s="349" t="s">
        <v>1761</v>
      </c>
      <c r="B946" s="372">
        <f t="shared" si="222"/>
        <v>7</v>
      </c>
      <c r="C946" s="351" t="s">
        <v>124</v>
      </c>
      <c r="D946" s="360">
        <v>0</v>
      </c>
      <c r="E946" s="360"/>
      <c r="F946" s="360">
        <v>0</v>
      </c>
      <c r="G946" s="360">
        <v>0</v>
      </c>
      <c r="H946" s="355"/>
      <c r="I946" s="366"/>
      <c r="J946" s="355"/>
    </row>
    <row r="947" s="312" customFormat="1" ht="14.25" spans="1:10">
      <c r="A947" s="349" t="s">
        <v>1762</v>
      </c>
      <c r="B947" s="372">
        <f t="shared" si="222"/>
        <v>7</v>
      </c>
      <c r="C947" s="351" t="s">
        <v>1763</v>
      </c>
      <c r="D947" s="360">
        <v>0</v>
      </c>
      <c r="E947" s="360"/>
      <c r="F947" s="360">
        <v>0</v>
      </c>
      <c r="G947" s="360">
        <v>0</v>
      </c>
      <c r="H947" s="355"/>
      <c r="I947" s="366"/>
      <c r="J947" s="355"/>
    </row>
    <row r="948" s="312" customFormat="1" ht="14.25" spans="1:10">
      <c r="A948" s="349" t="s">
        <v>1764</v>
      </c>
      <c r="B948" s="372">
        <f t="shared" si="222"/>
        <v>7</v>
      </c>
      <c r="C948" s="351" t="s">
        <v>1765</v>
      </c>
      <c r="D948" s="360">
        <v>0</v>
      </c>
      <c r="E948" s="360"/>
      <c r="F948" s="360">
        <v>0</v>
      </c>
      <c r="G948" s="360">
        <v>0</v>
      </c>
      <c r="H948" s="355"/>
      <c r="I948" s="366"/>
      <c r="J948" s="355"/>
    </row>
    <row r="949" s="312" customFormat="1" ht="14.25" spans="1:10">
      <c r="A949" s="349" t="s">
        <v>1766</v>
      </c>
      <c r="B949" s="372">
        <f t="shared" si="222"/>
        <v>7</v>
      </c>
      <c r="C949" s="351" t="s">
        <v>1767</v>
      </c>
      <c r="D949" s="360">
        <v>0</v>
      </c>
      <c r="E949" s="360"/>
      <c r="F949" s="360">
        <v>0</v>
      </c>
      <c r="G949" s="360">
        <v>0</v>
      </c>
      <c r="H949" s="355"/>
      <c r="I949" s="366"/>
      <c r="J949" s="355"/>
    </row>
    <row r="950" s="312" customFormat="1" ht="14.25" spans="1:10">
      <c r="A950" s="349" t="s">
        <v>1768</v>
      </c>
      <c r="B950" s="372">
        <f t="shared" si="222"/>
        <v>7</v>
      </c>
      <c r="C950" s="351" t="s">
        <v>1769</v>
      </c>
      <c r="D950" s="360">
        <v>0</v>
      </c>
      <c r="E950" s="360"/>
      <c r="F950" s="360">
        <v>0</v>
      </c>
      <c r="G950" s="360">
        <v>0</v>
      </c>
      <c r="H950" s="355"/>
      <c r="I950" s="366"/>
      <c r="J950" s="355"/>
    </row>
    <row r="951" s="312" customFormat="1" ht="14.25" spans="1:10">
      <c r="A951" s="349" t="s">
        <v>1770</v>
      </c>
      <c r="B951" s="372">
        <f t="shared" si="222"/>
        <v>7</v>
      </c>
      <c r="C951" s="351" t="s">
        <v>1771</v>
      </c>
      <c r="D951" s="360">
        <v>0</v>
      </c>
      <c r="E951" s="360"/>
      <c r="F951" s="360">
        <v>0</v>
      </c>
      <c r="G951" s="360">
        <v>0</v>
      </c>
      <c r="H951" s="355"/>
      <c r="I951" s="366"/>
      <c r="J951" s="355"/>
    </row>
    <row r="952" s="312" customFormat="1" ht="14.25" spans="1:10">
      <c r="A952" s="349" t="s">
        <v>1772</v>
      </c>
      <c r="B952" s="372">
        <f t="shared" si="222"/>
        <v>7</v>
      </c>
      <c r="C952" s="351" t="s">
        <v>1773</v>
      </c>
      <c r="D952" s="360">
        <v>0</v>
      </c>
      <c r="E952" s="360"/>
      <c r="F952" s="360">
        <v>0</v>
      </c>
      <c r="G952" s="360">
        <v>0</v>
      </c>
      <c r="H952" s="355"/>
      <c r="I952" s="366"/>
      <c r="J952" s="355"/>
    </row>
    <row r="953" s="312" customFormat="1" ht="14.25" spans="1:10">
      <c r="A953" s="349" t="s">
        <v>1774</v>
      </c>
      <c r="B953" s="372">
        <f t="shared" si="222"/>
        <v>5</v>
      </c>
      <c r="C953" s="351" t="s">
        <v>1775</v>
      </c>
      <c r="D953" s="360">
        <v>0</v>
      </c>
      <c r="E953" s="360"/>
      <c r="F953" s="360">
        <v>0</v>
      </c>
      <c r="G953" s="360">
        <v>0</v>
      </c>
      <c r="H953" s="355"/>
      <c r="I953" s="366"/>
      <c r="J953" s="355"/>
    </row>
    <row r="954" s="312" customFormat="1" ht="14.25" spans="1:10">
      <c r="A954" s="349" t="s">
        <v>1776</v>
      </c>
      <c r="B954" s="372">
        <f t="shared" si="222"/>
        <v>7</v>
      </c>
      <c r="C954" s="351" t="s">
        <v>1777</v>
      </c>
      <c r="D954" s="360">
        <v>0</v>
      </c>
      <c r="E954" s="360"/>
      <c r="F954" s="360">
        <v>0</v>
      </c>
      <c r="G954" s="360">
        <v>0</v>
      </c>
      <c r="H954" s="355"/>
      <c r="I954" s="366"/>
      <c r="J954" s="355"/>
    </row>
    <row r="955" s="312" customFormat="1" ht="14.25" spans="1:10">
      <c r="A955" s="349" t="s">
        <v>1778</v>
      </c>
      <c r="B955" s="372">
        <f t="shared" si="222"/>
        <v>7</v>
      </c>
      <c r="C955" s="351" t="s">
        <v>1779</v>
      </c>
      <c r="D955" s="360">
        <v>0</v>
      </c>
      <c r="E955" s="360"/>
      <c r="F955" s="360">
        <v>0</v>
      </c>
      <c r="G955" s="360">
        <v>0</v>
      </c>
      <c r="H955" s="355"/>
      <c r="I955" s="366"/>
      <c r="J955" s="355"/>
    </row>
    <row r="956" s="312" customFormat="1" ht="14.25" spans="1:10">
      <c r="A956" s="349" t="s">
        <v>1780</v>
      </c>
      <c r="B956" s="372">
        <f t="shared" si="222"/>
        <v>7</v>
      </c>
      <c r="C956" s="351" t="s">
        <v>1781</v>
      </c>
      <c r="D956" s="360">
        <v>0</v>
      </c>
      <c r="E956" s="360"/>
      <c r="F956" s="360">
        <v>0</v>
      </c>
      <c r="G956" s="360">
        <v>0</v>
      </c>
      <c r="H956" s="355"/>
      <c r="I956" s="366"/>
      <c r="J956" s="355"/>
    </row>
    <row r="957" s="312" customFormat="1" ht="14.25" spans="1:10">
      <c r="A957" s="349" t="s">
        <v>1782</v>
      </c>
      <c r="B957" s="372">
        <f t="shared" si="222"/>
        <v>7</v>
      </c>
      <c r="C957" s="351" t="s">
        <v>1783</v>
      </c>
      <c r="D957" s="360">
        <v>0</v>
      </c>
      <c r="E957" s="360"/>
      <c r="F957" s="360">
        <v>0</v>
      </c>
      <c r="G957" s="360">
        <v>0</v>
      </c>
      <c r="H957" s="355"/>
      <c r="I957" s="366"/>
      <c r="J957" s="355"/>
    </row>
    <row r="958" s="312" customFormat="1" ht="14.25" spans="1:10">
      <c r="A958" s="349" t="s">
        <v>1784</v>
      </c>
      <c r="B958" s="372">
        <f t="shared" si="222"/>
        <v>5</v>
      </c>
      <c r="C958" s="351" t="s">
        <v>1785</v>
      </c>
      <c r="D958" s="360">
        <v>0</v>
      </c>
      <c r="E958" s="360"/>
      <c r="F958" s="360">
        <v>0</v>
      </c>
      <c r="G958" s="360">
        <v>0</v>
      </c>
      <c r="H958" s="355"/>
      <c r="I958" s="366"/>
      <c r="J958" s="355"/>
    </row>
    <row r="959" s="312" customFormat="1" ht="14.25" spans="1:10">
      <c r="A959" s="349" t="s">
        <v>1786</v>
      </c>
      <c r="B959" s="372">
        <f t="shared" si="222"/>
        <v>7</v>
      </c>
      <c r="C959" s="351" t="s">
        <v>120</v>
      </c>
      <c r="D959" s="360">
        <v>0</v>
      </c>
      <c r="E959" s="360"/>
      <c r="F959" s="360">
        <v>0</v>
      </c>
      <c r="G959" s="360">
        <v>0</v>
      </c>
      <c r="H959" s="355"/>
      <c r="I959" s="366"/>
      <c r="J959" s="355"/>
    </row>
    <row r="960" s="312" customFormat="1" ht="14.25" spans="1:10">
      <c r="A960" s="349" t="s">
        <v>1787</v>
      </c>
      <c r="B960" s="372">
        <f t="shared" si="222"/>
        <v>7</v>
      </c>
      <c r="C960" s="351" t="s">
        <v>122</v>
      </c>
      <c r="D960" s="360">
        <v>0</v>
      </c>
      <c r="E960" s="360"/>
      <c r="F960" s="360">
        <v>0</v>
      </c>
      <c r="G960" s="360">
        <v>0</v>
      </c>
      <c r="H960" s="355"/>
      <c r="I960" s="366"/>
      <c r="J960" s="355"/>
    </row>
    <row r="961" s="312" customFormat="1" ht="14.25" spans="1:10">
      <c r="A961" s="349" t="s">
        <v>1788</v>
      </c>
      <c r="B961" s="372">
        <f t="shared" si="222"/>
        <v>7</v>
      </c>
      <c r="C961" s="351" t="s">
        <v>124</v>
      </c>
      <c r="D961" s="360">
        <v>0</v>
      </c>
      <c r="E961" s="360"/>
      <c r="F961" s="360">
        <v>0</v>
      </c>
      <c r="G961" s="360">
        <v>0</v>
      </c>
      <c r="H961" s="355"/>
      <c r="I961" s="366"/>
      <c r="J961" s="355"/>
    </row>
    <row r="962" s="312" customFormat="1" ht="14.25" spans="1:10">
      <c r="A962" s="349" t="s">
        <v>1789</v>
      </c>
      <c r="B962" s="372">
        <f t="shared" si="222"/>
        <v>7</v>
      </c>
      <c r="C962" s="351" t="s">
        <v>1754</v>
      </c>
      <c r="D962" s="360">
        <v>0</v>
      </c>
      <c r="E962" s="360"/>
      <c r="F962" s="360">
        <v>0</v>
      </c>
      <c r="G962" s="360">
        <v>0</v>
      </c>
      <c r="H962" s="355"/>
      <c r="I962" s="366"/>
      <c r="J962" s="355"/>
    </row>
    <row r="963" s="312" customFormat="1" ht="14.25" spans="1:10">
      <c r="A963" s="349" t="s">
        <v>1790</v>
      </c>
      <c r="B963" s="372">
        <f t="shared" si="222"/>
        <v>7</v>
      </c>
      <c r="C963" s="351" t="s">
        <v>1791</v>
      </c>
      <c r="D963" s="360">
        <v>0</v>
      </c>
      <c r="E963" s="360"/>
      <c r="F963" s="360">
        <v>0</v>
      </c>
      <c r="G963" s="360">
        <v>0</v>
      </c>
      <c r="H963" s="355"/>
      <c r="I963" s="366"/>
      <c r="J963" s="355"/>
    </row>
    <row r="964" s="312" customFormat="1" ht="14.25" spans="1:10">
      <c r="A964" s="349" t="s">
        <v>1792</v>
      </c>
      <c r="B964" s="372">
        <f t="shared" si="222"/>
        <v>7</v>
      </c>
      <c r="C964" s="351" t="s">
        <v>1793</v>
      </c>
      <c r="D964" s="360">
        <v>0</v>
      </c>
      <c r="E964" s="360"/>
      <c r="F964" s="360">
        <v>0</v>
      </c>
      <c r="G964" s="360">
        <v>0</v>
      </c>
      <c r="H964" s="355"/>
      <c r="I964" s="366"/>
      <c r="J964" s="355"/>
    </row>
    <row r="965" s="312" customFormat="1" ht="14.25" spans="1:10">
      <c r="A965" s="349" t="s">
        <v>1794</v>
      </c>
      <c r="B965" s="372">
        <f t="shared" si="222"/>
        <v>5</v>
      </c>
      <c r="C965" s="351" t="s">
        <v>1795</v>
      </c>
      <c r="D965" s="360">
        <v>0</v>
      </c>
      <c r="E965" s="360"/>
      <c r="F965" s="360">
        <v>246</v>
      </c>
      <c r="G965" s="360">
        <v>0</v>
      </c>
      <c r="H965" s="355"/>
      <c r="I965" s="366"/>
      <c r="J965" s="355"/>
    </row>
    <row r="966" s="312" customFormat="1" ht="14.25" spans="1:10">
      <c r="A966" s="349" t="s">
        <v>1796</v>
      </c>
      <c r="B966" s="372">
        <f t="shared" si="222"/>
        <v>7</v>
      </c>
      <c r="C966" s="351" t="s">
        <v>1797</v>
      </c>
      <c r="D966" s="360">
        <v>0</v>
      </c>
      <c r="E966" s="360"/>
      <c r="F966" s="360">
        <v>246</v>
      </c>
      <c r="G966" s="360">
        <v>0</v>
      </c>
      <c r="H966" s="355"/>
      <c r="I966" s="366"/>
      <c r="J966" s="355"/>
    </row>
    <row r="967" s="312" customFormat="1" ht="14.25" spans="1:10">
      <c r="A967" s="349" t="s">
        <v>1798</v>
      </c>
      <c r="B967" s="372">
        <f t="shared" si="222"/>
        <v>7</v>
      </c>
      <c r="C967" s="351" t="s">
        <v>1799</v>
      </c>
      <c r="D967" s="360">
        <v>0</v>
      </c>
      <c r="E967" s="360"/>
      <c r="F967" s="360">
        <v>0</v>
      </c>
      <c r="G967" s="360">
        <v>0</v>
      </c>
      <c r="H967" s="355"/>
      <c r="I967" s="366"/>
      <c r="J967" s="355"/>
    </row>
    <row r="968" s="312" customFormat="1" ht="14.25" spans="1:10">
      <c r="A968" s="349" t="s">
        <v>1800</v>
      </c>
      <c r="B968" s="372">
        <f t="shared" si="222"/>
        <v>7</v>
      </c>
      <c r="C968" s="351" t="s">
        <v>1801</v>
      </c>
      <c r="D968" s="360">
        <v>0</v>
      </c>
      <c r="E968" s="360"/>
      <c r="F968" s="360">
        <v>0</v>
      </c>
      <c r="G968" s="360">
        <v>0</v>
      </c>
      <c r="H968" s="355"/>
      <c r="I968" s="366"/>
      <c r="J968" s="355"/>
    </row>
    <row r="969" s="312" customFormat="1" ht="14.25" spans="1:10">
      <c r="A969" s="349" t="s">
        <v>1802</v>
      </c>
      <c r="B969" s="372">
        <f t="shared" si="222"/>
        <v>7</v>
      </c>
      <c r="C969" s="351" t="s">
        <v>1803</v>
      </c>
      <c r="D969" s="360">
        <v>0</v>
      </c>
      <c r="E969" s="360"/>
      <c r="F969" s="360">
        <v>0</v>
      </c>
      <c r="G969" s="360">
        <v>0</v>
      </c>
      <c r="H969" s="355"/>
      <c r="I969" s="366"/>
      <c r="J969" s="355"/>
    </row>
    <row r="970" s="312" customFormat="1" ht="14.25" spans="1:10">
      <c r="A970" s="349" t="s">
        <v>1804</v>
      </c>
      <c r="B970" s="372">
        <f t="shared" si="222"/>
        <v>5</v>
      </c>
      <c r="C970" s="351" t="s">
        <v>1805</v>
      </c>
      <c r="D970" s="360">
        <v>16</v>
      </c>
      <c r="E970" s="360"/>
      <c r="F970" s="360">
        <v>0</v>
      </c>
      <c r="G970" s="360">
        <v>0</v>
      </c>
      <c r="H970" s="355"/>
      <c r="I970" s="366"/>
      <c r="J970" s="355"/>
    </row>
    <row r="971" s="312" customFormat="1" ht="14.25" spans="1:10">
      <c r="A971" s="349" t="s">
        <v>1806</v>
      </c>
      <c r="B971" s="372">
        <f t="shared" si="222"/>
        <v>7</v>
      </c>
      <c r="C971" s="351" t="s">
        <v>1807</v>
      </c>
      <c r="D971" s="360">
        <v>0</v>
      </c>
      <c r="E971" s="360"/>
      <c r="F971" s="360">
        <v>0</v>
      </c>
      <c r="G971" s="360">
        <v>0</v>
      </c>
      <c r="H971" s="355"/>
      <c r="I971" s="366"/>
      <c r="J971" s="355"/>
    </row>
    <row r="972" s="312" customFormat="1" ht="14.25" spans="1:10">
      <c r="A972" s="349" t="s">
        <v>1808</v>
      </c>
      <c r="B972" s="372">
        <f t="shared" si="222"/>
        <v>7</v>
      </c>
      <c r="C972" s="351" t="s">
        <v>1809</v>
      </c>
      <c r="D972" s="360">
        <v>16</v>
      </c>
      <c r="E972" s="360"/>
      <c r="F972" s="360">
        <v>0</v>
      </c>
      <c r="G972" s="360">
        <v>0</v>
      </c>
      <c r="H972" s="355"/>
      <c r="I972" s="366"/>
      <c r="J972" s="355"/>
    </row>
    <row r="973" s="312" customFormat="1" ht="14.25" spans="1:10">
      <c r="A973" s="344" t="s">
        <v>1810</v>
      </c>
      <c r="B973" s="345">
        <f t="shared" si="222"/>
        <v>3</v>
      </c>
      <c r="C973" s="346" t="s">
        <v>1811</v>
      </c>
      <c r="D973" s="347">
        <v>1957</v>
      </c>
      <c r="E973" s="347">
        <v>610</v>
      </c>
      <c r="F973" s="347">
        <v>610</v>
      </c>
      <c r="G973" s="347">
        <v>822</v>
      </c>
      <c r="H973" s="348">
        <f>G973/F973</f>
        <v>1.34754098360656</v>
      </c>
      <c r="I973" s="365">
        <f>G973-D973</f>
        <v>-1135</v>
      </c>
      <c r="J973" s="348">
        <f>I973/D973</f>
        <v>-0.579969340827798</v>
      </c>
    </row>
    <row r="974" s="312" customFormat="1" ht="14.25" spans="1:10">
      <c r="A974" s="349" t="s">
        <v>1812</v>
      </c>
      <c r="B974" s="372">
        <f t="shared" si="222"/>
        <v>5</v>
      </c>
      <c r="C974" s="351" t="s">
        <v>1813</v>
      </c>
      <c r="D974" s="360">
        <v>0</v>
      </c>
      <c r="E974" s="360"/>
      <c r="F974" s="360">
        <v>0</v>
      </c>
      <c r="G974" s="360">
        <v>0</v>
      </c>
      <c r="H974" s="355"/>
      <c r="I974" s="366"/>
      <c r="J974" s="355"/>
    </row>
    <row r="975" s="312" customFormat="1" ht="14.25" spans="1:10">
      <c r="A975" s="349" t="s">
        <v>1814</v>
      </c>
      <c r="B975" s="372">
        <f t="shared" si="222"/>
        <v>7</v>
      </c>
      <c r="C975" s="351" t="s">
        <v>120</v>
      </c>
      <c r="D975" s="360">
        <v>0</v>
      </c>
      <c r="E975" s="360"/>
      <c r="F975" s="360">
        <v>0</v>
      </c>
      <c r="G975" s="360">
        <v>0</v>
      </c>
      <c r="H975" s="355"/>
      <c r="I975" s="366"/>
      <c r="J975" s="355"/>
    </row>
    <row r="976" s="312" customFormat="1" ht="14.25" spans="1:10">
      <c r="A976" s="349" t="s">
        <v>1815</v>
      </c>
      <c r="B976" s="372">
        <f t="shared" si="222"/>
        <v>7</v>
      </c>
      <c r="C976" s="351" t="s">
        <v>122</v>
      </c>
      <c r="D976" s="360">
        <v>0</v>
      </c>
      <c r="E976" s="360"/>
      <c r="F976" s="360">
        <v>0</v>
      </c>
      <c r="G976" s="360">
        <v>0</v>
      </c>
      <c r="H976" s="355"/>
      <c r="I976" s="366"/>
      <c r="J976" s="355"/>
    </row>
    <row r="977" s="312" customFormat="1" ht="14.25" spans="1:10">
      <c r="A977" s="349" t="s">
        <v>1816</v>
      </c>
      <c r="B977" s="372">
        <f t="shared" si="222"/>
        <v>7</v>
      </c>
      <c r="C977" s="351" t="s">
        <v>124</v>
      </c>
      <c r="D977" s="360">
        <v>0</v>
      </c>
      <c r="E977" s="360"/>
      <c r="F977" s="360">
        <v>0</v>
      </c>
      <c r="G977" s="360">
        <v>0</v>
      </c>
      <c r="H977" s="355"/>
      <c r="I977" s="366"/>
      <c r="J977" s="355"/>
    </row>
    <row r="978" s="312" customFormat="1" ht="14.25" spans="1:10">
      <c r="A978" s="349" t="s">
        <v>1817</v>
      </c>
      <c r="B978" s="372">
        <f t="shared" si="222"/>
        <v>7</v>
      </c>
      <c r="C978" s="351" t="s">
        <v>1818</v>
      </c>
      <c r="D978" s="360">
        <v>0</v>
      </c>
      <c r="E978" s="360"/>
      <c r="F978" s="360">
        <v>0</v>
      </c>
      <c r="G978" s="360">
        <v>0</v>
      </c>
      <c r="H978" s="355"/>
      <c r="I978" s="366"/>
      <c r="J978" s="355"/>
    </row>
    <row r="979" s="312" customFormat="1" ht="14.25" spans="1:10">
      <c r="A979" s="349" t="s">
        <v>1819</v>
      </c>
      <c r="B979" s="372">
        <f t="shared" si="222"/>
        <v>7</v>
      </c>
      <c r="C979" s="351" t="s">
        <v>1820</v>
      </c>
      <c r="D979" s="360">
        <v>0</v>
      </c>
      <c r="E979" s="360"/>
      <c r="F979" s="360">
        <v>0</v>
      </c>
      <c r="G979" s="360">
        <v>0</v>
      </c>
      <c r="H979" s="355"/>
      <c r="I979" s="366"/>
      <c r="J979" s="355"/>
    </row>
    <row r="980" s="312" customFormat="1" ht="14.25" spans="1:10">
      <c r="A980" s="349" t="s">
        <v>1821</v>
      </c>
      <c r="B980" s="372">
        <f t="shared" si="222"/>
        <v>7</v>
      </c>
      <c r="C980" s="351" t="s">
        <v>1822</v>
      </c>
      <c r="D980" s="360">
        <v>0</v>
      </c>
      <c r="E980" s="360"/>
      <c r="F980" s="360">
        <v>0</v>
      </c>
      <c r="G980" s="360">
        <v>0</v>
      </c>
      <c r="H980" s="355"/>
      <c r="I980" s="366"/>
      <c r="J980" s="355"/>
    </row>
    <row r="981" s="312" customFormat="1" ht="14.25" spans="1:10">
      <c r="A981" s="349" t="s">
        <v>1823</v>
      </c>
      <c r="B981" s="372">
        <f t="shared" si="222"/>
        <v>7</v>
      </c>
      <c r="C981" s="351" t="s">
        <v>1824</v>
      </c>
      <c r="D981" s="360">
        <v>0</v>
      </c>
      <c r="E981" s="360"/>
      <c r="F981" s="360">
        <v>0</v>
      </c>
      <c r="G981" s="360">
        <v>0</v>
      </c>
      <c r="H981" s="355"/>
      <c r="I981" s="366"/>
      <c r="J981" s="355"/>
    </row>
    <row r="982" s="312" customFormat="1" ht="14.25" spans="1:10">
      <c r="A982" s="349" t="s">
        <v>1825</v>
      </c>
      <c r="B982" s="372">
        <f t="shared" si="222"/>
        <v>7</v>
      </c>
      <c r="C982" s="351" t="s">
        <v>1826</v>
      </c>
      <c r="D982" s="360">
        <v>0</v>
      </c>
      <c r="E982" s="360"/>
      <c r="F982" s="360">
        <v>0</v>
      </c>
      <c r="G982" s="360">
        <v>0</v>
      </c>
      <c r="H982" s="355"/>
      <c r="I982" s="366"/>
      <c r="J982" s="355"/>
    </row>
    <row r="983" s="312" customFormat="1" ht="14.25" spans="1:10">
      <c r="A983" s="349" t="s">
        <v>1827</v>
      </c>
      <c r="B983" s="372">
        <f t="shared" si="222"/>
        <v>7</v>
      </c>
      <c r="C983" s="351" t="s">
        <v>1828</v>
      </c>
      <c r="D983" s="360">
        <v>0</v>
      </c>
      <c r="E983" s="360"/>
      <c r="F983" s="360">
        <v>0</v>
      </c>
      <c r="G983" s="360">
        <v>0</v>
      </c>
      <c r="H983" s="355"/>
      <c r="I983" s="366"/>
      <c r="J983" s="355"/>
    </row>
    <row r="984" s="312" customFormat="1" ht="14.25" spans="1:10">
      <c r="A984" s="349" t="s">
        <v>1829</v>
      </c>
      <c r="B984" s="372">
        <f t="shared" si="222"/>
        <v>5</v>
      </c>
      <c r="C984" s="351" t="s">
        <v>1830</v>
      </c>
      <c r="D984" s="360">
        <v>587</v>
      </c>
      <c r="E984" s="360"/>
      <c r="F984" s="360">
        <v>0</v>
      </c>
      <c r="G984" s="360">
        <v>0</v>
      </c>
      <c r="H984" s="355"/>
      <c r="I984" s="366">
        <f>G984-D984</f>
        <v>-587</v>
      </c>
      <c r="J984" s="355">
        <f>I984/D984</f>
        <v>-1</v>
      </c>
    </row>
    <row r="985" s="312" customFormat="1" ht="14.25" spans="1:10">
      <c r="A985" s="349" t="s">
        <v>1831</v>
      </c>
      <c r="B985" s="372">
        <f t="shared" si="222"/>
        <v>7</v>
      </c>
      <c r="C985" s="351" t="s">
        <v>120</v>
      </c>
      <c r="D985" s="360">
        <v>0</v>
      </c>
      <c r="E985" s="360"/>
      <c r="F985" s="360">
        <v>0</v>
      </c>
      <c r="G985" s="360">
        <v>0</v>
      </c>
      <c r="H985" s="355"/>
      <c r="I985" s="366"/>
      <c r="J985" s="355"/>
    </row>
    <row r="986" s="312" customFormat="1" ht="14.25" spans="1:10">
      <c r="A986" s="349" t="s">
        <v>1832</v>
      </c>
      <c r="B986" s="372">
        <f t="shared" si="222"/>
        <v>7</v>
      </c>
      <c r="C986" s="351" t="s">
        <v>122</v>
      </c>
      <c r="D986" s="360">
        <v>311</v>
      </c>
      <c r="E986" s="360"/>
      <c r="F986" s="360">
        <v>0</v>
      </c>
      <c r="G986" s="360">
        <v>0</v>
      </c>
      <c r="H986" s="355"/>
      <c r="I986" s="366">
        <f>G986-D986</f>
        <v>-311</v>
      </c>
      <c r="J986" s="355"/>
    </row>
    <row r="987" s="312" customFormat="1" ht="14.25" spans="1:10">
      <c r="A987" s="349" t="s">
        <v>1833</v>
      </c>
      <c r="B987" s="372">
        <f t="shared" si="222"/>
        <v>7</v>
      </c>
      <c r="C987" s="351" t="s">
        <v>124</v>
      </c>
      <c r="D987" s="360">
        <v>0</v>
      </c>
      <c r="E987" s="360"/>
      <c r="F987" s="360">
        <v>0</v>
      </c>
      <c r="G987" s="360">
        <v>0</v>
      </c>
      <c r="H987" s="355"/>
      <c r="I987" s="366"/>
      <c r="J987" s="355"/>
    </row>
    <row r="988" s="312" customFormat="1" ht="14.25" spans="1:10">
      <c r="A988" s="349" t="s">
        <v>1834</v>
      </c>
      <c r="B988" s="372">
        <f t="shared" si="222"/>
        <v>7</v>
      </c>
      <c r="C988" s="351" t="s">
        <v>1835</v>
      </c>
      <c r="D988" s="360">
        <v>0</v>
      </c>
      <c r="E988" s="360"/>
      <c r="F988" s="360">
        <v>0</v>
      </c>
      <c r="G988" s="360">
        <v>0</v>
      </c>
      <c r="H988" s="355"/>
      <c r="I988" s="366"/>
      <c r="J988" s="355"/>
    </row>
    <row r="989" s="312" customFormat="1" ht="14.25" spans="1:10">
      <c r="A989" s="349" t="s">
        <v>1836</v>
      </c>
      <c r="B989" s="372">
        <f t="shared" si="222"/>
        <v>7</v>
      </c>
      <c r="C989" s="351" t="s">
        <v>1837</v>
      </c>
      <c r="D989" s="360">
        <v>0</v>
      </c>
      <c r="E989" s="360"/>
      <c r="F989" s="360">
        <v>0</v>
      </c>
      <c r="G989" s="360">
        <v>0</v>
      </c>
      <c r="H989" s="355"/>
      <c r="I989" s="366"/>
      <c r="J989" s="355"/>
    </row>
    <row r="990" s="312" customFormat="1" ht="14.25" spans="1:10">
      <c r="A990" s="349" t="s">
        <v>1838</v>
      </c>
      <c r="B990" s="372">
        <f t="shared" si="222"/>
        <v>7</v>
      </c>
      <c r="C990" s="351" t="s">
        <v>1839</v>
      </c>
      <c r="D990" s="360">
        <v>0</v>
      </c>
      <c r="E990" s="360"/>
      <c r="F990" s="360">
        <v>0</v>
      </c>
      <c r="G990" s="360">
        <v>0</v>
      </c>
      <c r="H990" s="355"/>
      <c r="I990" s="366"/>
      <c r="J990" s="355"/>
    </row>
    <row r="991" s="312" customFormat="1" ht="14.25" spans="1:10">
      <c r="A991" s="349" t="s">
        <v>1840</v>
      </c>
      <c r="B991" s="372">
        <f t="shared" si="222"/>
        <v>7</v>
      </c>
      <c r="C991" s="351" t="s">
        <v>1841</v>
      </c>
      <c r="D991" s="360">
        <v>0</v>
      </c>
      <c r="E991" s="360"/>
      <c r="F991" s="360">
        <v>0</v>
      </c>
      <c r="G991" s="360">
        <v>0</v>
      </c>
      <c r="H991" s="355"/>
      <c r="I991" s="366"/>
      <c r="J991" s="355"/>
    </row>
    <row r="992" s="312" customFormat="1" ht="14.25" spans="1:10">
      <c r="A992" s="349" t="s">
        <v>1842</v>
      </c>
      <c r="B992" s="372">
        <f t="shared" si="222"/>
        <v>7</v>
      </c>
      <c r="C992" s="351" t="s">
        <v>1843</v>
      </c>
      <c r="D992" s="360">
        <v>0</v>
      </c>
      <c r="E992" s="360"/>
      <c r="F992" s="360">
        <v>0</v>
      </c>
      <c r="G992" s="360">
        <v>0</v>
      </c>
      <c r="H992" s="355"/>
      <c r="I992" s="366"/>
      <c r="J992" s="355"/>
    </row>
    <row r="993" s="312" customFormat="1" ht="14.25" spans="1:10">
      <c r="A993" s="349" t="s">
        <v>1844</v>
      </c>
      <c r="B993" s="372">
        <f t="shared" si="222"/>
        <v>7</v>
      </c>
      <c r="C993" s="351" t="s">
        <v>1845</v>
      </c>
      <c r="D993" s="360">
        <v>0</v>
      </c>
      <c r="E993" s="360"/>
      <c r="F993" s="360">
        <v>0</v>
      </c>
      <c r="G993" s="360">
        <v>0</v>
      </c>
      <c r="H993" s="355"/>
      <c r="I993" s="366"/>
      <c r="J993" s="355"/>
    </row>
    <row r="994" s="312" customFormat="1" ht="14.25" spans="1:10">
      <c r="A994" s="349" t="s">
        <v>1846</v>
      </c>
      <c r="B994" s="372">
        <f t="shared" si="222"/>
        <v>7</v>
      </c>
      <c r="C994" s="351" t="s">
        <v>1847</v>
      </c>
      <c r="D994" s="360">
        <v>0</v>
      </c>
      <c r="E994" s="360"/>
      <c r="F994" s="360">
        <v>0</v>
      </c>
      <c r="G994" s="360">
        <v>0</v>
      </c>
      <c r="H994" s="355"/>
      <c r="I994" s="366"/>
      <c r="J994" s="355"/>
    </row>
    <row r="995" s="312" customFormat="1" ht="14.25" spans="1:10">
      <c r="A995" s="349" t="s">
        <v>1848</v>
      </c>
      <c r="B995" s="372">
        <f t="shared" si="222"/>
        <v>7</v>
      </c>
      <c r="C995" s="351" t="s">
        <v>1849</v>
      </c>
      <c r="D995" s="360">
        <v>0</v>
      </c>
      <c r="E995" s="360"/>
      <c r="F995" s="360">
        <v>0</v>
      </c>
      <c r="G995" s="360">
        <v>0</v>
      </c>
      <c r="H995" s="355"/>
      <c r="I995" s="366"/>
      <c r="J995" s="355"/>
    </row>
    <row r="996" s="312" customFormat="1" ht="14.25" spans="1:10">
      <c r="A996" s="349" t="s">
        <v>1850</v>
      </c>
      <c r="B996" s="372">
        <f t="shared" si="222"/>
        <v>7</v>
      </c>
      <c r="C996" s="351" t="s">
        <v>1851</v>
      </c>
      <c r="D996" s="360">
        <v>0</v>
      </c>
      <c r="E996" s="360"/>
      <c r="F996" s="360">
        <v>0</v>
      </c>
      <c r="G996" s="360">
        <v>0</v>
      </c>
      <c r="H996" s="355"/>
      <c r="I996" s="366"/>
      <c r="J996" s="355"/>
    </row>
    <row r="997" s="312" customFormat="1" ht="14.25" spans="1:10">
      <c r="A997" s="349" t="s">
        <v>1852</v>
      </c>
      <c r="B997" s="372">
        <f t="shared" si="222"/>
        <v>7</v>
      </c>
      <c r="C997" s="351" t="s">
        <v>1853</v>
      </c>
      <c r="D997" s="360">
        <v>0</v>
      </c>
      <c r="E997" s="360"/>
      <c r="F997" s="360">
        <v>0</v>
      </c>
      <c r="G997" s="360">
        <v>0</v>
      </c>
      <c r="H997" s="355"/>
      <c r="I997" s="366"/>
      <c r="J997" s="355"/>
    </row>
    <row r="998" s="312" customFormat="1" ht="14.25" spans="1:10">
      <c r="A998" s="349" t="s">
        <v>1854</v>
      </c>
      <c r="B998" s="372">
        <f t="shared" si="222"/>
        <v>7</v>
      </c>
      <c r="C998" s="351" t="s">
        <v>1855</v>
      </c>
      <c r="D998" s="360">
        <v>0</v>
      </c>
      <c r="E998" s="360"/>
      <c r="F998" s="360">
        <v>0</v>
      </c>
      <c r="G998" s="360">
        <v>0</v>
      </c>
      <c r="H998" s="355"/>
      <c r="I998" s="366"/>
      <c r="J998" s="355"/>
    </row>
    <row r="999" s="312" customFormat="1" ht="14.25" spans="1:10">
      <c r="A999" s="349" t="s">
        <v>1856</v>
      </c>
      <c r="B999" s="372">
        <f t="shared" si="222"/>
        <v>7</v>
      </c>
      <c r="C999" s="351" t="s">
        <v>1857</v>
      </c>
      <c r="D999" s="360">
        <v>276</v>
      </c>
      <c r="E999" s="360"/>
      <c r="F999" s="360">
        <v>0</v>
      </c>
      <c r="G999" s="360">
        <v>0</v>
      </c>
      <c r="H999" s="355"/>
      <c r="I999" s="366">
        <f>G999-D999</f>
        <v>-276</v>
      </c>
      <c r="J999" s="355">
        <f>I999/D999</f>
        <v>-1</v>
      </c>
    </row>
    <row r="1000" s="312" customFormat="1" ht="14.25" spans="1:10">
      <c r="A1000" s="349" t="s">
        <v>1858</v>
      </c>
      <c r="B1000" s="372">
        <f t="shared" si="222"/>
        <v>5</v>
      </c>
      <c r="C1000" s="351" t="s">
        <v>1859</v>
      </c>
      <c r="D1000" s="360">
        <v>0</v>
      </c>
      <c r="E1000" s="360"/>
      <c r="F1000" s="360">
        <v>0</v>
      </c>
      <c r="G1000" s="360">
        <v>0</v>
      </c>
      <c r="H1000" s="355"/>
      <c r="I1000" s="366"/>
      <c r="J1000" s="355"/>
    </row>
    <row r="1001" s="312" customFormat="1" ht="14.25" spans="1:10">
      <c r="A1001" s="349" t="s">
        <v>1860</v>
      </c>
      <c r="B1001" s="372">
        <f t="shared" si="222"/>
        <v>7</v>
      </c>
      <c r="C1001" s="351" t="s">
        <v>120</v>
      </c>
      <c r="D1001" s="360">
        <v>0</v>
      </c>
      <c r="E1001" s="360"/>
      <c r="F1001" s="360">
        <v>0</v>
      </c>
      <c r="G1001" s="360">
        <v>0</v>
      </c>
      <c r="H1001" s="355"/>
      <c r="I1001" s="366"/>
      <c r="J1001" s="355"/>
    </row>
    <row r="1002" s="312" customFormat="1" ht="14.25" spans="1:10">
      <c r="A1002" s="349" t="s">
        <v>1861</v>
      </c>
      <c r="B1002" s="372">
        <f t="shared" si="222"/>
        <v>7</v>
      </c>
      <c r="C1002" s="351" t="s">
        <v>122</v>
      </c>
      <c r="D1002" s="360">
        <v>0</v>
      </c>
      <c r="E1002" s="360"/>
      <c r="F1002" s="360">
        <v>0</v>
      </c>
      <c r="G1002" s="360">
        <v>0</v>
      </c>
      <c r="H1002" s="355"/>
      <c r="I1002" s="366"/>
      <c r="J1002" s="355"/>
    </row>
    <row r="1003" s="312" customFormat="1" ht="14.25" spans="1:10">
      <c r="A1003" s="349" t="s">
        <v>1862</v>
      </c>
      <c r="B1003" s="372">
        <f t="shared" si="222"/>
        <v>7</v>
      </c>
      <c r="C1003" s="351" t="s">
        <v>124</v>
      </c>
      <c r="D1003" s="360">
        <v>0</v>
      </c>
      <c r="E1003" s="360"/>
      <c r="F1003" s="360">
        <v>0</v>
      </c>
      <c r="G1003" s="360">
        <v>0</v>
      </c>
      <c r="H1003" s="355"/>
      <c r="I1003" s="366"/>
      <c r="J1003" s="355"/>
    </row>
    <row r="1004" s="312" customFormat="1" ht="14.25" spans="1:10">
      <c r="A1004" s="349" t="s">
        <v>1863</v>
      </c>
      <c r="B1004" s="372">
        <f t="shared" si="222"/>
        <v>7</v>
      </c>
      <c r="C1004" s="351" t="s">
        <v>1864</v>
      </c>
      <c r="D1004" s="360">
        <v>0</v>
      </c>
      <c r="E1004" s="360"/>
      <c r="F1004" s="360">
        <v>0</v>
      </c>
      <c r="G1004" s="360">
        <v>0</v>
      </c>
      <c r="H1004" s="355"/>
      <c r="I1004" s="366"/>
      <c r="J1004" s="355"/>
    </row>
    <row r="1005" s="312" customFormat="1" ht="14.25" spans="1:10">
      <c r="A1005" s="349" t="s">
        <v>1865</v>
      </c>
      <c r="B1005" s="372">
        <f t="shared" si="222"/>
        <v>5</v>
      </c>
      <c r="C1005" s="351" t="s">
        <v>1866</v>
      </c>
      <c r="D1005" s="360">
        <v>161</v>
      </c>
      <c r="E1005" s="360">
        <v>54</v>
      </c>
      <c r="F1005" s="360">
        <v>54</v>
      </c>
      <c r="G1005" s="360">
        <v>273</v>
      </c>
      <c r="H1005" s="355">
        <f>G1005/F1005</f>
        <v>5.05555555555556</v>
      </c>
      <c r="I1005" s="366">
        <f t="shared" ref="I1005:I1007" si="223">G1005-D1005</f>
        <v>112</v>
      </c>
      <c r="J1005" s="355">
        <f t="shared" ref="J1005:J1007" si="224">I1005/D1005</f>
        <v>0.695652173913043</v>
      </c>
    </row>
    <row r="1006" s="312" customFormat="1" ht="14.25" spans="1:10">
      <c r="A1006" s="349" t="s">
        <v>1867</v>
      </c>
      <c r="B1006" s="372">
        <f t="shared" ref="B1006:B1020" si="225">LEN(A1006)</f>
        <v>7</v>
      </c>
      <c r="C1006" s="351" t="s">
        <v>120</v>
      </c>
      <c r="D1006" s="360">
        <v>115</v>
      </c>
      <c r="E1006" s="360">
        <v>54</v>
      </c>
      <c r="F1006" s="360">
        <v>54</v>
      </c>
      <c r="G1006" s="360">
        <v>93</v>
      </c>
      <c r="H1006" s="355">
        <f>G1006/F1006</f>
        <v>1.72222222222222</v>
      </c>
      <c r="I1006" s="366">
        <f t="shared" si="223"/>
        <v>-22</v>
      </c>
      <c r="J1006" s="355">
        <f t="shared" si="224"/>
        <v>-0.191304347826087</v>
      </c>
    </row>
    <row r="1007" s="312" customFormat="1" ht="14.25" spans="1:10">
      <c r="A1007" s="349" t="s">
        <v>1868</v>
      </c>
      <c r="B1007" s="372">
        <f t="shared" si="225"/>
        <v>7</v>
      </c>
      <c r="C1007" s="351" t="s">
        <v>122</v>
      </c>
      <c r="D1007" s="360">
        <v>46</v>
      </c>
      <c r="E1007" s="360"/>
      <c r="F1007" s="360">
        <v>0</v>
      </c>
      <c r="G1007" s="360">
        <v>1</v>
      </c>
      <c r="H1007" s="355"/>
      <c r="I1007" s="366">
        <f t="shared" si="223"/>
        <v>-45</v>
      </c>
      <c r="J1007" s="355">
        <f t="shared" si="224"/>
        <v>-0.978260869565217</v>
      </c>
    </row>
    <row r="1008" s="312" customFormat="1" ht="14.25" spans="1:10">
      <c r="A1008" s="349" t="s">
        <v>1869</v>
      </c>
      <c r="B1008" s="372">
        <f t="shared" si="225"/>
        <v>7</v>
      </c>
      <c r="C1008" s="351" t="s">
        <v>124</v>
      </c>
      <c r="D1008" s="360">
        <v>0</v>
      </c>
      <c r="E1008" s="360"/>
      <c r="F1008" s="360">
        <v>0</v>
      </c>
      <c r="G1008" s="360">
        <v>0</v>
      </c>
      <c r="H1008" s="355"/>
      <c r="I1008" s="366"/>
      <c r="J1008" s="355"/>
    </row>
    <row r="1009" s="312" customFormat="1" ht="14.25" spans="1:10">
      <c r="A1009" s="349" t="s">
        <v>1870</v>
      </c>
      <c r="B1009" s="372">
        <f t="shared" si="225"/>
        <v>7</v>
      </c>
      <c r="C1009" s="351" t="s">
        <v>1871</v>
      </c>
      <c r="D1009" s="360">
        <v>0</v>
      </c>
      <c r="E1009" s="360"/>
      <c r="F1009" s="360">
        <v>0</v>
      </c>
      <c r="G1009" s="360">
        <v>0</v>
      </c>
      <c r="H1009" s="355"/>
      <c r="I1009" s="366"/>
      <c r="J1009" s="355"/>
    </row>
    <row r="1010" s="312" customFormat="1" ht="14.25" spans="1:10">
      <c r="A1010" s="349" t="s">
        <v>1872</v>
      </c>
      <c r="B1010" s="372">
        <f t="shared" si="225"/>
        <v>7</v>
      </c>
      <c r="C1010" s="351" t="s">
        <v>1873</v>
      </c>
      <c r="D1010" s="360">
        <v>0</v>
      </c>
      <c r="E1010" s="360"/>
      <c r="F1010" s="360">
        <v>0</v>
      </c>
      <c r="G1010" s="360">
        <v>0</v>
      </c>
      <c r="H1010" s="355"/>
      <c r="I1010" s="366"/>
      <c r="J1010" s="355"/>
    </row>
    <row r="1011" s="312" customFormat="1" ht="14.25" spans="1:10">
      <c r="A1011" s="349" t="s">
        <v>1874</v>
      </c>
      <c r="B1011" s="372">
        <f t="shared" si="225"/>
        <v>7</v>
      </c>
      <c r="C1011" s="351" t="s">
        <v>1875</v>
      </c>
      <c r="D1011" s="360">
        <v>0</v>
      </c>
      <c r="E1011" s="360"/>
      <c r="F1011" s="360">
        <v>0</v>
      </c>
      <c r="G1011" s="360">
        <v>0</v>
      </c>
      <c r="H1011" s="355"/>
      <c r="I1011" s="366"/>
      <c r="J1011" s="355"/>
    </row>
    <row r="1012" s="312" customFormat="1" ht="14.25" spans="1:10">
      <c r="A1012" s="349">
        <v>2150516</v>
      </c>
      <c r="B1012" s="372">
        <f t="shared" si="225"/>
        <v>7</v>
      </c>
      <c r="C1012" s="351" t="s">
        <v>1876</v>
      </c>
      <c r="D1012" s="360">
        <v>0</v>
      </c>
      <c r="E1012" s="360"/>
      <c r="F1012" s="360">
        <v>0</v>
      </c>
      <c r="G1012" s="360">
        <v>0</v>
      </c>
      <c r="H1012" s="355"/>
      <c r="I1012" s="366"/>
      <c r="J1012" s="355"/>
    </row>
    <row r="1013" s="312" customFormat="1" ht="14.25" spans="1:10">
      <c r="A1013" s="349">
        <v>2150517</v>
      </c>
      <c r="B1013" s="372">
        <f t="shared" si="225"/>
        <v>7</v>
      </c>
      <c r="C1013" s="351" t="s">
        <v>1877</v>
      </c>
      <c r="D1013" s="360">
        <v>0</v>
      </c>
      <c r="E1013" s="360"/>
      <c r="F1013" s="360">
        <v>0</v>
      </c>
      <c r="G1013" s="360">
        <v>179</v>
      </c>
      <c r="H1013" s="355"/>
      <c r="I1013" s="366">
        <f t="shared" ref="I1013:I1016" si="226">G1013-D1013</f>
        <v>179</v>
      </c>
      <c r="J1013" s="355"/>
    </row>
    <row r="1014" s="312" customFormat="1" ht="14.25" spans="1:10">
      <c r="A1014" s="349">
        <v>2150550</v>
      </c>
      <c r="B1014" s="372">
        <f t="shared" si="225"/>
        <v>7</v>
      </c>
      <c r="C1014" s="351" t="s">
        <v>138</v>
      </c>
      <c r="D1014" s="360">
        <v>0</v>
      </c>
      <c r="E1014" s="360"/>
      <c r="F1014" s="360">
        <v>0</v>
      </c>
      <c r="G1014" s="360">
        <v>0</v>
      </c>
      <c r="H1014" s="355"/>
      <c r="I1014" s="366"/>
      <c r="J1014" s="355"/>
    </row>
    <row r="1015" s="312" customFormat="1" ht="14.25" spans="1:10">
      <c r="A1015" s="349" t="s">
        <v>1878</v>
      </c>
      <c r="B1015" s="372">
        <f t="shared" si="225"/>
        <v>7</v>
      </c>
      <c r="C1015" s="351" t="s">
        <v>1879</v>
      </c>
      <c r="D1015" s="360">
        <v>0</v>
      </c>
      <c r="E1015" s="360"/>
      <c r="F1015" s="360">
        <v>0</v>
      </c>
      <c r="G1015" s="360">
        <v>0</v>
      </c>
      <c r="H1015" s="355"/>
      <c r="I1015" s="366">
        <f t="shared" si="226"/>
        <v>0</v>
      </c>
      <c r="J1015" s="355"/>
    </row>
    <row r="1016" s="312" customFormat="1" ht="14.25" spans="1:10">
      <c r="A1016" s="349" t="s">
        <v>1880</v>
      </c>
      <c r="B1016" s="372">
        <f t="shared" si="225"/>
        <v>5</v>
      </c>
      <c r="C1016" s="351" t="s">
        <v>1881</v>
      </c>
      <c r="D1016" s="360">
        <v>13</v>
      </c>
      <c r="E1016" s="360"/>
      <c r="F1016" s="360">
        <v>0</v>
      </c>
      <c r="G1016" s="360">
        <v>0</v>
      </c>
      <c r="H1016" s="355"/>
      <c r="I1016" s="366">
        <f t="shared" si="226"/>
        <v>-13</v>
      </c>
      <c r="J1016" s="355">
        <f>I1016/D1016</f>
        <v>-1</v>
      </c>
    </row>
    <row r="1017" s="312" customFormat="1" ht="14.25" spans="1:10">
      <c r="A1017" s="349" t="s">
        <v>1882</v>
      </c>
      <c r="B1017" s="372">
        <f t="shared" si="225"/>
        <v>7</v>
      </c>
      <c r="C1017" s="351" t="s">
        <v>120</v>
      </c>
      <c r="D1017" s="360">
        <v>0</v>
      </c>
      <c r="E1017" s="360"/>
      <c r="F1017" s="360">
        <v>0</v>
      </c>
      <c r="G1017" s="360">
        <v>0</v>
      </c>
      <c r="H1017" s="355"/>
      <c r="I1017" s="366"/>
      <c r="J1017" s="355"/>
    </row>
    <row r="1018" s="312" customFormat="1" ht="14.25" spans="1:10">
      <c r="A1018" s="349" t="s">
        <v>1883</v>
      </c>
      <c r="B1018" s="372">
        <f t="shared" si="225"/>
        <v>7</v>
      </c>
      <c r="C1018" s="351" t="s">
        <v>122</v>
      </c>
      <c r="D1018" s="360">
        <v>13</v>
      </c>
      <c r="E1018" s="360"/>
      <c r="F1018" s="360">
        <v>0</v>
      </c>
      <c r="G1018" s="360">
        <v>0</v>
      </c>
      <c r="H1018" s="355"/>
      <c r="I1018" s="366">
        <f>G1018-D1018</f>
        <v>-13</v>
      </c>
      <c r="J1018" s="355">
        <f>I1018/D1018</f>
        <v>-1</v>
      </c>
    </row>
    <row r="1019" s="312" customFormat="1" ht="14.25" spans="1:10">
      <c r="A1019" s="349" t="s">
        <v>1884</v>
      </c>
      <c r="B1019" s="372">
        <f t="shared" si="225"/>
        <v>7</v>
      </c>
      <c r="C1019" s="351" t="s">
        <v>124</v>
      </c>
      <c r="D1019" s="360">
        <v>0</v>
      </c>
      <c r="E1019" s="360"/>
      <c r="F1019" s="360">
        <v>0</v>
      </c>
      <c r="G1019" s="360">
        <v>0</v>
      </c>
      <c r="H1019" s="355"/>
      <c r="I1019" s="366"/>
      <c r="J1019" s="355"/>
    </row>
    <row r="1020" s="312" customFormat="1" ht="14.25" spans="1:10">
      <c r="A1020" s="349" t="s">
        <v>1885</v>
      </c>
      <c r="B1020" s="372">
        <f t="shared" si="225"/>
        <v>7</v>
      </c>
      <c r="C1020" s="351" t="s">
        <v>1886</v>
      </c>
      <c r="D1020" s="360">
        <v>0</v>
      </c>
      <c r="E1020" s="360"/>
      <c r="F1020" s="360">
        <v>0</v>
      </c>
      <c r="G1020" s="360">
        <v>0</v>
      </c>
      <c r="H1020" s="355"/>
      <c r="I1020" s="366"/>
      <c r="J1020" s="355"/>
    </row>
    <row r="1021" s="312" customFormat="1" ht="14.25" spans="1:10">
      <c r="A1021" s="349" t="s">
        <v>1887</v>
      </c>
      <c r="B1021" s="372"/>
      <c r="C1021" s="351" t="s">
        <v>1888</v>
      </c>
      <c r="D1021" s="360">
        <v>0</v>
      </c>
      <c r="E1021" s="360"/>
      <c r="F1021" s="360">
        <v>0</v>
      </c>
      <c r="G1021" s="360">
        <v>0</v>
      </c>
      <c r="H1021" s="355"/>
      <c r="I1021" s="366"/>
      <c r="J1021" s="355"/>
    </row>
    <row r="1022" s="312" customFormat="1" ht="14.25" spans="1:10">
      <c r="A1022" s="349" t="s">
        <v>1889</v>
      </c>
      <c r="B1022" s="372">
        <f t="shared" ref="B1022:B1028" si="227">LEN(A1022)</f>
        <v>7</v>
      </c>
      <c r="C1022" s="351" t="s">
        <v>1890</v>
      </c>
      <c r="D1022" s="360">
        <v>0</v>
      </c>
      <c r="E1022" s="360"/>
      <c r="F1022" s="360">
        <v>0</v>
      </c>
      <c r="G1022" s="360">
        <v>0</v>
      </c>
      <c r="H1022" s="355"/>
      <c r="I1022" s="366"/>
      <c r="J1022" s="355"/>
    </row>
    <row r="1023" s="312" customFormat="1" ht="14.25" spans="1:10">
      <c r="A1023" s="349" t="s">
        <v>1891</v>
      </c>
      <c r="B1023" s="372">
        <f t="shared" si="227"/>
        <v>5</v>
      </c>
      <c r="C1023" s="351" t="s">
        <v>1892</v>
      </c>
      <c r="D1023" s="360">
        <v>1059</v>
      </c>
      <c r="E1023" s="360">
        <v>556</v>
      </c>
      <c r="F1023" s="360">
        <v>556</v>
      </c>
      <c r="G1023" s="360">
        <v>444</v>
      </c>
      <c r="H1023" s="355">
        <f>G1023/F1023</f>
        <v>0.798561151079137</v>
      </c>
      <c r="I1023" s="366">
        <f>G1023-D1023</f>
        <v>-615</v>
      </c>
      <c r="J1023" s="355">
        <f>I1023/D1023</f>
        <v>-0.580736543909348</v>
      </c>
    </row>
    <row r="1024" s="312" customFormat="1" ht="14.25" spans="1:10">
      <c r="A1024" s="349" t="s">
        <v>1893</v>
      </c>
      <c r="B1024" s="372">
        <f t="shared" si="227"/>
        <v>7</v>
      </c>
      <c r="C1024" s="351" t="s">
        <v>120</v>
      </c>
      <c r="D1024" s="360">
        <v>0</v>
      </c>
      <c r="E1024" s="360"/>
      <c r="F1024" s="360">
        <v>0</v>
      </c>
      <c r="G1024" s="360">
        <v>0</v>
      </c>
      <c r="H1024" s="355"/>
      <c r="I1024" s="366"/>
      <c r="J1024" s="355"/>
    </row>
    <row r="1025" s="312" customFormat="1" ht="14.25" spans="1:10">
      <c r="A1025" s="349" t="s">
        <v>1894</v>
      </c>
      <c r="B1025" s="372">
        <f t="shared" si="227"/>
        <v>7</v>
      </c>
      <c r="C1025" s="351" t="s">
        <v>122</v>
      </c>
      <c r="D1025" s="360">
        <v>0</v>
      </c>
      <c r="E1025" s="360"/>
      <c r="F1025" s="360">
        <v>0</v>
      </c>
      <c r="G1025" s="360">
        <v>0</v>
      </c>
      <c r="H1025" s="355"/>
      <c r="I1025" s="366"/>
      <c r="J1025" s="355"/>
    </row>
    <row r="1026" s="312" customFormat="1" ht="14.25" spans="1:10">
      <c r="A1026" s="349" t="s">
        <v>1895</v>
      </c>
      <c r="B1026" s="372">
        <f t="shared" si="227"/>
        <v>7</v>
      </c>
      <c r="C1026" s="351" t="s">
        <v>124</v>
      </c>
      <c r="D1026" s="360">
        <v>200</v>
      </c>
      <c r="E1026" s="360"/>
      <c r="F1026" s="360">
        <v>0</v>
      </c>
      <c r="G1026" s="360">
        <v>0</v>
      </c>
      <c r="H1026" s="355"/>
      <c r="I1026" s="366">
        <f>G1026-D1026</f>
        <v>-200</v>
      </c>
      <c r="J1026" s="355"/>
    </row>
    <row r="1027" s="312" customFormat="1" ht="14.25" spans="1:10">
      <c r="A1027" s="349" t="s">
        <v>1896</v>
      </c>
      <c r="B1027" s="372">
        <f t="shared" si="227"/>
        <v>7</v>
      </c>
      <c r="C1027" s="351" t="s">
        <v>1897</v>
      </c>
      <c r="D1027" s="360">
        <v>0</v>
      </c>
      <c r="E1027" s="360"/>
      <c r="F1027" s="360">
        <v>0</v>
      </c>
      <c r="G1027" s="360">
        <v>0</v>
      </c>
      <c r="H1027" s="355"/>
      <c r="I1027" s="366"/>
      <c r="J1027" s="355"/>
    </row>
    <row r="1028" s="312" customFormat="1" ht="14.25" spans="1:10">
      <c r="A1028" s="349" t="s">
        <v>1898</v>
      </c>
      <c r="B1028" s="372">
        <f t="shared" si="227"/>
        <v>7</v>
      </c>
      <c r="C1028" s="351" t="s">
        <v>1899</v>
      </c>
      <c r="D1028" s="360">
        <v>511</v>
      </c>
      <c r="E1028" s="360"/>
      <c r="F1028" s="360">
        <v>0</v>
      </c>
      <c r="G1028" s="360">
        <v>0</v>
      </c>
      <c r="H1028" s="355"/>
      <c r="I1028" s="366"/>
      <c r="J1028" s="355"/>
    </row>
    <row r="1029" s="312" customFormat="1" ht="14.25" spans="1:10">
      <c r="A1029" s="349">
        <v>2150806</v>
      </c>
      <c r="B1029" s="372"/>
      <c r="C1029" s="351" t="s">
        <v>1900</v>
      </c>
      <c r="D1029" s="360">
        <v>0</v>
      </c>
      <c r="E1029" s="360"/>
      <c r="F1029" s="360"/>
      <c r="G1029" s="360">
        <v>0</v>
      </c>
      <c r="H1029" s="355"/>
      <c r="I1029" s="366"/>
      <c r="J1029" s="355"/>
    </row>
    <row r="1030" s="312" customFormat="1" ht="14.25" spans="1:10">
      <c r="A1030" s="349" t="s">
        <v>1901</v>
      </c>
      <c r="B1030" s="372">
        <f t="shared" ref="B1030:B1064" si="228">LEN(A1030)</f>
        <v>7</v>
      </c>
      <c r="C1030" s="351" t="s">
        <v>1902</v>
      </c>
      <c r="D1030" s="360">
        <v>348</v>
      </c>
      <c r="E1030" s="360">
        <v>556</v>
      </c>
      <c r="F1030" s="360">
        <v>556</v>
      </c>
      <c r="G1030" s="360">
        <v>444</v>
      </c>
      <c r="H1030" s="355">
        <f>G1030/F1030</f>
        <v>0.798561151079137</v>
      </c>
      <c r="I1030" s="366"/>
      <c r="J1030" s="355">
        <f>I1030/D1030</f>
        <v>0</v>
      </c>
    </row>
    <row r="1031" s="312" customFormat="1" ht="14.25" spans="1:10">
      <c r="A1031" s="349" t="s">
        <v>1903</v>
      </c>
      <c r="B1031" s="372">
        <f t="shared" si="228"/>
        <v>5</v>
      </c>
      <c r="C1031" s="351" t="s">
        <v>1904</v>
      </c>
      <c r="D1031" s="360">
        <v>137</v>
      </c>
      <c r="E1031" s="360"/>
      <c r="F1031" s="360">
        <v>0</v>
      </c>
      <c r="G1031" s="360">
        <v>105</v>
      </c>
      <c r="H1031" s="355"/>
      <c r="I1031" s="366">
        <f>G1030-D1031</f>
        <v>307</v>
      </c>
      <c r="J1031" s="355">
        <f>I1031/D1031</f>
        <v>2.24087591240876</v>
      </c>
    </row>
    <row r="1032" s="312" customFormat="1" ht="14.25" spans="1:10">
      <c r="A1032" s="349" t="s">
        <v>1905</v>
      </c>
      <c r="B1032" s="372">
        <f t="shared" si="228"/>
        <v>7</v>
      </c>
      <c r="C1032" s="351" t="s">
        <v>1906</v>
      </c>
      <c r="D1032" s="360">
        <v>0</v>
      </c>
      <c r="E1032" s="360"/>
      <c r="F1032" s="360">
        <v>0</v>
      </c>
      <c r="G1032" s="360">
        <v>0</v>
      </c>
      <c r="H1032" s="355"/>
      <c r="I1032" s="366"/>
      <c r="J1032" s="355"/>
    </row>
    <row r="1033" s="312" customFormat="1" ht="14.25" spans="1:10">
      <c r="A1033" s="349" t="s">
        <v>1907</v>
      </c>
      <c r="B1033" s="372">
        <f t="shared" si="228"/>
        <v>7</v>
      </c>
      <c r="C1033" s="351" t="s">
        <v>1908</v>
      </c>
      <c r="D1033" s="360">
        <v>0</v>
      </c>
      <c r="E1033" s="360"/>
      <c r="F1033" s="360">
        <v>0</v>
      </c>
      <c r="G1033" s="360">
        <v>0</v>
      </c>
      <c r="H1033" s="355"/>
      <c r="I1033" s="366"/>
      <c r="J1033" s="355"/>
    </row>
    <row r="1034" s="312" customFormat="1" ht="14.25" spans="1:10">
      <c r="A1034" s="349" t="s">
        <v>1909</v>
      </c>
      <c r="B1034" s="372">
        <f t="shared" si="228"/>
        <v>7</v>
      </c>
      <c r="C1034" s="351" t="s">
        <v>1910</v>
      </c>
      <c r="D1034" s="360">
        <v>0</v>
      </c>
      <c r="E1034" s="360"/>
      <c r="F1034" s="360">
        <v>0</v>
      </c>
      <c r="G1034" s="360">
        <v>0</v>
      </c>
      <c r="H1034" s="355"/>
      <c r="I1034" s="366"/>
      <c r="J1034" s="355"/>
    </row>
    <row r="1035" s="312" customFormat="1" ht="14.25" spans="1:10">
      <c r="A1035" s="349" t="s">
        <v>1911</v>
      </c>
      <c r="B1035" s="372">
        <f t="shared" si="228"/>
        <v>7</v>
      </c>
      <c r="C1035" s="351" t="s">
        <v>1912</v>
      </c>
      <c r="D1035" s="360">
        <v>0</v>
      </c>
      <c r="E1035" s="360"/>
      <c r="F1035" s="360">
        <v>0</v>
      </c>
      <c r="G1035" s="360">
        <v>0</v>
      </c>
      <c r="H1035" s="355"/>
      <c r="I1035" s="366"/>
      <c r="J1035" s="355"/>
    </row>
    <row r="1036" s="312" customFormat="1" ht="14.25" spans="1:10">
      <c r="A1036" s="349" t="s">
        <v>1913</v>
      </c>
      <c r="B1036" s="372">
        <f t="shared" si="228"/>
        <v>7</v>
      </c>
      <c r="C1036" s="351" t="s">
        <v>1914</v>
      </c>
      <c r="D1036" s="360">
        <v>137</v>
      </c>
      <c r="E1036" s="360"/>
      <c r="F1036" s="360">
        <v>0</v>
      </c>
      <c r="G1036" s="360">
        <v>105</v>
      </c>
      <c r="H1036" s="355"/>
      <c r="I1036" s="366">
        <f t="shared" ref="I1036:I1038" si="229">G1036-D1036</f>
        <v>-32</v>
      </c>
      <c r="J1036" s="355">
        <f t="shared" ref="J1036:J1038" si="230">I1036/D1036</f>
        <v>-0.233576642335766</v>
      </c>
    </row>
    <row r="1037" s="312" customFormat="1" ht="14.25" spans="1:10">
      <c r="A1037" s="344" t="s">
        <v>1915</v>
      </c>
      <c r="B1037" s="345">
        <f t="shared" si="228"/>
        <v>3</v>
      </c>
      <c r="C1037" s="346" t="s">
        <v>1916</v>
      </c>
      <c r="D1037" s="347">
        <v>1435</v>
      </c>
      <c r="E1037" s="347">
        <v>0</v>
      </c>
      <c r="F1037" s="347">
        <v>0</v>
      </c>
      <c r="G1037" s="347">
        <v>299</v>
      </c>
      <c r="H1037" s="348"/>
      <c r="I1037" s="365">
        <f t="shared" si="229"/>
        <v>-1136</v>
      </c>
      <c r="J1037" s="348">
        <f t="shared" si="230"/>
        <v>-0.791637630662021</v>
      </c>
    </row>
    <row r="1038" s="312" customFormat="1" ht="14.25" spans="1:10">
      <c r="A1038" s="349" t="s">
        <v>1917</v>
      </c>
      <c r="B1038" s="372">
        <f t="shared" si="228"/>
        <v>5</v>
      </c>
      <c r="C1038" s="351" t="s">
        <v>1918</v>
      </c>
      <c r="D1038" s="360">
        <v>1435</v>
      </c>
      <c r="E1038" s="360"/>
      <c r="F1038" s="360">
        <v>0</v>
      </c>
      <c r="G1038" s="360">
        <v>299</v>
      </c>
      <c r="H1038" s="355"/>
      <c r="I1038" s="366">
        <f t="shared" si="229"/>
        <v>-1136</v>
      </c>
      <c r="J1038" s="355">
        <f t="shared" si="230"/>
        <v>-0.791637630662021</v>
      </c>
    </row>
    <row r="1039" s="312" customFormat="1" ht="14.25" spans="1:10">
      <c r="A1039" s="349" t="s">
        <v>1919</v>
      </c>
      <c r="B1039" s="372">
        <f t="shared" si="228"/>
        <v>7</v>
      </c>
      <c r="C1039" s="351" t="s">
        <v>120</v>
      </c>
      <c r="D1039" s="360">
        <v>0</v>
      </c>
      <c r="E1039" s="360"/>
      <c r="F1039" s="360">
        <v>0</v>
      </c>
      <c r="G1039" s="360">
        <v>0</v>
      </c>
      <c r="H1039" s="355"/>
      <c r="I1039" s="366"/>
      <c r="J1039" s="355"/>
    </row>
    <row r="1040" s="312" customFormat="1" ht="14.25" spans="1:10">
      <c r="A1040" s="349" t="s">
        <v>1920</v>
      </c>
      <c r="B1040" s="372">
        <f t="shared" si="228"/>
        <v>7</v>
      </c>
      <c r="C1040" s="351" t="s">
        <v>122</v>
      </c>
      <c r="D1040" s="360">
        <v>375</v>
      </c>
      <c r="E1040" s="360"/>
      <c r="F1040" s="360">
        <v>0</v>
      </c>
      <c r="G1040" s="360">
        <v>0</v>
      </c>
      <c r="H1040" s="355"/>
      <c r="I1040" s="366"/>
      <c r="J1040" s="355"/>
    </row>
    <row r="1041" s="312" customFormat="1" ht="14.25" spans="1:10">
      <c r="A1041" s="349" t="s">
        <v>1921</v>
      </c>
      <c r="B1041" s="372">
        <f t="shared" si="228"/>
        <v>7</v>
      </c>
      <c r="C1041" s="351" t="s">
        <v>124</v>
      </c>
      <c r="D1041" s="360">
        <v>0</v>
      </c>
      <c r="E1041" s="360"/>
      <c r="F1041" s="360">
        <v>0</v>
      </c>
      <c r="G1041" s="360">
        <v>0</v>
      </c>
      <c r="H1041" s="355"/>
      <c r="I1041" s="366"/>
      <c r="J1041" s="355"/>
    </row>
    <row r="1042" s="312" customFormat="1" ht="14.25" spans="1:10">
      <c r="A1042" s="349" t="s">
        <v>1922</v>
      </c>
      <c r="B1042" s="372">
        <f t="shared" si="228"/>
        <v>7</v>
      </c>
      <c r="C1042" s="351" t="s">
        <v>1923</v>
      </c>
      <c r="D1042" s="360">
        <v>0</v>
      </c>
      <c r="E1042" s="360"/>
      <c r="F1042" s="360">
        <v>0</v>
      </c>
      <c r="G1042" s="360">
        <v>0</v>
      </c>
      <c r="H1042" s="355"/>
      <c r="I1042" s="366"/>
      <c r="J1042" s="355"/>
    </row>
    <row r="1043" s="312" customFormat="1" ht="14.25" spans="1:10">
      <c r="A1043" s="349" t="s">
        <v>1924</v>
      </c>
      <c r="B1043" s="372">
        <f t="shared" si="228"/>
        <v>7</v>
      </c>
      <c r="C1043" s="351" t="s">
        <v>1925</v>
      </c>
      <c r="D1043" s="360">
        <v>0</v>
      </c>
      <c r="E1043" s="360"/>
      <c r="F1043" s="360">
        <v>0</v>
      </c>
      <c r="G1043" s="360">
        <v>0</v>
      </c>
      <c r="H1043" s="355"/>
      <c r="I1043" s="366"/>
      <c r="J1043" s="355"/>
    </row>
    <row r="1044" s="312" customFormat="1" ht="14.25" spans="1:10">
      <c r="A1044" s="349" t="s">
        <v>1926</v>
      </c>
      <c r="B1044" s="372">
        <f t="shared" si="228"/>
        <v>7</v>
      </c>
      <c r="C1044" s="351" t="s">
        <v>1927</v>
      </c>
      <c r="D1044" s="360">
        <v>0</v>
      </c>
      <c r="E1044" s="360"/>
      <c r="F1044" s="360">
        <v>0</v>
      </c>
      <c r="G1044" s="360">
        <v>99</v>
      </c>
      <c r="H1044" s="355"/>
      <c r="I1044" s="366"/>
      <c r="J1044" s="355"/>
    </row>
    <row r="1045" s="312" customFormat="1" ht="14.25" spans="1:10">
      <c r="A1045" s="349" t="s">
        <v>1928</v>
      </c>
      <c r="B1045" s="372">
        <f t="shared" si="228"/>
        <v>7</v>
      </c>
      <c r="C1045" s="351" t="s">
        <v>1929</v>
      </c>
      <c r="D1045" s="360">
        <v>0</v>
      </c>
      <c r="E1045" s="360"/>
      <c r="F1045" s="360">
        <v>0</v>
      </c>
      <c r="G1045" s="360">
        <v>0</v>
      </c>
      <c r="H1045" s="355"/>
      <c r="I1045" s="366"/>
      <c r="J1045" s="355"/>
    </row>
    <row r="1046" s="312" customFormat="1" ht="14.25" spans="1:10">
      <c r="A1046" s="349" t="s">
        <v>1930</v>
      </c>
      <c r="B1046" s="372">
        <f t="shared" si="228"/>
        <v>7</v>
      </c>
      <c r="C1046" s="351" t="s">
        <v>138</v>
      </c>
      <c r="D1046" s="360">
        <v>0</v>
      </c>
      <c r="E1046" s="360"/>
      <c r="F1046" s="360">
        <v>0</v>
      </c>
      <c r="G1046" s="360">
        <v>0</v>
      </c>
      <c r="H1046" s="355"/>
      <c r="I1046" s="366"/>
      <c r="J1046" s="355"/>
    </row>
    <row r="1047" s="312" customFormat="1" ht="14.25" spans="1:10">
      <c r="A1047" s="349" t="s">
        <v>1931</v>
      </c>
      <c r="B1047" s="372">
        <f t="shared" si="228"/>
        <v>7</v>
      </c>
      <c r="C1047" s="351" t="s">
        <v>1932</v>
      </c>
      <c r="D1047" s="360">
        <v>1060</v>
      </c>
      <c r="E1047" s="360"/>
      <c r="F1047" s="360">
        <v>0</v>
      </c>
      <c r="G1047" s="360">
        <v>200</v>
      </c>
      <c r="H1047" s="355"/>
      <c r="I1047" s="366">
        <f>G1047-D1047</f>
        <v>-860</v>
      </c>
      <c r="J1047" s="355">
        <f>I1047/D1047</f>
        <v>-0.811320754716981</v>
      </c>
    </row>
    <row r="1048" s="312" customFormat="1" ht="14.25" spans="1:10">
      <c r="A1048" s="349" t="s">
        <v>1933</v>
      </c>
      <c r="B1048" s="372">
        <f t="shared" si="228"/>
        <v>5</v>
      </c>
      <c r="C1048" s="351" t="s">
        <v>1934</v>
      </c>
      <c r="D1048" s="360">
        <v>0</v>
      </c>
      <c r="E1048" s="360"/>
      <c r="F1048" s="360">
        <v>0</v>
      </c>
      <c r="G1048" s="360">
        <v>0</v>
      </c>
      <c r="H1048" s="355"/>
      <c r="I1048" s="366"/>
      <c r="J1048" s="355"/>
    </row>
    <row r="1049" s="312" customFormat="1" ht="14.25" spans="1:10">
      <c r="A1049" s="349" t="s">
        <v>1935</v>
      </c>
      <c r="B1049" s="372">
        <f t="shared" si="228"/>
        <v>7</v>
      </c>
      <c r="C1049" s="351" t="s">
        <v>120</v>
      </c>
      <c r="D1049" s="360">
        <v>0</v>
      </c>
      <c r="E1049" s="360"/>
      <c r="F1049" s="360">
        <v>0</v>
      </c>
      <c r="G1049" s="360">
        <v>0</v>
      </c>
      <c r="H1049" s="355"/>
      <c r="I1049" s="366"/>
      <c r="J1049" s="355"/>
    </row>
    <row r="1050" s="312" customFormat="1" ht="14.25" spans="1:10">
      <c r="A1050" s="349" t="s">
        <v>1936</v>
      </c>
      <c r="B1050" s="372">
        <f t="shared" si="228"/>
        <v>7</v>
      </c>
      <c r="C1050" s="351" t="s">
        <v>122</v>
      </c>
      <c r="D1050" s="360">
        <v>0</v>
      </c>
      <c r="E1050" s="360"/>
      <c r="F1050" s="360">
        <v>0</v>
      </c>
      <c r="G1050" s="360">
        <v>0</v>
      </c>
      <c r="H1050" s="355"/>
      <c r="I1050" s="366"/>
      <c r="J1050" s="355"/>
    </row>
    <row r="1051" s="312" customFormat="1" ht="14.25" spans="1:10">
      <c r="A1051" s="349" t="s">
        <v>1937</v>
      </c>
      <c r="B1051" s="372">
        <f t="shared" si="228"/>
        <v>7</v>
      </c>
      <c r="C1051" s="351" t="s">
        <v>124</v>
      </c>
      <c r="D1051" s="360">
        <v>0</v>
      </c>
      <c r="E1051" s="360"/>
      <c r="F1051" s="360">
        <v>0</v>
      </c>
      <c r="G1051" s="360">
        <v>0</v>
      </c>
      <c r="H1051" s="355"/>
      <c r="I1051" s="366"/>
      <c r="J1051" s="355"/>
    </row>
    <row r="1052" s="312" customFormat="1" ht="14.25" spans="1:10">
      <c r="A1052" s="349" t="s">
        <v>1938</v>
      </c>
      <c r="B1052" s="372">
        <f t="shared" si="228"/>
        <v>7</v>
      </c>
      <c r="C1052" s="351" t="s">
        <v>1939</v>
      </c>
      <c r="D1052" s="360">
        <v>0</v>
      </c>
      <c r="E1052" s="360"/>
      <c r="F1052" s="360">
        <v>0</v>
      </c>
      <c r="G1052" s="360">
        <v>0</v>
      </c>
      <c r="H1052" s="355"/>
      <c r="I1052" s="366"/>
      <c r="J1052" s="355"/>
    </row>
    <row r="1053" s="312" customFormat="1" ht="14.25" spans="1:10">
      <c r="A1053" s="349" t="s">
        <v>1940</v>
      </c>
      <c r="B1053" s="372">
        <f t="shared" si="228"/>
        <v>7</v>
      </c>
      <c r="C1053" s="351" t="s">
        <v>1941</v>
      </c>
      <c r="D1053" s="360">
        <v>0</v>
      </c>
      <c r="E1053" s="360"/>
      <c r="F1053" s="360">
        <v>0</v>
      </c>
      <c r="G1053" s="360">
        <v>0</v>
      </c>
      <c r="H1053" s="355"/>
      <c r="I1053" s="366"/>
      <c r="J1053" s="355"/>
    </row>
    <row r="1054" s="312" customFormat="1" ht="14.25" spans="1:10">
      <c r="A1054" s="349" t="s">
        <v>1942</v>
      </c>
      <c r="B1054" s="372">
        <f t="shared" si="228"/>
        <v>5</v>
      </c>
      <c r="C1054" s="351" t="s">
        <v>1943</v>
      </c>
      <c r="D1054" s="360">
        <v>0</v>
      </c>
      <c r="E1054" s="360"/>
      <c r="F1054" s="360">
        <v>0</v>
      </c>
      <c r="G1054" s="360">
        <v>0</v>
      </c>
      <c r="H1054" s="355"/>
      <c r="I1054" s="366"/>
      <c r="J1054" s="355"/>
    </row>
    <row r="1055" s="312" customFormat="1" ht="14.25" spans="1:10">
      <c r="A1055" s="349" t="s">
        <v>1944</v>
      </c>
      <c r="B1055" s="372">
        <f t="shared" si="228"/>
        <v>7</v>
      </c>
      <c r="C1055" s="351" t="s">
        <v>1945</v>
      </c>
      <c r="D1055" s="360">
        <v>0</v>
      </c>
      <c r="E1055" s="360"/>
      <c r="F1055" s="360">
        <v>0</v>
      </c>
      <c r="G1055" s="360">
        <v>0</v>
      </c>
      <c r="H1055" s="355"/>
      <c r="I1055" s="366"/>
      <c r="J1055" s="355"/>
    </row>
    <row r="1056" s="312" customFormat="1" ht="14.25" spans="1:10">
      <c r="A1056" s="349" t="s">
        <v>1946</v>
      </c>
      <c r="B1056" s="372">
        <f t="shared" si="228"/>
        <v>7</v>
      </c>
      <c r="C1056" s="351" t="s">
        <v>1947</v>
      </c>
      <c r="D1056" s="360">
        <v>0</v>
      </c>
      <c r="E1056" s="360"/>
      <c r="F1056" s="360">
        <v>0</v>
      </c>
      <c r="G1056" s="360">
        <v>0</v>
      </c>
      <c r="H1056" s="355"/>
      <c r="I1056" s="366"/>
      <c r="J1056" s="355"/>
    </row>
    <row r="1057" s="312" customFormat="1" ht="14.25" spans="1:10">
      <c r="A1057" s="344" t="s">
        <v>1948</v>
      </c>
      <c r="B1057" s="345">
        <f t="shared" si="228"/>
        <v>3</v>
      </c>
      <c r="C1057" s="346" t="s">
        <v>1949</v>
      </c>
      <c r="D1057" s="347">
        <v>651</v>
      </c>
      <c r="E1057" s="347">
        <v>0</v>
      </c>
      <c r="F1057" s="347">
        <v>0</v>
      </c>
      <c r="G1057" s="347">
        <v>2121</v>
      </c>
      <c r="H1057" s="348"/>
      <c r="I1057" s="365">
        <f>G1057-D1057</f>
        <v>1470</v>
      </c>
      <c r="J1057" s="348">
        <f>I1057/D1057</f>
        <v>2.25806451612903</v>
      </c>
    </row>
    <row r="1058" s="312" customFormat="1" ht="14.25" spans="1:10">
      <c r="A1058" s="349" t="s">
        <v>1950</v>
      </c>
      <c r="B1058" s="372">
        <f t="shared" si="228"/>
        <v>5</v>
      </c>
      <c r="C1058" s="351" t="s">
        <v>1951</v>
      </c>
      <c r="D1058" s="360">
        <v>0</v>
      </c>
      <c r="E1058" s="360"/>
      <c r="F1058" s="360">
        <v>0</v>
      </c>
      <c r="G1058" s="360">
        <v>0</v>
      </c>
      <c r="H1058" s="355"/>
      <c r="I1058" s="366"/>
      <c r="J1058" s="355"/>
    </row>
    <row r="1059" s="312" customFormat="1" ht="14.25" spans="1:10">
      <c r="A1059" s="349" t="s">
        <v>1952</v>
      </c>
      <c r="B1059" s="372">
        <f t="shared" si="228"/>
        <v>7</v>
      </c>
      <c r="C1059" s="351" t="s">
        <v>120</v>
      </c>
      <c r="D1059" s="360">
        <v>0</v>
      </c>
      <c r="E1059" s="360"/>
      <c r="F1059" s="360">
        <v>0</v>
      </c>
      <c r="G1059" s="360">
        <v>0</v>
      </c>
      <c r="H1059" s="355"/>
      <c r="I1059" s="366"/>
      <c r="J1059" s="355"/>
    </row>
    <row r="1060" s="312" customFormat="1" ht="14.25" spans="1:10">
      <c r="A1060" s="349" t="s">
        <v>1953</v>
      </c>
      <c r="B1060" s="372">
        <f t="shared" si="228"/>
        <v>7</v>
      </c>
      <c r="C1060" s="351" t="s">
        <v>122</v>
      </c>
      <c r="D1060" s="360">
        <v>0</v>
      </c>
      <c r="E1060" s="360"/>
      <c r="F1060" s="360">
        <v>0</v>
      </c>
      <c r="G1060" s="360">
        <v>0</v>
      </c>
      <c r="H1060" s="355"/>
      <c r="I1060" s="366"/>
      <c r="J1060" s="355"/>
    </row>
    <row r="1061" s="312" customFormat="1" ht="14.25" spans="1:10">
      <c r="A1061" s="349" t="s">
        <v>1954</v>
      </c>
      <c r="B1061" s="372">
        <f t="shared" si="228"/>
        <v>7</v>
      </c>
      <c r="C1061" s="351" t="s">
        <v>124</v>
      </c>
      <c r="D1061" s="360">
        <v>0</v>
      </c>
      <c r="E1061" s="360"/>
      <c r="F1061" s="360">
        <v>0</v>
      </c>
      <c r="G1061" s="360">
        <v>0</v>
      </c>
      <c r="H1061" s="355"/>
      <c r="I1061" s="366"/>
      <c r="J1061" s="355"/>
    </row>
    <row r="1062" s="312" customFormat="1" ht="14.25" spans="1:10">
      <c r="A1062" s="349" t="s">
        <v>1955</v>
      </c>
      <c r="B1062" s="372">
        <f t="shared" si="228"/>
        <v>7</v>
      </c>
      <c r="C1062" s="351" t="s">
        <v>1956</v>
      </c>
      <c r="D1062" s="360">
        <v>0</v>
      </c>
      <c r="E1062" s="360"/>
      <c r="F1062" s="360">
        <v>0</v>
      </c>
      <c r="G1062" s="360">
        <v>0</v>
      </c>
      <c r="H1062" s="355"/>
      <c r="I1062" s="366"/>
      <c r="J1062" s="355"/>
    </row>
    <row r="1063" s="312" customFormat="1" ht="14.25" spans="1:10">
      <c r="A1063" s="349" t="s">
        <v>1957</v>
      </c>
      <c r="B1063" s="372">
        <f t="shared" si="228"/>
        <v>7</v>
      </c>
      <c r="C1063" s="351" t="s">
        <v>138</v>
      </c>
      <c r="D1063" s="360">
        <v>0</v>
      </c>
      <c r="E1063" s="360"/>
      <c r="F1063" s="360">
        <v>0</v>
      </c>
      <c r="G1063" s="360">
        <v>0</v>
      </c>
      <c r="H1063" s="355"/>
      <c r="I1063" s="366"/>
      <c r="J1063" s="355"/>
    </row>
    <row r="1064" s="312" customFormat="1" ht="14.25" spans="1:10">
      <c r="A1064" s="349" t="s">
        <v>1958</v>
      </c>
      <c r="B1064" s="372">
        <f t="shared" si="228"/>
        <v>7</v>
      </c>
      <c r="C1064" s="351" t="s">
        <v>1959</v>
      </c>
      <c r="D1064" s="360">
        <v>0</v>
      </c>
      <c r="E1064" s="360"/>
      <c r="F1064" s="360">
        <v>0</v>
      </c>
      <c r="G1064" s="360">
        <v>0</v>
      </c>
      <c r="H1064" s="355"/>
      <c r="I1064" s="366"/>
      <c r="J1064" s="355"/>
    </row>
    <row r="1065" s="312" customFormat="1" ht="14.25" spans="1:10">
      <c r="A1065" s="349">
        <v>21702</v>
      </c>
      <c r="B1065" s="372"/>
      <c r="C1065" s="351" t="s">
        <v>1960</v>
      </c>
      <c r="D1065" s="360">
        <v>0</v>
      </c>
      <c r="E1065" s="360"/>
      <c r="F1065" s="360"/>
      <c r="G1065" s="360">
        <v>0</v>
      </c>
      <c r="H1065" s="355"/>
      <c r="I1065" s="366"/>
      <c r="J1065" s="355"/>
    </row>
    <row r="1066" s="312" customFormat="1" ht="14.25" spans="1:10">
      <c r="A1066" s="349">
        <v>2170201</v>
      </c>
      <c r="B1066" s="372"/>
      <c r="C1066" s="351" t="s">
        <v>1961</v>
      </c>
      <c r="D1066" s="360">
        <v>0</v>
      </c>
      <c r="E1066" s="360"/>
      <c r="F1066" s="360"/>
      <c r="G1066" s="360">
        <v>0</v>
      </c>
      <c r="H1066" s="355"/>
      <c r="I1066" s="366"/>
      <c r="J1066" s="355"/>
    </row>
    <row r="1067" s="312" customFormat="1" ht="14.25" spans="1:10">
      <c r="A1067" s="349">
        <v>2170202</v>
      </c>
      <c r="B1067" s="372"/>
      <c r="C1067" s="351" t="s">
        <v>1962</v>
      </c>
      <c r="D1067" s="360">
        <v>0</v>
      </c>
      <c r="E1067" s="360"/>
      <c r="F1067" s="360"/>
      <c r="G1067" s="360">
        <v>0</v>
      </c>
      <c r="H1067" s="355"/>
      <c r="I1067" s="366"/>
      <c r="J1067" s="355"/>
    </row>
    <row r="1068" s="312" customFormat="1" ht="14.25" spans="1:10">
      <c r="A1068" s="349">
        <v>2170203</v>
      </c>
      <c r="B1068" s="372"/>
      <c r="C1068" s="351" t="s">
        <v>1963</v>
      </c>
      <c r="D1068" s="360">
        <v>0</v>
      </c>
      <c r="E1068" s="360"/>
      <c r="F1068" s="360"/>
      <c r="G1068" s="360">
        <v>0</v>
      </c>
      <c r="H1068" s="355"/>
      <c r="I1068" s="366"/>
      <c r="J1068" s="355"/>
    </row>
    <row r="1069" s="312" customFormat="1" ht="14.25" spans="1:10">
      <c r="A1069" s="349">
        <v>2170204</v>
      </c>
      <c r="B1069" s="372"/>
      <c r="C1069" s="351" t="s">
        <v>1964</v>
      </c>
      <c r="D1069" s="360">
        <v>0</v>
      </c>
      <c r="E1069" s="360"/>
      <c r="F1069" s="360"/>
      <c r="G1069" s="360">
        <v>0</v>
      </c>
      <c r="H1069" s="355"/>
      <c r="I1069" s="366"/>
      <c r="J1069" s="355"/>
    </row>
    <row r="1070" s="312" customFormat="1" ht="14.25" spans="1:10">
      <c r="A1070" s="349">
        <v>2170205</v>
      </c>
      <c r="B1070" s="372"/>
      <c r="C1070" s="351" t="s">
        <v>1965</v>
      </c>
      <c r="D1070" s="360">
        <v>0</v>
      </c>
      <c r="E1070" s="360"/>
      <c r="F1070" s="360"/>
      <c r="G1070" s="360">
        <v>0</v>
      </c>
      <c r="H1070" s="355"/>
      <c r="I1070" s="366"/>
      <c r="J1070" s="355"/>
    </row>
    <row r="1071" s="312" customFormat="1" ht="14.25" spans="1:10">
      <c r="A1071" s="349">
        <v>2170206</v>
      </c>
      <c r="B1071" s="372"/>
      <c r="C1071" s="351" t="s">
        <v>1966</v>
      </c>
      <c r="D1071" s="360">
        <v>0</v>
      </c>
      <c r="E1071" s="360"/>
      <c r="F1071" s="360"/>
      <c r="G1071" s="360">
        <v>0</v>
      </c>
      <c r="H1071" s="355"/>
      <c r="I1071" s="366"/>
      <c r="J1071" s="355"/>
    </row>
    <row r="1072" s="312" customFormat="1" ht="14.25" spans="1:10">
      <c r="A1072" s="349">
        <v>2170207</v>
      </c>
      <c r="B1072" s="372"/>
      <c r="C1072" s="351" t="s">
        <v>1967</v>
      </c>
      <c r="D1072" s="360">
        <v>0</v>
      </c>
      <c r="E1072" s="360"/>
      <c r="F1072" s="360"/>
      <c r="G1072" s="360">
        <v>0</v>
      </c>
      <c r="H1072" s="355"/>
      <c r="I1072" s="366"/>
      <c r="J1072" s="355"/>
    </row>
    <row r="1073" s="312" customFormat="1" ht="14.25" spans="1:10">
      <c r="A1073" s="349">
        <v>2170208</v>
      </c>
      <c r="B1073" s="372"/>
      <c r="C1073" s="351" t="s">
        <v>1968</v>
      </c>
      <c r="D1073" s="360">
        <v>0</v>
      </c>
      <c r="E1073" s="360"/>
      <c r="F1073" s="360"/>
      <c r="G1073" s="360">
        <v>0</v>
      </c>
      <c r="H1073" s="355"/>
      <c r="I1073" s="366"/>
      <c r="J1073" s="355"/>
    </row>
    <row r="1074" s="312" customFormat="1" ht="14.25" spans="1:10">
      <c r="A1074" s="349">
        <v>2170299</v>
      </c>
      <c r="B1074" s="372"/>
      <c r="C1074" s="351" t="s">
        <v>1969</v>
      </c>
      <c r="D1074" s="360">
        <v>0</v>
      </c>
      <c r="E1074" s="360"/>
      <c r="F1074" s="360"/>
      <c r="G1074" s="360">
        <v>0</v>
      </c>
      <c r="H1074" s="355"/>
      <c r="I1074" s="366"/>
      <c r="J1074" s="355"/>
    </row>
    <row r="1075" s="312" customFormat="1" ht="14.25" spans="1:10">
      <c r="A1075" s="349" t="s">
        <v>1970</v>
      </c>
      <c r="B1075" s="372">
        <f t="shared" ref="B1075:B1080" si="231">LEN(A1075)</f>
        <v>5</v>
      </c>
      <c r="C1075" s="351" t="s">
        <v>1971</v>
      </c>
      <c r="D1075" s="360">
        <v>0</v>
      </c>
      <c r="E1075" s="360"/>
      <c r="F1075" s="360">
        <v>0</v>
      </c>
      <c r="G1075" s="360">
        <v>2121</v>
      </c>
      <c r="H1075" s="355"/>
      <c r="I1075" s="366">
        <v>-4</v>
      </c>
      <c r="J1075" s="355"/>
    </row>
    <row r="1076" s="312" customFormat="1" ht="14.25" spans="1:10">
      <c r="A1076" s="349" t="s">
        <v>1972</v>
      </c>
      <c r="B1076" s="372">
        <f t="shared" si="231"/>
        <v>7</v>
      </c>
      <c r="C1076" s="351" t="s">
        <v>1973</v>
      </c>
      <c r="D1076" s="360">
        <v>0</v>
      </c>
      <c r="E1076" s="360"/>
      <c r="F1076" s="360">
        <v>0</v>
      </c>
      <c r="G1076" s="360">
        <v>0</v>
      </c>
      <c r="H1076" s="355"/>
      <c r="I1076" s="366"/>
      <c r="J1076" s="355"/>
    </row>
    <row r="1077" s="312" customFormat="1" ht="14.25" spans="1:10">
      <c r="A1077" s="349" t="s">
        <v>1974</v>
      </c>
      <c r="B1077" s="372">
        <f t="shared" si="231"/>
        <v>7</v>
      </c>
      <c r="C1077" s="351" t="s">
        <v>1975</v>
      </c>
      <c r="D1077" s="360">
        <v>0</v>
      </c>
      <c r="E1077" s="360"/>
      <c r="F1077" s="360">
        <v>0</v>
      </c>
      <c r="G1077" s="360">
        <v>1124</v>
      </c>
      <c r="H1077" s="355"/>
      <c r="I1077" s="366"/>
      <c r="J1077" s="355"/>
    </row>
    <row r="1078" s="312" customFormat="1" ht="14.25" spans="1:10">
      <c r="A1078" s="349" t="s">
        <v>1976</v>
      </c>
      <c r="B1078" s="372">
        <f t="shared" si="231"/>
        <v>7</v>
      </c>
      <c r="C1078" s="351" t="s">
        <v>1977</v>
      </c>
      <c r="D1078" s="360">
        <v>0</v>
      </c>
      <c r="E1078" s="360"/>
      <c r="F1078" s="360">
        <v>0</v>
      </c>
      <c r="G1078" s="360">
        <v>0</v>
      </c>
      <c r="H1078" s="355"/>
      <c r="I1078" s="366"/>
      <c r="J1078" s="355"/>
    </row>
    <row r="1079" s="312" customFormat="1" ht="14.25" spans="1:10">
      <c r="A1079" s="349" t="s">
        <v>1978</v>
      </c>
      <c r="B1079" s="372">
        <f t="shared" si="231"/>
        <v>7</v>
      </c>
      <c r="C1079" s="351" t="s">
        <v>1979</v>
      </c>
      <c r="D1079" s="360">
        <v>0</v>
      </c>
      <c r="E1079" s="360"/>
      <c r="F1079" s="360">
        <v>0</v>
      </c>
      <c r="G1079" s="360">
        <v>0</v>
      </c>
      <c r="H1079" s="355"/>
      <c r="I1079" s="366"/>
      <c r="J1079" s="355"/>
    </row>
    <row r="1080" s="312" customFormat="1" ht="14.25" spans="1:10">
      <c r="A1080" s="349" t="s">
        <v>1980</v>
      </c>
      <c r="B1080" s="372">
        <f t="shared" si="231"/>
        <v>7</v>
      </c>
      <c r="C1080" s="351" t="s">
        <v>1981</v>
      </c>
      <c r="D1080" s="360">
        <v>0</v>
      </c>
      <c r="E1080" s="360"/>
      <c r="F1080" s="360">
        <v>0</v>
      </c>
      <c r="G1080" s="360">
        <v>997</v>
      </c>
      <c r="H1080" s="355"/>
      <c r="I1080" s="366">
        <f>G1080-D1080</f>
        <v>997</v>
      </c>
      <c r="J1080" s="355"/>
    </row>
    <row r="1081" s="312" customFormat="1" ht="14.25" spans="1:10">
      <c r="A1081" s="349">
        <v>21704</v>
      </c>
      <c r="B1081" s="372"/>
      <c r="C1081" s="351" t="s">
        <v>1982</v>
      </c>
      <c r="D1081" s="360">
        <v>0</v>
      </c>
      <c r="E1081" s="360"/>
      <c r="F1081" s="360"/>
      <c r="G1081" s="360">
        <v>0</v>
      </c>
      <c r="H1081" s="355"/>
      <c r="I1081" s="366"/>
      <c r="J1081" s="355"/>
    </row>
    <row r="1082" s="312" customFormat="1" ht="14.25" spans="1:10">
      <c r="A1082" s="349">
        <v>2170401</v>
      </c>
      <c r="B1082" s="372"/>
      <c r="C1082" s="351" t="s">
        <v>1983</v>
      </c>
      <c r="D1082" s="360">
        <v>0</v>
      </c>
      <c r="E1082" s="360"/>
      <c r="F1082" s="360"/>
      <c r="G1082" s="360">
        <v>0</v>
      </c>
      <c r="H1082" s="355"/>
      <c r="I1082" s="366"/>
      <c r="J1082" s="355"/>
    </row>
    <row r="1083" s="312" customFormat="1" ht="14.25" spans="1:10">
      <c r="A1083" s="349">
        <v>2170499</v>
      </c>
      <c r="B1083" s="372"/>
      <c r="C1083" s="351" t="s">
        <v>1984</v>
      </c>
      <c r="D1083" s="360">
        <v>0</v>
      </c>
      <c r="E1083" s="360"/>
      <c r="F1083" s="360"/>
      <c r="G1083" s="360">
        <v>0</v>
      </c>
      <c r="H1083" s="355"/>
      <c r="I1083" s="366"/>
      <c r="J1083" s="355"/>
    </row>
    <row r="1084" s="312" customFormat="1" ht="14.25" spans="1:10">
      <c r="A1084" s="349" t="s">
        <v>1985</v>
      </c>
      <c r="B1084" s="372">
        <f t="shared" ref="B1084:B1112" si="232">LEN(A1084)</f>
        <v>5</v>
      </c>
      <c r="C1084" s="351" t="s">
        <v>1986</v>
      </c>
      <c r="D1084" s="360">
        <v>651</v>
      </c>
      <c r="E1084" s="360"/>
      <c r="F1084" s="360">
        <v>0</v>
      </c>
      <c r="G1084" s="360">
        <v>0</v>
      </c>
      <c r="H1084" s="355"/>
      <c r="I1084" s="366"/>
      <c r="J1084" s="355"/>
    </row>
    <row r="1085" s="312" customFormat="1" ht="14.25" spans="1:10">
      <c r="A1085" s="349" t="s">
        <v>1987</v>
      </c>
      <c r="B1085" s="372"/>
      <c r="C1085" s="351" t="s">
        <v>1988</v>
      </c>
      <c r="D1085" s="360">
        <v>0</v>
      </c>
      <c r="E1085" s="360"/>
      <c r="F1085" s="360"/>
      <c r="G1085" s="360">
        <v>0</v>
      </c>
      <c r="H1085" s="355"/>
      <c r="I1085" s="366"/>
      <c r="J1085" s="355"/>
    </row>
    <row r="1086" s="312" customFormat="1" ht="14.25" spans="1:10">
      <c r="A1086" s="349" t="s">
        <v>1989</v>
      </c>
      <c r="B1086" s="372"/>
      <c r="C1086" s="351" t="s">
        <v>1990</v>
      </c>
      <c r="D1086" s="360">
        <v>651</v>
      </c>
      <c r="E1086" s="360"/>
      <c r="F1086" s="360">
        <v>0</v>
      </c>
      <c r="G1086" s="360">
        <v>0</v>
      </c>
      <c r="H1086" s="355"/>
      <c r="I1086" s="366"/>
      <c r="J1086" s="355"/>
    </row>
    <row r="1087" s="312" customFormat="1" ht="14.25" spans="1:10">
      <c r="A1087" s="344" t="s">
        <v>1991</v>
      </c>
      <c r="B1087" s="345">
        <f t="shared" si="232"/>
        <v>3</v>
      </c>
      <c r="C1087" s="346" t="s">
        <v>1992</v>
      </c>
      <c r="D1087" s="347">
        <v>0</v>
      </c>
      <c r="E1087" s="347">
        <v>0</v>
      </c>
      <c r="F1087" s="347">
        <v>0</v>
      </c>
      <c r="G1087" s="347">
        <v>0</v>
      </c>
      <c r="H1087" s="348"/>
      <c r="I1087" s="365"/>
      <c r="J1087" s="348"/>
    </row>
    <row r="1088" s="312" customFormat="1" ht="14.25" spans="1:10">
      <c r="A1088" s="349" t="s">
        <v>1993</v>
      </c>
      <c r="B1088" s="372">
        <f t="shared" si="232"/>
        <v>5</v>
      </c>
      <c r="C1088" s="351" t="s">
        <v>1994</v>
      </c>
      <c r="D1088" s="360">
        <v>0</v>
      </c>
      <c r="E1088" s="360"/>
      <c r="F1088" s="360">
        <v>0</v>
      </c>
      <c r="G1088" s="360">
        <v>0</v>
      </c>
      <c r="H1088" s="355"/>
      <c r="I1088" s="366"/>
      <c r="J1088" s="355"/>
    </row>
    <row r="1089" s="312" customFormat="1" ht="14.25" spans="1:10">
      <c r="A1089" s="349" t="s">
        <v>1995</v>
      </c>
      <c r="B1089" s="372">
        <f t="shared" si="232"/>
        <v>5</v>
      </c>
      <c r="C1089" s="351" t="s">
        <v>1996</v>
      </c>
      <c r="D1089" s="360">
        <v>0</v>
      </c>
      <c r="E1089" s="360"/>
      <c r="F1089" s="360">
        <v>0</v>
      </c>
      <c r="G1089" s="360">
        <v>0</v>
      </c>
      <c r="H1089" s="355"/>
      <c r="I1089" s="366"/>
      <c r="J1089" s="355"/>
    </row>
    <row r="1090" s="312" customFormat="1" ht="14.25" spans="1:10">
      <c r="A1090" s="349" t="s">
        <v>1997</v>
      </c>
      <c r="B1090" s="372">
        <f t="shared" si="232"/>
        <v>5</v>
      </c>
      <c r="C1090" s="351" t="s">
        <v>1998</v>
      </c>
      <c r="D1090" s="360">
        <v>0</v>
      </c>
      <c r="E1090" s="360"/>
      <c r="F1090" s="360">
        <v>0</v>
      </c>
      <c r="G1090" s="360">
        <v>0</v>
      </c>
      <c r="H1090" s="355"/>
      <c r="I1090" s="366"/>
      <c r="J1090" s="355"/>
    </row>
    <row r="1091" s="312" customFormat="1" ht="14.25" spans="1:10">
      <c r="A1091" s="349" t="s">
        <v>1999</v>
      </c>
      <c r="B1091" s="372">
        <f t="shared" si="232"/>
        <v>5</v>
      </c>
      <c r="C1091" s="351" t="s">
        <v>2000</v>
      </c>
      <c r="D1091" s="360">
        <v>0</v>
      </c>
      <c r="E1091" s="360"/>
      <c r="F1091" s="360">
        <v>0</v>
      </c>
      <c r="G1091" s="360">
        <v>0</v>
      </c>
      <c r="H1091" s="355"/>
      <c r="I1091" s="366"/>
      <c r="J1091" s="355"/>
    </row>
    <row r="1092" s="312" customFormat="1" ht="14.25" spans="1:10">
      <c r="A1092" s="349" t="s">
        <v>2001</v>
      </c>
      <c r="B1092" s="372">
        <f t="shared" si="232"/>
        <v>5</v>
      </c>
      <c r="C1092" s="351" t="s">
        <v>2002</v>
      </c>
      <c r="D1092" s="360">
        <v>0</v>
      </c>
      <c r="E1092" s="360"/>
      <c r="F1092" s="360">
        <v>0</v>
      </c>
      <c r="G1092" s="360">
        <v>0</v>
      </c>
      <c r="H1092" s="355"/>
      <c r="I1092" s="366"/>
      <c r="J1092" s="355"/>
    </row>
    <row r="1093" s="312" customFormat="1" ht="14.25" spans="1:10">
      <c r="A1093" s="349" t="s">
        <v>2003</v>
      </c>
      <c r="B1093" s="372">
        <f t="shared" si="232"/>
        <v>5</v>
      </c>
      <c r="C1093" s="351" t="s">
        <v>1493</v>
      </c>
      <c r="D1093" s="360">
        <v>0</v>
      </c>
      <c r="E1093" s="360"/>
      <c r="F1093" s="360">
        <v>0</v>
      </c>
      <c r="G1093" s="360">
        <v>0</v>
      </c>
      <c r="H1093" s="355"/>
      <c r="I1093" s="366"/>
      <c r="J1093" s="355"/>
    </row>
    <row r="1094" s="312" customFormat="1" ht="14.25" spans="1:10">
      <c r="A1094" s="349" t="s">
        <v>2004</v>
      </c>
      <c r="B1094" s="372">
        <f t="shared" si="232"/>
        <v>5</v>
      </c>
      <c r="C1094" s="351" t="s">
        <v>2005</v>
      </c>
      <c r="D1094" s="360">
        <v>0</v>
      </c>
      <c r="E1094" s="360"/>
      <c r="F1094" s="360">
        <v>0</v>
      </c>
      <c r="G1094" s="360">
        <v>0</v>
      </c>
      <c r="H1094" s="355"/>
      <c r="I1094" s="366"/>
      <c r="J1094" s="355"/>
    </row>
    <row r="1095" s="312" customFormat="1" ht="14.25" spans="1:10">
      <c r="A1095" s="349" t="s">
        <v>2006</v>
      </c>
      <c r="B1095" s="372">
        <f t="shared" si="232"/>
        <v>5</v>
      </c>
      <c r="C1095" s="351" t="s">
        <v>2007</v>
      </c>
      <c r="D1095" s="360">
        <v>0</v>
      </c>
      <c r="E1095" s="360"/>
      <c r="F1095" s="360">
        <v>0</v>
      </c>
      <c r="G1095" s="360">
        <v>0</v>
      </c>
      <c r="H1095" s="355"/>
      <c r="I1095" s="366"/>
      <c r="J1095" s="355"/>
    </row>
    <row r="1096" s="312" customFormat="1" ht="14.25" spans="1:10">
      <c r="A1096" s="349" t="s">
        <v>2008</v>
      </c>
      <c r="B1096" s="372">
        <f t="shared" si="232"/>
        <v>5</v>
      </c>
      <c r="C1096" s="351" t="s">
        <v>2009</v>
      </c>
      <c r="D1096" s="360">
        <v>0</v>
      </c>
      <c r="E1096" s="360"/>
      <c r="F1096" s="360">
        <v>0</v>
      </c>
      <c r="G1096" s="360">
        <v>0</v>
      </c>
      <c r="H1096" s="355"/>
      <c r="I1096" s="366"/>
      <c r="J1096" s="355"/>
    </row>
    <row r="1097" s="312" customFormat="1" ht="14.25" spans="1:10">
      <c r="A1097" s="344" t="s">
        <v>2010</v>
      </c>
      <c r="B1097" s="345">
        <f t="shared" si="232"/>
        <v>3</v>
      </c>
      <c r="C1097" s="346" t="s">
        <v>2011</v>
      </c>
      <c r="D1097" s="347">
        <v>1470</v>
      </c>
      <c r="E1097" s="347">
        <v>383</v>
      </c>
      <c r="F1097" s="347">
        <v>383</v>
      </c>
      <c r="G1097" s="347">
        <v>635</v>
      </c>
      <c r="H1097" s="348">
        <f>G1097/F1097</f>
        <v>1.6579634464752</v>
      </c>
      <c r="I1097" s="365">
        <f t="shared" ref="I1097:I1100" si="233">G1097-D1097</f>
        <v>-835</v>
      </c>
      <c r="J1097" s="348">
        <f t="shared" ref="J1097:J1100" si="234">I1097/D1097</f>
        <v>-0.568027210884354</v>
      </c>
    </row>
    <row r="1098" s="312" customFormat="1" ht="14.25" spans="1:10">
      <c r="A1098" s="349" t="s">
        <v>2012</v>
      </c>
      <c r="B1098" s="372">
        <f t="shared" si="232"/>
        <v>5</v>
      </c>
      <c r="C1098" s="351" t="s">
        <v>2013</v>
      </c>
      <c r="D1098" s="360">
        <v>1470</v>
      </c>
      <c r="E1098" s="360">
        <v>383</v>
      </c>
      <c r="F1098" s="360">
        <v>383</v>
      </c>
      <c r="G1098" s="360">
        <v>635</v>
      </c>
      <c r="H1098" s="355">
        <f>G1098/F1098</f>
        <v>1.6579634464752</v>
      </c>
      <c r="I1098" s="366">
        <f t="shared" si="233"/>
        <v>-835</v>
      </c>
      <c r="J1098" s="355">
        <f t="shared" si="234"/>
        <v>-0.568027210884354</v>
      </c>
    </row>
    <row r="1099" s="312" customFormat="1" ht="14.25" spans="1:10">
      <c r="A1099" s="349" t="s">
        <v>2014</v>
      </c>
      <c r="B1099" s="372">
        <f t="shared" si="232"/>
        <v>7</v>
      </c>
      <c r="C1099" s="351" t="s">
        <v>120</v>
      </c>
      <c r="D1099" s="360">
        <v>176</v>
      </c>
      <c r="E1099" s="360">
        <v>123</v>
      </c>
      <c r="F1099" s="360">
        <v>123</v>
      </c>
      <c r="G1099" s="360">
        <v>182</v>
      </c>
      <c r="H1099" s="355"/>
      <c r="I1099" s="366">
        <f t="shared" si="233"/>
        <v>6</v>
      </c>
      <c r="J1099" s="355"/>
    </row>
    <row r="1100" s="312" customFormat="1" ht="14.25" spans="1:10">
      <c r="A1100" s="349" t="s">
        <v>2015</v>
      </c>
      <c r="B1100" s="372">
        <f t="shared" si="232"/>
        <v>7</v>
      </c>
      <c r="C1100" s="351" t="s">
        <v>122</v>
      </c>
      <c r="D1100" s="360">
        <v>15</v>
      </c>
      <c r="E1100" s="360"/>
      <c r="F1100" s="360">
        <v>0</v>
      </c>
      <c r="G1100" s="360">
        <v>0</v>
      </c>
      <c r="H1100" s="355"/>
      <c r="I1100" s="366">
        <f t="shared" si="233"/>
        <v>-15</v>
      </c>
      <c r="J1100" s="355">
        <f t="shared" si="234"/>
        <v>-1</v>
      </c>
    </row>
    <row r="1101" s="312" customFormat="1" ht="14.25" spans="1:10">
      <c r="A1101" s="349" t="s">
        <v>2016</v>
      </c>
      <c r="B1101" s="372">
        <f t="shared" si="232"/>
        <v>7</v>
      </c>
      <c r="C1101" s="351" t="s">
        <v>124</v>
      </c>
      <c r="D1101" s="360">
        <v>0</v>
      </c>
      <c r="E1101" s="360"/>
      <c r="F1101" s="360">
        <v>0</v>
      </c>
      <c r="G1101" s="360">
        <v>0</v>
      </c>
      <c r="H1101" s="355"/>
      <c r="I1101" s="366"/>
      <c r="J1101" s="355"/>
    </row>
    <row r="1102" s="312" customFormat="1" ht="14.25" spans="1:10">
      <c r="A1102" s="349" t="s">
        <v>2017</v>
      </c>
      <c r="B1102" s="372">
        <f t="shared" si="232"/>
        <v>7</v>
      </c>
      <c r="C1102" s="351" t="s">
        <v>2018</v>
      </c>
      <c r="D1102" s="360">
        <v>60</v>
      </c>
      <c r="E1102" s="360"/>
      <c r="F1102" s="360">
        <v>0</v>
      </c>
      <c r="G1102" s="360">
        <v>0</v>
      </c>
      <c r="H1102" s="355"/>
      <c r="I1102" s="366"/>
      <c r="J1102" s="355"/>
    </row>
    <row r="1103" s="312" customFormat="1" ht="14.25" spans="1:10">
      <c r="A1103" s="349" t="s">
        <v>2019</v>
      </c>
      <c r="B1103" s="372">
        <f t="shared" si="232"/>
        <v>7</v>
      </c>
      <c r="C1103" s="351" t="s">
        <v>2020</v>
      </c>
      <c r="D1103" s="360">
        <v>813</v>
      </c>
      <c r="E1103" s="360"/>
      <c r="F1103" s="360">
        <v>0</v>
      </c>
      <c r="G1103" s="360">
        <v>41</v>
      </c>
      <c r="H1103" s="355"/>
      <c r="I1103" s="366"/>
      <c r="J1103" s="355"/>
    </row>
    <row r="1104" s="312" customFormat="1" ht="14.25" spans="1:10">
      <c r="A1104" s="349" t="s">
        <v>2021</v>
      </c>
      <c r="B1104" s="372">
        <f t="shared" si="232"/>
        <v>7</v>
      </c>
      <c r="C1104" s="351" t="s">
        <v>2022</v>
      </c>
      <c r="D1104" s="360">
        <v>0</v>
      </c>
      <c r="E1104" s="360"/>
      <c r="F1104" s="360">
        <v>0</v>
      </c>
      <c r="G1104" s="360">
        <v>0</v>
      </c>
      <c r="H1104" s="355"/>
      <c r="I1104" s="366"/>
      <c r="J1104" s="355"/>
    </row>
    <row r="1105" s="312" customFormat="1" ht="14.25" spans="1:10">
      <c r="A1105" s="349" t="s">
        <v>2023</v>
      </c>
      <c r="B1105" s="372">
        <f t="shared" si="232"/>
        <v>7</v>
      </c>
      <c r="C1105" s="351" t="s">
        <v>2024</v>
      </c>
      <c r="D1105" s="360">
        <v>0</v>
      </c>
      <c r="E1105" s="360"/>
      <c r="F1105" s="360">
        <v>0</v>
      </c>
      <c r="G1105" s="360">
        <v>0</v>
      </c>
      <c r="H1105" s="355"/>
      <c r="I1105" s="366"/>
      <c r="J1105" s="355"/>
    </row>
    <row r="1106" s="312" customFormat="1" ht="14.25" spans="1:10">
      <c r="A1106" s="349" t="s">
        <v>2025</v>
      </c>
      <c r="B1106" s="372">
        <f t="shared" si="232"/>
        <v>7</v>
      </c>
      <c r="C1106" s="351" t="s">
        <v>2026</v>
      </c>
      <c r="D1106" s="360">
        <v>0</v>
      </c>
      <c r="E1106" s="360"/>
      <c r="F1106" s="360">
        <v>0</v>
      </c>
      <c r="G1106" s="360">
        <v>6</v>
      </c>
      <c r="H1106" s="355"/>
      <c r="I1106" s="366">
        <f>G1106-D1106</f>
        <v>6</v>
      </c>
      <c r="J1106" s="355"/>
    </row>
    <row r="1107" s="312" customFormat="1" ht="14.25" spans="1:10">
      <c r="A1107" s="349" t="s">
        <v>2027</v>
      </c>
      <c r="B1107" s="372">
        <f t="shared" si="232"/>
        <v>7</v>
      </c>
      <c r="C1107" s="351" t="s">
        <v>2028</v>
      </c>
      <c r="D1107" s="360">
        <v>0</v>
      </c>
      <c r="E1107" s="360"/>
      <c r="F1107" s="360">
        <v>0</v>
      </c>
      <c r="G1107" s="360">
        <v>0</v>
      </c>
      <c r="H1107" s="355"/>
      <c r="I1107" s="366"/>
      <c r="J1107" s="355"/>
    </row>
    <row r="1108" s="312" customFormat="1" ht="14.25" spans="1:10">
      <c r="A1108" s="349" t="s">
        <v>2029</v>
      </c>
      <c r="B1108" s="372">
        <f t="shared" si="232"/>
        <v>7</v>
      </c>
      <c r="C1108" s="351" t="s">
        <v>2030</v>
      </c>
      <c r="D1108" s="360">
        <v>0</v>
      </c>
      <c r="E1108" s="360"/>
      <c r="F1108" s="360">
        <v>0</v>
      </c>
      <c r="G1108" s="360">
        <v>0</v>
      </c>
      <c r="H1108" s="355"/>
      <c r="I1108" s="366"/>
      <c r="J1108" s="355"/>
    </row>
    <row r="1109" s="312" customFormat="1" ht="14.25" spans="1:10">
      <c r="A1109" s="349" t="s">
        <v>2031</v>
      </c>
      <c r="B1109" s="372">
        <f t="shared" si="232"/>
        <v>7</v>
      </c>
      <c r="C1109" s="351" t="s">
        <v>2032</v>
      </c>
      <c r="D1109" s="360">
        <v>0</v>
      </c>
      <c r="E1109" s="360"/>
      <c r="F1109" s="360">
        <v>0</v>
      </c>
      <c r="G1109" s="360">
        <v>0</v>
      </c>
      <c r="H1109" s="355"/>
      <c r="I1109" s="366"/>
      <c r="J1109" s="355"/>
    </row>
    <row r="1110" s="312" customFormat="1" ht="14.25" spans="1:10">
      <c r="A1110" s="349" t="s">
        <v>2033</v>
      </c>
      <c r="B1110" s="372">
        <f t="shared" si="232"/>
        <v>7</v>
      </c>
      <c r="C1110" s="351" t="s">
        <v>2034</v>
      </c>
      <c r="D1110" s="360">
        <v>0</v>
      </c>
      <c r="E1110" s="360"/>
      <c r="F1110" s="360">
        <v>0</v>
      </c>
      <c r="G1110" s="360">
        <v>0</v>
      </c>
      <c r="H1110" s="355"/>
      <c r="I1110" s="366"/>
      <c r="J1110" s="355"/>
    </row>
    <row r="1111" s="312" customFormat="1" ht="14.25" spans="1:10">
      <c r="A1111" s="349" t="s">
        <v>2035</v>
      </c>
      <c r="B1111" s="372">
        <f t="shared" si="232"/>
        <v>7</v>
      </c>
      <c r="C1111" s="351" t="s">
        <v>2036</v>
      </c>
      <c r="D1111" s="360">
        <v>0</v>
      </c>
      <c r="E1111" s="360"/>
      <c r="F1111" s="360">
        <v>0</v>
      </c>
      <c r="G1111" s="360">
        <v>0</v>
      </c>
      <c r="H1111" s="355"/>
      <c r="I1111" s="366"/>
      <c r="J1111" s="355"/>
    </row>
    <row r="1112" s="312" customFormat="1" ht="14.25" spans="1:10">
      <c r="A1112" s="349" t="s">
        <v>2037</v>
      </c>
      <c r="B1112" s="372">
        <f t="shared" si="232"/>
        <v>7</v>
      </c>
      <c r="C1112" s="351" t="s">
        <v>2038</v>
      </c>
      <c r="D1112" s="360">
        <v>0</v>
      </c>
      <c r="E1112" s="360"/>
      <c r="F1112" s="360">
        <v>0</v>
      </c>
      <c r="G1112" s="360">
        <v>0</v>
      </c>
      <c r="H1112" s="355"/>
      <c r="I1112" s="366"/>
      <c r="J1112" s="355"/>
    </row>
    <row r="1113" s="312" customFormat="1" ht="14.25" spans="1:10">
      <c r="A1113" s="349">
        <v>2200120</v>
      </c>
      <c r="B1113" s="372"/>
      <c r="C1113" s="351" t="s">
        <v>2039</v>
      </c>
      <c r="D1113" s="360">
        <v>0</v>
      </c>
      <c r="E1113" s="360"/>
      <c r="F1113" s="360"/>
      <c r="G1113" s="360">
        <v>0</v>
      </c>
      <c r="H1113" s="355"/>
      <c r="I1113" s="366"/>
      <c r="J1113" s="355"/>
    </row>
    <row r="1114" s="312" customFormat="1" ht="14.25" spans="1:10">
      <c r="A1114" s="349">
        <v>2200121</v>
      </c>
      <c r="B1114" s="372"/>
      <c r="C1114" s="351" t="s">
        <v>2040</v>
      </c>
      <c r="D1114" s="360">
        <v>0</v>
      </c>
      <c r="E1114" s="360"/>
      <c r="F1114" s="360"/>
      <c r="G1114" s="360">
        <v>0</v>
      </c>
      <c r="H1114" s="355"/>
      <c r="I1114" s="366"/>
      <c r="J1114" s="355"/>
    </row>
    <row r="1115" s="312" customFormat="1" ht="14.25" spans="1:10">
      <c r="A1115" s="349">
        <v>2200122</v>
      </c>
      <c r="B1115" s="372"/>
      <c r="C1115" s="351" t="s">
        <v>2041</v>
      </c>
      <c r="D1115" s="360">
        <v>0</v>
      </c>
      <c r="E1115" s="360"/>
      <c r="F1115" s="360"/>
      <c r="G1115" s="360">
        <v>0</v>
      </c>
      <c r="H1115" s="355"/>
      <c r="I1115" s="366"/>
      <c r="J1115" s="355"/>
    </row>
    <row r="1116" s="312" customFormat="1" ht="14.25" spans="1:10">
      <c r="A1116" s="349">
        <v>2200123</v>
      </c>
      <c r="B1116" s="372"/>
      <c r="C1116" s="351" t="s">
        <v>2042</v>
      </c>
      <c r="D1116" s="360">
        <v>0</v>
      </c>
      <c r="E1116" s="360"/>
      <c r="F1116" s="360"/>
      <c r="G1116" s="360">
        <v>0</v>
      </c>
      <c r="H1116" s="355"/>
      <c r="I1116" s="366"/>
      <c r="J1116" s="355"/>
    </row>
    <row r="1117" s="312" customFormat="1" ht="14.25" spans="1:10">
      <c r="A1117" s="349">
        <v>2200124</v>
      </c>
      <c r="B1117" s="372"/>
      <c r="C1117" s="351" t="s">
        <v>2043</v>
      </c>
      <c r="D1117" s="360">
        <v>0</v>
      </c>
      <c r="E1117" s="360"/>
      <c r="F1117" s="360"/>
      <c r="G1117" s="360">
        <v>0</v>
      </c>
      <c r="H1117" s="355"/>
      <c r="I1117" s="366"/>
      <c r="J1117" s="355"/>
    </row>
    <row r="1118" s="312" customFormat="1" ht="14.25" spans="1:10">
      <c r="A1118" s="349">
        <v>2200125</v>
      </c>
      <c r="B1118" s="372"/>
      <c r="C1118" s="351" t="s">
        <v>2044</v>
      </c>
      <c r="D1118" s="360">
        <v>0</v>
      </c>
      <c r="E1118" s="360"/>
      <c r="F1118" s="360"/>
      <c r="G1118" s="360">
        <v>0</v>
      </c>
      <c r="H1118" s="355"/>
      <c r="I1118" s="366"/>
      <c r="J1118" s="355"/>
    </row>
    <row r="1119" s="312" customFormat="1" ht="14.25" spans="1:10">
      <c r="A1119" s="349">
        <v>2200126</v>
      </c>
      <c r="B1119" s="372"/>
      <c r="C1119" s="351" t="s">
        <v>2045</v>
      </c>
      <c r="D1119" s="360">
        <v>0</v>
      </c>
      <c r="E1119" s="360"/>
      <c r="F1119" s="360"/>
      <c r="G1119" s="360">
        <v>0</v>
      </c>
      <c r="H1119" s="355"/>
      <c r="I1119" s="366"/>
      <c r="J1119" s="355"/>
    </row>
    <row r="1120" s="312" customFormat="1" ht="14.25" spans="1:10">
      <c r="A1120" s="349">
        <v>2200127</v>
      </c>
      <c r="B1120" s="372"/>
      <c r="C1120" s="351" t="s">
        <v>2046</v>
      </c>
      <c r="D1120" s="360">
        <v>0</v>
      </c>
      <c r="E1120" s="360"/>
      <c r="F1120" s="360"/>
      <c r="G1120" s="360">
        <v>0</v>
      </c>
      <c r="H1120" s="355"/>
      <c r="I1120" s="366"/>
      <c r="J1120" s="355"/>
    </row>
    <row r="1121" s="312" customFormat="1" ht="14.25" spans="1:10">
      <c r="A1121" s="349">
        <v>2200128</v>
      </c>
      <c r="B1121" s="372"/>
      <c r="C1121" s="351" t="s">
        <v>2047</v>
      </c>
      <c r="D1121" s="360">
        <v>0</v>
      </c>
      <c r="E1121" s="360"/>
      <c r="F1121" s="360"/>
      <c r="G1121" s="360">
        <v>0</v>
      </c>
      <c r="H1121" s="355"/>
      <c r="I1121" s="366"/>
      <c r="J1121" s="355"/>
    </row>
    <row r="1122" s="312" customFormat="1" ht="14.25" spans="1:10">
      <c r="A1122" s="349">
        <v>2200129</v>
      </c>
      <c r="B1122" s="372"/>
      <c r="C1122" s="351" t="s">
        <v>2048</v>
      </c>
      <c r="D1122" s="360">
        <v>0</v>
      </c>
      <c r="E1122" s="360"/>
      <c r="F1122" s="360"/>
      <c r="G1122" s="360">
        <v>0</v>
      </c>
      <c r="H1122" s="355"/>
      <c r="I1122" s="366"/>
      <c r="J1122" s="355"/>
    </row>
    <row r="1123" s="312" customFormat="1" ht="14.25" spans="1:10">
      <c r="A1123" s="349" t="s">
        <v>2049</v>
      </c>
      <c r="B1123" s="372">
        <f t="shared" ref="B1123:B1149" si="235">LEN(A1123)</f>
        <v>7</v>
      </c>
      <c r="C1123" s="351" t="s">
        <v>138</v>
      </c>
      <c r="D1123" s="360">
        <v>0</v>
      </c>
      <c r="E1123" s="360"/>
      <c r="F1123" s="360">
        <v>0</v>
      </c>
      <c r="G1123" s="360">
        <v>0</v>
      </c>
      <c r="H1123" s="355"/>
      <c r="I1123" s="366"/>
      <c r="J1123" s="355"/>
    </row>
    <row r="1124" s="312" customFormat="1" ht="14.25" spans="1:10">
      <c r="A1124" s="349" t="s">
        <v>2050</v>
      </c>
      <c r="B1124" s="372">
        <f t="shared" si="235"/>
        <v>7</v>
      </c>
      <c r="C1124" s="351" t="s">
        <v>2051</v>
      </c>
      <c r="D1124" s="360">
        <v>406</v>
      </c>
      <c r="E1124" s="360">
        <v>260</v>
      </c>
      <c r="F1124" s="360">
        <v>260</v>
      </c>
      <c r="G1124" s="360">
        <v>406</v>
      </c>
      <c r="H1124" s="355">
        <f>G1124/F1124</f>
        <v>1.56153846153846</v>
      </c>
      <c r="I1124" s="366">
        <f>G1124-D1124</f>
        <v>0</v>
      </c>
      <c r="J1124" s="355">
        <f>I1124/D1124</f>
        <v>0</v>
      </c>
    </row>
    <row r="1125" s="312" customFormat="1" ht="14.25" spans="1:10">
      <c r="A1125" s="349" t="s">
        <v>2052</v>
      </c>
      <c r="B1125" s="372">
        <f t="shared" si="235"/>
        <v>5</v>
      </c>
      <c r="C1125" s="351" t="s">
        <v>2053</v>
      </c>
      <c r="D1125" s="360">
        <v>0</v>
      </c>
      <c r="E1125" s="360"/>
      <c r="F1125" s="360">
        <v>0</v>
      </c>
      <c r="G1125" s="360">
        <v>0</v>
      </c>
      <c r="H1125" s="355"/>
      <c r="I1125" s="366"/>
      <c r="J1125" s="355"/>
    </row>
    <row r="1126" s="312" customFormat="1" ht="14.25" spans="1:10">
      <c r="A1126" s="349" t="s">
        <v>2054</v>
      </c>
      <c r="B1126" s="372">
        <f t="shared" si="235"/>
        <v>7</v>
      </c>
      <c r="C1126" s="351" t="s">
        <v>120</v>
      </c>
      <c r="D1126" s="360">
        <v>0</v>
      </c>
      <c r="E1126" s="360"/>
      <c r="F1126" s="360">
        <v>0</v>
      </c>
      <c r="G1126" s="360">
        <v>0</v>
      </c>
      <c r="H1126" s="355"/>
      <c r="I1126" s="366"/>
      <c r="J1126" s="355"/>
    </row>
    <row r="1127" s="312" customFormat="1" ht="14.25" spans="1:10">
      <c r="A1127" s="349" t="s">
        <v>2055</v>
      </c>
      <c r="B1127" s="372">
        <f t="shared" si="235"/>
        <v>7</v>
      </c>
      <c r="C1127" s="351" t="s">
        <v>122</v>
      </c>
      <c r="D1127" s="360">
        <v>0</v>
      </c>
      <c r="E1127" s="360"/>
      <c r="F1127" s="360">
        <v>0</v>
      </c>
      <c r="G1127" s="360">
        <v>0</v>
      </c>
      <c r="H1127" s="355"/>
      <c r="I1127" s="366"/>
      <c r="J1127" s="355"/>
    </row>
    <row r="1128" s="312" customFormat="1" ht="14.25" spans="1:10">
      <c r="A1128" s="349" t="s">
        <v>2056</v>
      </c>
      <c r="B1128" s="372">
        <f t="shared" si="235"/>
        <v>7</v>
      </c>
      <c r="C1128" s="351" t="s">
        <v>124</v>
      </c>
      <c r="D1128" s="360">
        <v>0</v>
      </c>
      <c r="E1128" s="360"/>
      <c r="F1128" s="360">
        <v>0</v>
      </c>
      <c r="G1128" s="360">
        <v>0</v>
      </c>
      <c r="H1128" s="355"/>
      <c r="I1128" s="366"/>
      <c r="J1128" s="355"/>
    </row>
    <row r="1129" s="312" customFormat="1" ht="14.25" spans="1:10">
      <c r="A1129" s="349" t="s">
        <v>2057</v>
      </c>
      <c r="B1129" s="372">
        <f t="shared" si="235"/>
        <v>7</v>
      </c>
      <c r="C1129" s="351" t="s">
        <v>2058</v>
      </c>
      <c r="D1129" s="360">
        <v>0</v>
      </c>
      <c r="E1129" s="360"/>
      <c r="F1129" s="360">
        <v>0</v>
      </c>
      <c r="G1129" s="360">
        <v>0</v>
      </c>
      <c r="H1129" s="355"/>
      <c r="I1129" s="366"/>
      <c r="J1129" s="355"/>
    </row>
    <row r="1130" s="312" customFormat="1" ht="14.25" spans="1:10">
      <c r="A1130" s="349" t="s">
        <v>2059</v>
      </c>
      <c r="B1130" s="372">
        <f t="shared" si="235"/>
        <v>7</v>
      </c>
      <c r="C1130" s="351" t="s">
        <v>2060</v>
      </c>
      <c r="D1130" s="360">
        <v>0</v>
      </c>
      <c r="E1130" s="360"/>
      <c r="F1130" s="360">
        <v>0</v>
      </c>
      <c r="G1130" s="360">
        <v>0</v>
      </c>
      <c r="H1130" s="355"/>
      <c r="I1130" s="366"/>
      <c r="J1130" s="355"/>
    </row>
    <row r="1131" s="312" customFormat="1" ht="14.25" spans="1:10">
      <c r="A1131" s="349" t="s">
        <v>2061</v>
      </c>
      <c r="B1131" s="372">
        <f t="shared" si="235"/>
        <v>7</v>
      </c>
      <c r="C1131" s="351" t="s">
        <v>2062</v>
      </c>
      <c r="D1131" s="360">
        <v>0</v>
      </c>
      <c r="E1131" s="360"/>
      <c r="F1131" s="360">
        <v>0</v>
      </c>
      <c r="G1131" s="360">
        <v>0</v>
      </c>
      <c r="H1131" s="355"/>
      <c r="I1131" s="366"/>
      <c r="J1131" s="355"/>
    </row>
    <row r="1132" s="312" customFormat="1" ht="14.25" spans="1:10">
      <c r="A1132" s="349" t="s">
        <v>2063</v>
      </c>
      <c r="B1132" s="372">
        <f t="shared" si="235"/>
        <v>7</v>
      </c>
      <c r="C1132" s="351" t="s">
        <v>2064</v>
      </c>
      <c r="D1132" s="360">
        <v>0</v>
      </c>
      <c r="E1132" s="360"/>
      <c r="F1132" s="360">
        <v>0</v>
      </c>
      <c r="G1132" s="360">
        <v>0</v>
      </c>
      <c r="H1132" s="355"/>
      <c r="I1132" s="366"/>
      <c r="J1132" s="355"/>
    </row>
    <row r="1133" s="312" customFormat="1" ht="14.25" spans="1:10">
      <c r="A1133" s="349" t="s">
        <v>2065</v>
      </c>
      <c r="B1133" s="372">
        <f t="shared" si="235"/>
        <v>7</v>
      </c>
      <c r="C1133" s="351" t="s">
        <v>2066</v>
      </c>
      <c r="D1133" s="360">
        <v>0</v>
      </c>
      <c r="E1133" s="360"/>
      <c r="F1133" s="360">
        <v>0</v>
      </c>
      <c r="G1133" s="360">
        <v>0</v>
      </c>
      <c r="H1133" s="355"/>
      <c r="I1133" s="366"/>
      <c r="J1133" s="355"/>
    </row>
    <row r="1134" s="312" customFormat="1" ht="14.25" spans="1:10">
      <c r="A1134" s="349" t="s">
        <v>2067</v>
      </c>
      <c r="B1134" s="372">
        <f t="shared" si="235"/>
        <v>7</v>
      </c>
      <c r="C1134" s="351" t="s">
        <v>2068</v>
      </c>
      <c r="D1134" s="360">
        <v>0</v>
      </c>
      <c r="E1134" s="360"/>
      <c r="F1134" s="360">
        <v>0</v>
      </c>
      <c r="G1134" s="360">
        <v>0</v>
      </c>
      <c r="H1134" s="355"/>
      <c r="I1134" s="366"/>
      <c r="J1134" s="355"/>
    </row>
    <row r="1135" s="312" customFormat="1" ht="14.25" spans="1:10">
      <c r="A1135" s="349" t="s">
        <v>2069</v>
      </c>
      <c r="B1135" s="372">
        <f t="shared" si="235"/>
        <v>7</v>
      </c>
      <c r="C1135" s="351" t="s">
        <v>2070</v>
      </c>
      <c r="D1135" s="360">
        <v>0</v>
      </c>
      <c r="E1135" s="360"/>
      <c r="F1135" s="360">
        <v>0</v>
      </c>
      <c r="G1135" s="360">
        <v>0</v>
      </c>
      <c r="H1135" s="355"/>
      <c r="I1135" s="366"/>
      <c r="J1135" s="355"/>
    </row>
    <row r="1136" s="312" customFormat="1" ht="14.25" spans="1:10">
      <c r="A1136" s="349" t="s">
        <v>2071</v>
      </c>
      <c r="B1136" s="372">
        <f t="shared" si="235"/>
        <v>7</v>
      </c>
      <c r="C1136" s="351" t="s">
        <v>2072</v>
      </c>
      <c r="D1136" s="360">
        <v>0</v>
      </c>
      <c r="E1136" s="360"/>
      <c r="F1136" s="360">
        <v>0</v>
      </c>
      <c r="G1136" s="360">
        <v>0</v>
      </c>
      <c r="H1136" s="355"/>
      <c r="I1136" s="366"/>
      <c r="J1136" s="355"/>
    </row>
    <row r="1137" s="312" customFormat="1" ht="14.25" spans="1:10">
      <c r="A1137" s="349" t="s">
        <v>2073</v>
      </c>
      <c r="B1137" s="372">
        <f t="shared" si="235"/>
        <v>7</v>
      </c>
      <c r="C1137" s="351" t="s">
        <v>2074</v>
      </c>
      <c r="D1137" s="360">
        <v>0</v>
      </c>
      <c r="E1137" s="360"/>
      <c r="F1137" s="360">
        <v>0</v>
      </c>
      <c r="G1137" s="360">
        <v>0</v>
      </c>
      <c r="H1137" s="355"/>
      <c r="I1137" s="366"/>
      <c r="J1137" s="355"/>
    </row>
    <row r="1138" s="312" customFormat="1" ht="14.25" spans="1:10">
      <c r="A1138" s="349" t="s">
        <v>2075</v>
      </c>
      <c r="B1138" s="372">
        <f t="shared" si="235"/>
        <v>7</v>
      </c>
      <c r="C1138" s="351" t="s">
        <v>2076</v>
      </c>
      <c r="D1138" s="360">
        <v>0</v>
      </c>
      <c r="E1138" s="360"/>
      <c r="F1138" s="360">
        <v>0</v>
      </c>
      <c r="G1138" s="360">
        <v>0</v>
      </c>
      <c r="H1138" s="355"/>
      <c r="I1138" s="366"/>
      <c r="J1138" s="355"/>
    </row>
    <row r="1139" s="312" customFormat="1" ht="14.25" spans="1:10">
      <c r="A1139" s="349" t="s">
        <v>2077</v>
      </c>
      <c r="B1139" s="372">
        <f t="shared" si="235"/>
        <v>7</v>
      </c>
      <c r="C1139" s="351" t="s">
        <v>2078</v>
      </c>
      <c r="D1139" s="360">
        <v>0</v>
      </c>
      <c r="E1139" s="360"/>
      <c r="F1139" s="360">
        <v>0</v>
      </c>
      <c r="G1139" s="360">
        <v>0</v>
      </c>
      <c r="H1139" s="355"/>
      <c r="I1139" s="366"/>
      <c r="J1139" s="355"/>
    </row>
    <row r="1140" s="312" customFormat="1" ht="14.25" spans="1:10">
      <c r="A1140" s="349" t="s">
        <v>2079</v>
      </c>
      <c r="B1140" s="372">
        <f t="shared" si="235"/>
        <v>5</v>
      </c>
      <c r="C1140" s="351" t="s">
        <v>2080</v>
      </c>
      <c r="D1140" s="360">
        <v>0</v>
      </c>
      <c r="E1140" s="360"/>
      <c r="F1140" s="360">
        <v>0</v>
      </c>
      <c r="G1140" s="360">
        <v>0</v>
      </c>
      <c r="H1140" s="355"/>
      <c r="I1140" s="366"/>
      <c r="J1140" s="355"/>
    </row>
    <row r="1141" s="312" customFormat="1" ht="14.25" spans="1:10">
      <c r="A1141" s="344" t="s">
        <v>2081</v>
      </c>
      <c r="B1141" s="345">
        <f t="shared" si="235"/>
        <v>3</v>
      </c>
      <c r="C1141" s="346" t="s">
        <v>2082</v>
      </c>
      <c r="D1141" s="347">
        <v>6767</v>
      </c>
      <c r="E1141" s="347">
        <v>10860</v>
      </c>
      <c r="F1141" s="347">
        <v>10212</v>
      </c>
      <c r="G1141" s="347">
        <v>9940</v>
      </c>
      <c r="H1141" s="348">
        <f>G1141/F1141</f>
        <v>0.973364669016843</v>
      </c>
      <c r="I1141" s="365">
        <f t="shared" ref="I1141:I1145" si="236">G1141-D1141</f>
        <v>3173</v>
      </c>
      <c r="J1141" s="348">
        <f>I1141/D1141</f>
        <v>0.468893157972514</v>
      </c>
    </row>
    <row r="1142" s="312" customFormat="1" ht="14.25" spans="1:10">
      <c r="A1142" s="349" t="s">
        <v>2083</v>
      </c>
      <c r="B1142" s="372">
        <f t="shared" si="235"/>
        <v>5</v>
      </c>
      <c r="C1142" s="351" t="s">
        <v>2084</v>
      </c>
      <c r="D1142" s="360">
        <v>1309</v>
      </c>
      <c r="E1142" s="360">
        <v>4937</v>
      </c>
      <c r="F1142" s="360">
        <v>4289</v>
      </c>
      <c r="G1142" s="360">
        <v>4704</v>
      </c>
      <c r="H1142" s="355">
        <f>G1142/F1142</f>
        <v>1.09675915131732</v>
      </c>
      <c r="I1142" s="366">
        <f t="shared" si="236"/>
        <v>3395</v>
      </c>
      <c r="J1142" s="355">
        <f>I1142/D1142</f>
        <v>2.59358288770053</v>
      </c>
    </row>
    <row r="1143" s="312" customFormat="1" ht="14.25" spans="1:10">
      <c r="A1143" s="349" t="s">
        <v>2085</v>
      </c>
      <c r="B1143" s="372">
        <f t="shared" si="235"/>
        <v>7</v>
      </c>
      <c r="C1143" s="351" t="s">
        <v>2086</v>
      </c>
      <c r="D1143" s="360">
        <v>0</v>
      </c>
      <c r="E1143" s="360"/>
      <c r="F1143" s="360">
        <v>0</v>
      </c>
      <c r="G1143" s="360">
        <v>0</v>
      </c>
      <c r="H1143" s="355"/>
      <c r="I1143" s="366"/>
      <c r="J1143" s="355"/>
    </row>
    <row r="1144" s="312" customFormat="1" ht="14.25" spans="1:10">
      <c r="A1144" s="349" t="s">
        <v>2087</v>
      </c>
      <c r="B1144" s="372">
        <f t="shared" si="235"/>
        <v>7</v>
      </c>
      <c r="C1144" s="351" t="s">
        <v>2088</v>
      </c>
      <c r="D1144" s="360">
        <v>0</v>
      </c>
      <c r="E1144" s="360"/>
      <c r="F1144" s="360">
        <v>0</v>
      </c>
      <c r="G1144" s="360">
        <v>0</v>
      </c>
      <c r="H1144" s="355"/>
      <c r="I1144" s="366"/>
      <c r="J1144" s="355"/>
    </row>
    <row r="1145" s="312" customFormat="1" ht="14.25" spans="1:10">
      <c r="A1145" s="349" t="s">
        <v>2089</v>
      </c>
      <c r="B1145" s="372">
        <f t="shared" si="235"/>
        <v>7</v>
      </c>
      <c r="C1145" s="351" t="s">
        <v>2090</v>
      </c>
      <c r="D1145" s="360">
        <v>0</v>
      </c>
      <c r="E1145" s="360"/>
      <c r="F1145" s="360">
        <v>0</v>
      </c>
      <c r="G1145" s="360">
        <v>0</v>
      </c>
      <c r="H1145" s="355"/>
      <c r="I1145" s="366">
        <f t="shared" si="236"/>
        <v>0</v>
      </c>
      <c r="J1145" s="355"/>
    </row>
    <row r="1146" s="312" customFormat="1" ht="14.25" spans="1:10">
      <c r="A1146" s="349" t="s">
        <v>2091</v>
      </c>
      <c r="B1146" s="372">
        <f t="shared" si="235"/>
        <v>7</v>
      </c>
      <c r="C1146" s="351" t="s">
        <v>2092</v>
      </c>
      <c r="D1146" s="360">
        <v>0</v>
      </c>
      <c r="E1146" s="360"/>
      <c r="F1146" s="360">
        <v>0</v>
      </c>
      <c r="G1146" s="360">
        <v>0</v>
      </c>
      <c r="H1146" s="355"/>
      <c r="I1146" s="366"/>
      <c r="J1146" s="355"/>
    </row>
    <row r="1147" s="312" customFormat="1" ht="14.25" spans="1:10">
      <c r="A1147" s="349" t="s">
        <v>2093</v>
      </c>
      <c r="B1147" s="372">
        <f t="shared" si="235"/>
        <v>7</v>
      </c>
      <c r="C1147" s="351" t="s">
        <v>2094</v>
      </c>
      <c r="D1147" s="360">
        <v>367</v>
      </c>
      <c r="E1147" s="360"/>
      <c r="F1147" s="360">
        <v>79</v>
      </c>
      <c r="G1147" s="360">
        <v>58</v>
      </c>
      <c r="H1147" s="355">
        <f>G1147/F1147</f>
        <v>0.734177215189873</v>
      </c>
      <c r="I1147" s="366">
        <f>G1147-D1147</f>
        <v>-309</v>
      </c>
      <c r="J1147" s="355">
        <f>I1147/D1147</f>
        <v>-0.841961852861035</v>
      </c>
    </row>
    <row r="1148" s="312" customFormat="1" ht="14.25" spans="1:10">
      <c r="A1148" s="349" t="s">
        <v>2095</v>
      </c>
      <c r="B1148" s="372">
        <f t="shared" si="235"/>
        <v>7</v>
      </c>
      <c r="C1148" s="351" t="s">
        <v>2096</v>
      </c>
      <c r="D1148" s="360">
        <v>0</v>
      </c>
      <c r="E1148" s="360">
        <v>620</v>
      </c>
      <c r="F1148" s="360">
        <v>619</v>
      </c>
      <c r="G1148" s="360">
        <v>619</v>
      </c>
      <c r="H1148" s="355"/>
      <c r="I1148" s="366"/>
      <c r="J1148" s="355"/>
    </row>
    <row r="1149" s="312" customFormat="1" ht="14.25" spans="1:10">
      <c r="A1149" s="349" t="s">
        <v>2097</v>
      </c>
      <c r="B1149" s="372">
        <f t="shared" si="235"/>
        <v>7</v>
      </c>
      <c r="C1149" s="351" t="s">
        <v>2098</v>
      </c>
      <c r="D1149" s="360">
        <v>0</v>
      </c>
      <c r="E1149" s="360"/>
      <c r="F1149" s="360">
        <v>0</v>
      </c>
      <c r="G1149" s="360">
        <v>28</v>
      </c>
      <c r="H1149" s="355"/>
      <c r="I1149" s="366"/>
      <c r="J1149" s="355"/>
    </row>
    <row r="1150" s="312" customFormat="1" ht="14.25" spans="1:10">
      <c r="A1150" s="349" t="s">
        <v>2099</v>
      </c>
      <c r="B1150" s="372"/>
      <c r="C1150" s="351" t="s">
        <v>2100</v>
      </c>
      <c r="D1150" s="360">
        <v>0</v>
      </c>
      <c r="E1150" s="360">
        <v>4317</v>
      </c>
      <c r="F1150" s="360">
        <v>3591</v>
      </c>
      <c r="G1150" s="360">
        <v>3999</v>
      </c>
      <c r="H1150" s="355"/>
      <c r="I1150" s="366"/>
      <c r="J1150" s="355"/>
    </row>
    <row r="1151" s="312" customFormat="1" ht="14.25" spans="1:10">
      <c r="A1151" s="349">
        <v>2210109</v>
      </c>
      <c r="B1151" s="372"/>
      <c r="C1151" s="351" t="s">
        <v>2101</v>
      </c>
      <c r="D1151" s="360">
        <v>0</v>
      </c>
      <c r="E1151" s="360"/>
      <c r="F1151" s="360"/>
      <c r="G1151" s="360">
        <v>0</v>
      </c>
      <c r="H1151" s="355"/>
      <c r="I1151" s="366"/>
      <c r="J1151" s="355"/>
    </row>
    <row r="1152" s="312" customFormat="1" ht="14.25" spans="1:10">
      <c r="A1152" s="349" t="s">
        <v>2102</v>
      </c>
      <c r="B1152" s="372">
        <f t="shared" ref="B1152:B1160" si="237">LEN(A1152)</f>
        <v>7</v>
      </c>
      <c r="C1152" s="351" t="s">
        <v>2103</v>
      </c>
      <c r="D1152" s="360">
        <v>942</v>
      </c>
      <c r="E1152" s="360"/>
      <c r="F1152" s="360">
        <v>0</v>
      </c>
      <c r="G1152" s="360">
        <v>0</v>
      </c>
      <c r="H1152" s="355"/>
      <c r="I1152" s="366">
        <f t="shared" ref="I1152:I1154" si="238">G1152-D1152</f>
        <v>-942</v>
      </c>
      <c r="J1152" s="355"/>
    </row>
    <row r="1153" s="312" customFormat="1" ht="14.25" spans="1:10">
      <c r="A1153" s="349" t="s">
        <v>2104</v>
      </c>
      <c r="B1153" s="372">
        <f t="shared" si="237"/>
        <v>5</v>
      </c>
      <c r="C1153" s="351" t="s">
        <v>2105</v>
      </c>
      <c r="D1153" s="360">
        <v>5458</v>
      </c>
      <c r="E1153" s="360">
        <v>5923</v>
      </c>
      <c r="F1153" s="360">
        <v>5923</v>
      </c>
      <c r="G1153" s="360">
        <v>5236</v>
      </c>
      <c r="H1153" s="355">
        <f>G1153/F1153</f>
        <v>0.88401148066858</v>
      </c>
      <c r="I1153" s="366">
        <f t="shared" si="238"/>
        <v>-222</v>
      </c>
      <c r="J1153" s="355">
        <f>I1153/D1153</f>
        <v>-0.0406742396482228</v>
      </c>
    </row>
    <row r="1154" s="312" customFormat="1" ht="14.25" spans="1:10">
      <c r="A1154" s="349" t="s">
        <v>2106</v>
      </c>
      <c r="B1154" s="372">
        <f t="shared" si="237"/>
        <v>7</v>
      </c>
      <c r="C1154" s="351" t="s">
        <v>2107</v>
      </c>
      <c r="D1154" s="360">
        <v>5458</v>
      </c>
      <c r="E1154" s="360">
        <v>5923</v>
      </c>
      <c r="F1154" s="360">
        <v>5923</v>
      </c>
      <c r="G1154" s="360">
        <v>5236</v>
      </c>
      <c r="H1154" s="355">
        <f>G1154/F1154</f>
        <v>0.88401148066858</v>
      </c>
      <c r="I1154" s="366">
        <f t="shared" si="238"/>
        <v>-222</v>
      </c>
      <c r="J1154" s="355">
        <f>I1154/D1154</f>
        <v>-0.0406742396482228</v>
      </c>
    </row>
    <row r="1155" s="312" customFormat="1" ht="14.25" spans="1:10">
      <c r="A1155" s="349" t="s">
        <v>2108</v>
      </c>
      <c r="B1155" s="372">
        <f t="shared" si="237"/>
        <v>7</v>
      </c>
      <c r="C1155" s="351" t="s">
        <v>2109</v>
      </c>
      <c r="D1155" s="360">
        <v>0</v>
      </c>
      <c r="E1155" s="360"/>
      <c r="F1155" s="360">
        <v>0</v>
      </c>
      <c r="G1155" s="360">
        <v>0</v>
      </c>
      <c r="H1155" s="355"/>
      <c r="I1155" s="366"/>
      <c r="J1155" s="355"/>
    </row>
    <row r="1156" s="312" customFormat="1" ht="14.25" spans="1:10">
      <c r="A1156" s="349" t="s">
        <v>2110</v>
      </c>
      <c r="B1156" s="372">
        <f t="shared" si="237"/>
        <v>7</v>
      </c>
      <c r="C1156" s="351" t="s">
        <v>2111</v>
      </c>
      <c r="D1156" s="360">
        <v>0</v>
      </c>
      <c r="E1156" s="360"/>
      <c r="F1156" s="360">
        <v>0</v>
      </c>
      <c r="G1156" s="360">
        <v>0</v>
      </c>
      <c r="H1156" s="355"/>
      <c r="I1156" s="366"/>
      <c r="J1156" s="355"/>
    </row>
    <row r="1157" s="312" customFormat="1" ht="14.25" spans="1:10">
      <c r="A1157" s="349" t="s">
        <v>2112</v>
      </c>
      <c r="B1157" s="372">
        <f t="shared" si="237"/>
        <v>5</v>
      </c>
      <c r="C1157" s="351" t="s">
        <v>2113</v>
      </c>
      <c r="D1157" s="360">
        <v>0</v>
      </c>
      <c r="E1157" s="360"/>
      <c r="F1157" s="360">
        <v>0</v>
      </c>
      <c r="G1157" s="360">
        <v>0</v>
      </c>
      <c r="H1157" s="355"/>
      <c r="I1157" s="366"/>
      <c r="J1157" s="355"/>
    </row>
    <row r="1158" s="312" customFormat="1" ht="14.25" spans="1:10">
      <c r="A1158" s="349" t="s">
        <v>2114</v>
      </c>
      <c r="B1158" s="372">
        <f t="shared" si="237"/>
        <v>7</v>
      </c>
      <c r="C1158" s="351" t="s">
        <v>2115</v>
      </c>
      <c r="D1158" s="360">
        <v>0</v>
      </c>
      <c r="E1158" s="360"/>
      <c r="F1158" s="360">
        <v>0</v>
      </c>
      <c r="G1158" s="360">
        <v>0</v>
      </c>
      <c r="H1158" s="355"/>
      <c r="I1158" s="366"/>
      <c r="J1158" s="355"/>
    </row>
    <row r="1159" s="312" customFormat="1" ht="14.25" spans="1:10">
      <c r="A1159" s="349" t="s">
        <v>2116</v>
      </c>
      <c r="B1159" s="372">
        <f t="shared" si="237"/>
        <v>7</v>
      </c>
      <c r="C1159" s="351" t="s">
        <v>2117</v>
      </c>
      <c r="D1159" s="360">
        <v>0</v>
      </c>
      <c r="E1159" s="360"/>
      <c r="F1159" s="360">
        <v>0</v>
      </c>
      <c r="G1159" s="360">
        <v>0</v>
      </c>
      <c r="H1159" s="355"/>
      <c r="I1159" s="366"/>
      <c r="J1159" s="355"/>
    </row>
    <row r="1160" s="312" customFormat="1" ht="14.25" spans="1:10">
      <c r="A1160" s="349" t="s">
        <v>2118</v>
      </c>
      <c r="B1160" s="372">
        <f t="shared" si="237"/>
        <v>7</v>
      </c>
      <c r="C1160" s="351" t="s">
        <v>2119</v>
      </c>
      <c r="D1160" s="360">
        <v>0</v>
      </c>
      <c r="E1160" s="360"/>
      <c r="F1160" s="360">
        <v>0</v>
      </c>
      <c r="G1160" s="360">
        <v>0</v>
      </c>
      <c r="H1160" s="355"/>
      <c r="I1160" s="366"/>
      <c r="J1160" s="355"/>
    </row>
    <row r="1161" s="312" customFormat="1" ht="14.25" spans="1:10">
      <c r="A1161" s="344">
        <v>222</v>
      </c>
      <c r="B1161" s="345">
        <v>3</v>
      </c>
      <c r="C1161" s="346" t="s">
        <v>2120</v>
      </c>
      <c r="D1161" s="347">
        <v>220</v>
      </c>
      <c r="E1161" s="347">
        <v>0</v>
      </c>
      <c r="F1161" s="347">
        <v>104</v>
      </c>
      <c r="G1161" s="347">
        <v>40</v>
      </c>
      <c r="H1161" s="348"/>
      <c r="I1161" s="365"/>
      <c r="J1161" s="348"/>
    </row>
    <row r="1162" s="312" customFormat="1" ht="14.25" spans="1:10">
      <c r="A1162" s="349">
        <v>22201</v>
      </c>
      <c r="B1162" s="372" t="s">
        <v>2121</v>
      </c>
      <c r="C1162" s="351" t="s">
        <v>2122</v>
      </c>
      <c r="D1162" s="360">
        <v>40</v>
      </c>
      <c r="E1162" s="360"/>
      <c r="F1162" s="360">
        <v>104</v>
      </c>
      <c r="G1162" s="360">
        <v>40</v>
      </c>
      <c r="H1162" s="355"/>
      <c r="I1162" s="366"/>
      <c r="J1162" s="355"/>
    </row>
    <row r="1163" s="312" customFormat="1" ht="14.25" spans="1:10">
      <c r="A1163" s="349">
        <v>2220101</v>
      </c>
      <c r="B1163" s="372" t="s">
        <v>912</v>
      </c>
      <c r="C1163" s="351" t="s">
        <v>120</v>
      </c>
      <c r="D1163" s="360">
        <v>0</v>
      </c>
      <c r="E1163" s="360"/>
      <c r="F1163" s="360">
        <v>0</v>
      </c>
      <c r="G1163" s="360">
        <v>0</v>
      </c>
      <c r="H1163" s="355"/>
      <c r="I1163" s="366"/>
      <c r="J1163" s="355"/>
    </row>
    <row r="1164" s="312" customFormat="1" ht="14.25" spans="1:10">
      <c r="A1164" s="349">
        <v>2220102</v>
      </c>
      <c r="B1164" s="372" t="s">
        <v>914</v>
      </c>
      <c r="C1164" s="351" t="s">
        <v>122</v>
      </c>
      <c r="D1164" s="360">
        <v>40</v>
      </c>
      <c r="E1164" s="360"/>
      <c r="F1164" s="360">
        <v>0</v>
      </c>
      <c r="G1164" s="360">
        <v>0</v>
      </c>
      <c r="H1164" s="355"/>
      <c r="I1164" s="366"/>
      <c r="J1164" s="355"/>
    </row>
    <row r="1165" s="312" customFormat="1" ht="14.25" spans="1:10">
      <c r="A1165" s="349">
        <v>2220103</v>
      </c>
      <c r="B1165" s="372" t="s">
        <v>916</v>
      </c>
      <c r="C1165" s="351" t="s">
        <v>124</v>
      </c>
      <c r="D1165" s="360">
        <v>0</v>
      </c>
      <c r="E1165" s="360"/>
      <c r="F1165" s="360">
        <v>0</v>
      </c>
      <c r="G1165" s="360">
        <v>0</v>
      </c>
      <c r="H1165" s="355"/>
      <c r="I1165" s="366"/>
      <c r="J1165" s="355"/>
    </row>
    <row r="1166" s="312" customFormat="1" ht="14.25" spans="1:10">
      <c r="A1166" s="349">
        <v>2220104</v>
      </c>
      <c r="B1166" s="372" t="s">
        <v>2123</v>
      </c>
      <c r="C1166" s="351" t="s">
        <v>2124</v>
      </c>
      <c r="D1166" s="360">
        <v>0</v>
      </c>
      <c r="E1166" s="360"/>
      <c r="F1166" s="360">
        <v>0</v>
      </c>
      <c r="G1166" s="360">
        <v>0</v>
      </c>
      <c r="H1166" s="355"/>
      <c r="I1166" s="366"/>
      <c r="J1166" s="355"/>
    </row>
    <row r="1167" s="312" customFormat="1" ht="14.25" spans="1:10">
      <c r="A1167" s="349">
        <v>2220105</v>
      </c>
      <c r="B1167" s="372" t="s">
        <v>2125</v>
      </c>
      <c r="C1167" s="351" t="s">
        <v>2126</v>
      </c>
      <c r="D1167" s="360">
        <v>0</v>
      </c>
      <c r="E1167" s="360"/>
      <c r="F1167" s="360">
        <v>0</v>
      </c>
      <c r="G1167" s="360">
        <v>0</v>
      </c>
      <c r="H1167" s="355"/>
      <c r="I1167" s="366"/>
      <c r="J1167" s="355"/>
    </row>
    <row r="1168" s="312" customFormat="1" ht="14.25" spans="1:10">
      <c r="A1168" s="349">
        <v>2220106</v>
      </c>
      <c r="B1168" s="372" t="s">
        <v>2127</v>
      </c>
      <c r="C1168" s="351" t="s">
        <v>2128</v>
      </c>
      <c r="D1168" s="360">
        <v>0</v>
      </c>
      <c r="E1168" s="360"/>
      <c r="F1168" s="360">
        <v>0</v>
      </c>
      <c r="G1168" s="360">
        <v>0</v>
      </c>
      <c r="H1168" s="355"/>
      <c r="I1168" s="366"/>
      <c r="J1168" s="355"/>
    </row>
    <row r="1169" s="312" customFormat="1" ht="14.25" spans="1:10">
      <c r="A1169" s="349">
        <v>2220107</v>
      </c>
      <c r="B1169" s="372" t="s">
        <v>2129</v>
      </c>
      <c r="C1169" s="351" t="s">
        <v>2130</v>
      </c>
      <c r="D1169" s="360">
        <v>0</v>
      </c>
      <c r="E1169" s="360"/>
      <c r="F1169" s="360">
        <v>0</v>
      </c>
      <c r="G1169" s="360">
        <v>0</v>
      </c>
      <c r="H1169" s="355"/>
      <c r="I1169" s="366"/>
      <c r="J1169" s="355"/>
    </row>
    <row r="1170" s="312" customFormat="1" ht="14.25" spans="1:10">
      <c r="A1170" s="349">
        <v>2220112</v>
      </c>
      <c r="B1170" s="372" t="s">
        <v>2131</v>
      </c>
      <c r="C1170" s="351" t="s">
        <v>2132</v>
      </c>
      <c r="D1170" s="360">
        <v>0</v>
      </c>
      <c r="E1170" s="360"/>
      <c r="F1170" s="360">
        <v>0</v>
      </c>
      <c r="G1170" s="360">
        <v>0</v>
      </c>
      <c r="H1170" s="355"/>
      <c r="I1170" s="366"/>
      <c r="J1170" s="355"/>
    </row>
    <row r="1171" s="312" customFormat="1" ht="14.25" spans="1:10">
      <c r="A1171" s="349">
        <v>2220113</v>
      </c>
      <c r="B1171" s="372" t="s">
        <v>2133</v>
      </c>
      <c r="C1171" s="351" t="s">
        <v>2134</v>
      </c>
      <c r="D1171" s="360">
        <v>0</v>
      </c>
      <c r="E1171" s="360"/>
      <c r="F1171" s="360">
        <v>0</v>
      </c>
      <c r="G1171" s="360">
        <v>0</v>
      </c>
      <c r="H1171" s="355"/>
      <c r="I1171" s="366"/>
      <c r="J1171" s="355"/>
    </row>
    <row r="1172" s="312" customFormat="1" ht="14.25" spans="1:10">
      <c r="A1172" s="349">
        <v>2220114</v>
      </c>
      <c r="B1172" s="372" t="s">
        <v>2135</v>
      </c>
      <c r="C1172" s="351" t="s">
        <v>2136</v>
      </c>
      <c r="D1172" s="360">
        <v>0</v>
      </c>
      <c r="E1172" s="360"/>
      <c r="F1172" s="360">
        <v>0</v>
      </c>
      <c r="G1172" s="360">
        <v>0</v>
      </c>
      <c r="H1172" s="355"/>
      <c r="I1172" s="366"/>
      <c r="J1172" s="355"/>
    </row>
    <row r="1173" s="312" customFormat="1" ht="14.25" spans="1:10">
      <c r="A1173" s="349">
        <v>2220115</v>
      </c>
      <c r="B1173" s="372" t="s">
        <v>2137</v>
      </c>
      <c r="C1173" s="351" t="s">
        <v>2138</v>
      </c>
      <c r="D1173" s="360">
        <v>0</v>
      </c>
      <c r="E1173" s="360"/>
      <c r="F1173" s="360">
        <v>0</v>
      </c>
      <c r="G1173" s="360">
        <v>0</v>
      </c>
      <c r="H1173" s="355"/>
      <c r="I1173" s="366"/>
      <c r="J1173" s="355"/>
    </row>
    <row r="1174" s="312" customFormat="1" ht="14.25" spans="1:10">
      <c r="A1174" s="349">
        <v>2220118</v>
      </c>
      <c r="B1174" s="372" t="s">
        <v>2139</v>
      </c>
      <c r="C1174" s="351" t="s">
        <v>2140</v>
      </c>
      <c r="D1174" s="360">
        <v>0</v>
      </c>
      <c r="E1174" s="360"/>
      <c r="F1174" s="360">
        <v>0</v>
      </c>
      <c r="G1174" s="360">
        <v>0</v>
      </c>
      <c r="H1174" s="355"/>
      <c r="I1174" s="366"/>
      <c r="J1174" s="355"/>
    </row>
    <row r="1175" s="312" customFormat="1" ht="14.25" spans="1:10">
      <c r="A1175" s="349">
        <v>2220119</v>
      </c>
      <c r="B1175" s="372"/>
      <c r="C1175" s="351" t="s">
        <v>2141</v>
      </c>
      <c r="D1175" s="360">
        <v>0</v>
      </c>
      <c r="E1175" s="360"/>
      <c r="F1175" s="360"/>
      <c r="G1175" s="360">
        <v>0</v>
      </c>
      <c r="H1175" s="355"/>
      <c r="I1175" s="366"/>
      <c r="J1175" s="355"/>
    </row>
    <row r="1176" s="312" customFormat="1" ht="14.25" spans="1:10">
      <c r="A1176" s="349">
        <v>2220120</v>
      </c>
      <c r="B1176" s="372"/>
      <c r="C1176" s="351" t="s">
        <v>2142</v>
      </c>
      <c r="D1176" s="360">
        <v>0</v>
      </c>
      <c r="E1176" s="360"/>
      <c r="F1176" s="360"/>
      <c r="G1176" s="360">
        <v>0</v>
      </c>
      <c r="H1176" s="355"/>
      <c r="I1176" s="366"/>
      <c r="J1176" s="355"/>
    </row>
    <row r="1177" s="312" customFormat="1" ht="14.25" spans="1:10">
      <c r="A1177" s="349">
        <v>2220121</v>
      </c>
      <c r="B1177" s="372"/>
      <c r="C1177" s="351" t="s">
        <v>2143</v>
      </c>
      <c r="D1177" s="360">
        <v>0</v>
      </c>
      <c r="E1177" s="360"/>
      <c r="F1177" s="360"/>
      <c r="G1177" s="360">
        <v>0</v>
      </c>
      <c r="H1177" s="355"/>
      <c r="I1177" s="366"/>
      <c r="J1177" s="355"/>
    </row>
    <row r="1178" s="312" customFormat="1" ht="14.25" spans="1:10">
      <c r="A1178" s="349">
        <v>2220150</v>
      </c>
      <c r="B1178" s="372" t="s">
        <v>2144</v>
      </c>
      <c r="C1178" s="351" t="s">
        <v>138</v>
      </c>
      <c r="D1178" s="360">
        <v>0</v>
      </c>
      <c r="E1178" s="360"/>
      <c r="F1178" s="360">
        <v>0</v>
      </c>
      <c r="G1178" s="360">
        <v>0</v>
      </c>
      <c r="H1178" s="355"/>
      <c r="I1178" s="366"/>
      <c r="J1178" s="355"/>
    </row>
    <row r="1179" s="312" customFormat="1" ht="14.25" spans="1:10">
      <c r="A1179" s="349">
        <v>2220199</v>
      </c>
      <c r="B1179" s="372" t="s">
        <v>2145</v>
      </c>
      <c r="C1179" s="351" t="s">
        <v>2146</v>
      </c>
      <c r="D1179" s="360">
        <v>0</v>
      </c>
      <c r="E1179" s="360"/>
      <c r="F1179" s="360">
        <v>104</v>
      </c>
      <c r="G1179" s="360">
        <v>40</v>
      </c>
      <c r="H1179" s="355"/>
      <c r="I1179" s="366"/>
      <c r="J1179" s="355"/>
    </row>
    <row r="1180" s="312" customFormat="1" ht="14.25" spans="1:10">
      <c r="A1180" s="349" t="s">
        <v>2147</v>
      </c>
      <c r="B1180" s="372"/>
      <c r="C1180" s="351" t="s">
        <v>2148</v>
      </c>
      <c r="D1180" s="360">
        <v>0</v>
      </c>
      <c r="E1180" s="360"/>
      <c r="F1180" s="360">
        <v>0</v>
      </c>
      <c r="G1180" s="360">
        <v>0</v>
      </c>
      <c r="H1180" s="355"/>
      <c r="I1180" s="366"/>
      <c r="J1180" s="355"/>
    </row>
    <row r="1181" s="312" customFormat="1" ht="14.25" spans="1:10">
      <c r="A1181" s="349" t="s">
        <v>2149</v>
      </c>
      <c r="B1181" s="372"/>
      <c r="C1181" s="351" t="s">
        <v>2150</v>
      </c>
      <c r="D1181" s="360">
        <v>0</v>
      </c>
      <c r="E1181" s="360"/>
      <c r="F1181" s="360">
        <v>0</v>
      </c>
      <c r="G1181" s="360">
        <v>0</v>
      </c>
      <c r="H1181" s="355"/>
      <c r="I1181" s="366"/>
      <c r="J1181" s="355"/>
    </row>
    <row r="1182" s="312" customFormat="1" ht="14.25" spans="1:10">
      <c r="A1182" s="349" t="s">
        <v>2151</v>
      </c>
      <c r="B1182" s="372"/>
      <c r="C1182" s="351" t="s">
        <v>2152</v>
      </c>
      <c r="D1182" s="360">
        <v>0</v>
      </c>
      <c r="E1182" s="360"/>
      <c r="F1182" s="360">
        <v>0</v>
      </c>
      <c r="G1182" s="360">
        <v>0</v>
      </c>
      <c r="H1182" s="355"/>
      <c r="I1182" s="366"/>
      <c r="J1182" s="355"/>
    </row>
    <row r="1183" s="312" customFormat="1" ht="14.25" spans="1:10">
      <c r="A1183" s="349" t="s">
        <v>2153</v>
      </c>
      <c r="B1183" s="372"/>
      <c r="C1183" s="351" t="s">
        <v>2154</v>
      </c>
      <c r="D1183" s="360">
        <v>0</v>
      </c>
      <c r="E1183" s="360"/>
      <c r="F1183" s="360">
        <v>0</v>
      </c>
      <c r="G1183" s="360">
        <v>0</v>
      </c>
      <c r="H1183" s="355"/>
      <c r="I1183" s="366"/>
      <c r="J1183" s="355"/>
    </row>
    <row r="1184" s="312" customFormat="1" ht="14.25" spans="1:10">
      <c r="A1184" s="349">
        <v>2220305</v>
      </c>
      <c r="B1184" s="372"/>
      <c r="C1184" s="351" t="s">
        <v>2155</v>
      </c>
      <c r="D1184" s="360">
        <v>0</v>
      </c>
      <c r="E1184" s="360"/>
      <c r="F1184" s="360"/>
      <c r="G1184" s="360">
        <v>0</v>
      </c>
      <c r="H1184" s="355"/>
      <c r="I1184" s="366"/>
      <c r="J1184" s="355"/>
    </row>
    <row r="1185" s="312" customFormat="1" ht="14.25" spans="1:10">
      <c r="A1185" s="349" t="s">
        <v>2156</v>
      </c>
      <c r="B1185" s="372"/>
      <c r="C1185" s="351" t="s">
        <v>2157</v>
      </c>
      <c r="D1185" s="360">
        <v>0</v>
      </c>
      <c r="E1185" s="360"/>
      <c r="F1185" s="360">
        <v>0</v>
      </c>
      <c r="G1185" s="360">
        <v>0</v>
      </c>
      <c r="H1185" s="355"/>
      <c r="I1185" s="366"/>
      <c r="J1185" s="355"/>
    </row>
    <row r="1186" s="312" customFormat="1" ht="14.25" spans="1:10">
      <c r="A1186" s="349" t="s">
        <v>2158</v>
      </c>
      <c r="B1186" s="372"/>
      <c r="C1186" s="351" t="s">
        <v>2159</v>
      </c>
      <c r="D1186" s="360">
        <v>0</v>
      </c>
      <c r="E1186" s="360"/>
      <c r="F1186" s="360">
        <v>0</v>
      </c>
      <c r="G1186" s="360">
        <v>0</v>
      </c>
      <c r="H1186" s="355"/>
      <c r="I1186" s="366"/>
      <c r="J1186" s="355"/>
    </row>
    <row r="1187" s="312" customFormat="1" ht="14.25" spans="1:10">
      <c r="A1187" s="349" t="s">
        <v>2160</v>
      </c>
      <c r="B1187" s="372"/>
      <c r="C1187" s="351" t="s">
        <v>2161</v>
      </c>
      <c r="D1187" s="360">
        <v>0</v>
      </c>
      <c r="E1187" s="360"/>
      <c r="F1187" s="360">
        <v>0</v>
      </c>
      <c r="G1187" s="360">
        <v>0</v>
      </c>
      <c r="H1187" s="355"/>
      <c r="I1187" s="366"/>
      <c r="J1187" s="355"/>
    </row>
    <row r="1188" s="312" customFormat="1" ht="14.25" spans="1:10">
      <c r="A1188" s="349" t="s">
        <v>2162</v>
      </c>
      <c r="B1188" s="372"/>
      <c r="C1188" s="351" t="s">
        <v>2163</v>
      </c>
      <c r="D1188" s="360">
        <v>0</v>
      </c>
      <c r="E1188" s="360"/>
      <c r="F1188" s="360">
        <v>0</v>
      </c>
      <c r="G1188" s="360">
        <v>0</v>
      </c>
      <c r="H1188" s="355"/>
      <c r="I1188" s="366"/>
      <c r="J1188" s="355"/>
    </row>
    <row r="1189" s="312" customFormat="1" ht="14.25" spans="1:10">
      <c r="A1189" s="349" t="s">
        <v>2164</v>
      </c>
      <c r="B1189" s="372"/>
      <c r="C1189" s="351" t="s">
        <v>2165</v>
      </c>
      <c r="D1189" s="360">
        <v>0</v>
      </c>
      <c r="E1189" s="360"/>
      <c r="F1189" s="360">
        <v>0</v>
      </c>
      <c r="G1189" s="360">
        <v>0</v>
      </c>
      <c r="H1189" s="355"/>
      <c r="I1189" s="366"/>
      <c r="J1189" s="355"/>
    </row>
    <row r="1190" s="312" customFormat="1" ht="14.25" spans="1:10">
      <c r="A1190" s="349" t="s">
        <v>2166</v>
      </c>
      <c r="B1190" s="372"/>
      <c r="C1190" s="351" t="s">
        <v>2167</v>
      </c>
      <c r="D1190" s="360">
        <v>0</v>
      </c>
      <c r="E1190" s="360"/>
      <c r="F1190" s="360">
        <v>0</v>
      </c>
      <c r="G1190" s="360">
        <v>0</v>
      </c>
      <c r="H1190" s="355"/>
      <c r="I1190" s="366"/>
      <c r="J1190" s="355"/>
    </row>
    <row r="1191" s="312" customFormat="1" ht="14.25" spans="1:10">
      <c r="A1191" s="349" t="s">
        <v>2168</v>
      </c>
      <c r="B1191" s="372"/>
      <c r="C1191" s="351" t="s">
        <v>2169</v>
      </c>
      <c r="D1191" s="360">
        <v>0</v>
      </c>
      <c r="E1191" s="360"/>
      <c r="F1191" s="360">
        <v>0</v>
      </c>
      <c r="G1191" s="360">
        <v>0</v>
      </c>
      <c r="H1191" s="355"/>
      <c r="I1191" s="366"/>
      <c r="J1191" s="355"/>
    </row>
    <row r="1192" s="312" customFormat="1" ht="14.25" spans="1:10">
      <c r="A1192" s="349">
        <v>22205</v>
      </c>
      <c r="B1192" s="372"/>
      <c r="C1192" s="351" t="s">
        <v>2170</v>
      </c>
      <c r="D1192" s="360">
        <v>180</v>
      </c>
      <c r="E1192" s="360"/>
      <c r="F1192" s="360">
        <v>0</v>
      </c>
      <c r="G1192" s="360">
        <v>0</v>
      </c>
      <c r="H1192" s="355"/>
      <c r="I1192" s="366"/>
      <c r="J1192" s="355"/>
    </row>
    <row r="1193" s="312" customFormat="1" ht="14.25" spans="1:10">
      <c r="A1193" s="349">
        <v>2220501</v>
      </c>
      <c r="B1193" s="372"/>
      <c r="C1193" s="351" t="s">
        <v>2171</v>
      </c>
      <c r="D1193" s="360">
        <v>0</v>
      </c>
      <c r="E1193" s="360"/>
      <c r="F1193" s="360">
        <v>0</v>
      </c>
      <c r="G1193" s="360">
        <v>0</v>
      </c>
      <c r="H1193" s="355"/>
      <c r="I1193" s="366"/>
      <c r="J1193" s="355"/>
    </row>
    <row r="1194" s="312" customFormat="1" ht="14.25" spans="1:10">
      <c r="A1194" s="349">
        <v>2220502</v>
      </c>
      <c r="B1194" s="372"/>
      <c r="C1194" s="351" t="s">
        <v>2172</v>
      </c>
      <c r="D1194" s="360">
        <v>0</v>
      </c>
      <c r="E1194" s="360"/>
      <c r="F1194" s="360">
        <v>0</v>
      </c>
      <c r="G1194" s="360">
        <v>0</v>
      </c>
      <c r="H1194" s="355"/>
      <c r="I1194" s="366"/>
      <c r="J1194" s="355"/>
    </row>
    <row r="1195" s="312" customFormat="1" ht="14.25" spans="1:10">
      <c r="A1195" s="349">
        <v>2220503</v>
      </c>
      <c r="B1195" s="372"/>
      <c r="C1195" s="351" t="s">
        <v>2173</v>
      </c>
      <c r="D1195" s="360">
        <v>0</v>
      </c>
      <c r="E1195" s="360"/>
      <c r="F1195" s="360">
        <v>0</v>
      </c>
      <c r="G1195" s="360">
        <v>0</v>
      </c>
      <c r="H1195" s="355"/>
      <c r="I1195" s="366"/>
      <c r="J1195" s="355"/>
    </row>
    <row r="1196" s="312" customFormat="1" ht="14.25" spans="1:10">
      <c r="A1196" s="349">
        <v>2220504</v>
      </c>
      <c r="B1196" s="372"/>
      <c r="C1196" s="351" t="s">
        <v>2174</v>
      </c>
      <c r="D1196" s="360">
        <v>0</v>
      </c>
      <c r="E1196" s="360"/>
      <c r="F1196" s="360">
        <v>0</v>
      </c>
      <c r="G1196" s="360">
        <v>0</v>
      </c>
      <c r="H1196" s="355"/>
      <c r="I1196" s="366"/>
      <c r="J1196" s="355"/>
    </row>
    <row r="1197" s="312" customFormat="1" ht="14.25" spans="1:10">
      <c r="A1197" s="349">
        <v>2220505</v>
      </c>
      <c r="B1197" s="372"/>
      <c r="C1197" s="351" t="s">
        <v>2175</v>
      </c>
      <c r="D1197" s="360">
        <v>0</v>
      </c>
      <c r="E1197" s="360"/>
      <c r="F1197" s="360">
        <v>0</v>
      </c>
      <c r="G1197" s="360">
        <v>0</v>
      </c>
      <c r="H1197" s="355"/>
      <c r="I1197" s="366"/>
      <c r="J1197" s="355"/>
    </row>
    <row r="1198" s="312" customFormat="1" ht="14.25" spans="1:10">
      <c r="A1198" s="349">
        <v>2220506</v>
      </c>
      <c r="B1198" s="372"/>
      <c r="C1198" s="351" t="s">
        <v>2176</v>
      </c>
      <c r="D1198" s="360">
        <v>0</v>
      </c>
      <c r="E1198" s="360"/>
      <c r="F1198" s="360">
        <v>0</v>
      </c>
      <c r="G1198" s="360">
        <v>0</v>
      </c>
      <c r="H1198" s="355"/>
      <c r="I1198" s="366"/>
      <c r="J1198" s="355"/>
    </row>
    <row r="1199" s="312" customFormat="1" ht="14.25" spans="1:10">
      <c r="A1199" s="349">
        <v>2220507</v>
      </c>
      <c r="B1199" s="372"/>
      <c r="C1199" s="351" t="s">
        <v>2177</v>
      </c>
      <c r="D1199" s="360">
        <v>0</v>
      </c>
      <c r="E1199" s="360"/>
      <c r="F1199" s="360">
        <v>0</v>
      </c>
      <c r="G1199" s="360">
        <v>0</v>
      </c>
      <c r="H1199" s="355"/>
      <c r="I1199" s="366"/>
      <c r="J1199" s="355"/>
    </row>
    <row r="1200" s="312" customFormat="1" ht="14.25" spans="1:10">
      <c r="A1200" s="349">
        <v>2220508</v>
      </c>
      <c r="B1200" s="372"/>
      <c r="C1200" s="351" t="s">
        <v>2178</v>
      </c>
      <c r="D1200" s="360">
        <v>0</v>
      </c>
      <c r="E1200" s="360"/>
      <c r="F1200" s="360">
        <v>0</v>
      </c>
      <c r="G1200" s="360">
        <v>0</v>
      </c>
      <c r="H1200" s="355"/>
      <c r="I1200" s="366"/>
      <c r="J1200" s="355"/>
    </row>
    <row r="1201" s="312" customFormat="1" ht="14.25" spans="1:10">
      <c r="A1201" s="349">
        <v>2220509</v>
      </c>
      <c r="B1201" s="372"/>
      <c r="C1201" s="351" t="s">
        <v>2179</v>
      </c>
      <c r="D1201" s="360">
        <v>0</v>
      </c>
      <c r="E1201" s="360"/>
      <c r="F1201" s="360">
        <v>0</v>
      </c>
      <c r="G1201" s="360">
        <v>0</v>
      </c>
      <c r="H1201" s="355"/>
      <c r="I1201" s="366"/>
      <c r="J1201" s="355"/>
    </row>
    <row r="1202" s="312" customFormat="1" ht="14.25" spans="1:10">
      <c r="A1202" s="349">
        <v>2220510</v>
      </c>
      <c r="B1202" s="372"/>
      <c r="C1202" s="351" t="s">
        <v>2180</v>
      </c>
      <c r="D1202" s="360">
        <v>0</v>
      </c>
      <c r="E1202" s="360"/>
      <c r="F1202" s="360"/>
      <c r="G1202" s="360">
        <v>0</v>
      </c>
      <c r="H1202" s="355"/>
      <c r="I1202" s="366"/>
      <c r="J1202" s="355"/>
    </row>
    <row r="1203" s="312" customFormat="1" ht="14.25" spans="1:10">
      <c r="A1203" s="349">
        <v>2220511</v>
      </c>
      <c r="B1203" s="372"/>
      <c r="C1203" s="351" t="s">
        <v>2181</v>
      </c>
      <c r="D1203" s="360">
        <v>180</v>
      </c>
      <c r="E1203" s="360"/>
      <c r="F1203" s="360">
        <v>0</v>
      </c>
      <c r="G1203" s="360">
        <v>0</v>
      </c>
      <c r="H1203" s="355"/>
      <c r="I1203" s="366"/>
      <c r="J1203" s="355"/>
    </row>
    <row r="1204" s="312" customFormat="1" ht="14.25" spans="1:10">
      <c r="A1204" s="349">
        <v>2220599</v>
      </c>
      <c r="B1204" s="372"/>
      <c r="C1204" s="351" t="s">
        <v>2182</v>
      </c>
      <c r="D1204" s="360">
        <v>0</v>
      </c>
      <c r="E1204" s="360"/>
      <c r="F1204" s="360">
        <v>0</v>
      </c>
      <c r="G1204" s="360">
        <v>0</v>
      </c>
      <c r="H1204" s="355"/>
      <c r="I1204" s="366"/>
      <c r="J1204" s="355"/>
    </row>
    <row r="1205" s="312" customFormat="1" ht="14.25" spans="1:10">
      <c r="A1205" s="344" t="s">
        <v>2183</v>
      </c>
      <c r="B1205" s="345">
        <f t="shared" ref="B1205:B1264" si="239">LEN(A1205)</f>
        <v>3</v>
      </c>
      <c r="C1205" s="346" t="s">
        <v>2184</v>
      </c>
      <c r="D1205" s="347">
        <v>733</v>
      </c>
      <c r="E1205" s="347">
        <v>168</v>
      </c>
      <c r="F1205" s="347">
        <v>168</v>
      </c>
      <c r="G1205" s="347">
        <v>507</v>
      </c>
      <c r="H1205" s="348">
        <f>G1205/F1205</f>
        <v>3.01785714285714</v>
      </c>
      <c r="I1205" s="365">
        <f t="shared" ref="I1205:I1208" si="240">G1205-D1205</f>
        <v>-226</v>
      </c>
      <c r="J1205" s="348"/>
    </row>
    <row r="1206" s="312" customFormat="1" ht="14.25" spans="1:10">
      <c r="A1206" s="349" t="s">
        <v>2185</v>
      </c>
      <c r="B1206" s="372">
        <f t="shared" si="239"/>
        <v>5</v>
      </c>
      <c r="C1206" s="351" t="s">
        <v>2186</v>
      </c>
      <c r="D1206" s="360">
        <v>237</v>
      </c>
      <c r="E1206" s="360">
        <v>141</v>
      </c>
      <c r="F1206" s="360">
        <v>141</v>
      </c>
      <c r="G1206" s="360">
        <v>210</v>
      </c>
      <c r="H1206" s="355">
        <f>G1206/F1206</f>
        <v>1.48936170212766</v>
      </c>
      <c r="I1206" s="366">
        <f t="shared" si="240"/>
        <v>-27</v>
      </c>
      <c r="J1206" s="355"/>
    </row>
    <row r="1207" s="312" customFormat="1" ht="14.25" spans="1:10">
      <c r="A1207" s="349" t="s">
        <v>2187</v>
      </c>
      <c r="B1207" s="372">
        <f t="shared" si="239"/>
        <v>7</v>
      </c>
      <c r="C1207" s="351" t="s">
        <v>434</v>
      </c>
      <c r="D1207" s="360">
        <v>0</v>
      </c>
      <c r="E1207" s="360"/>
      <c r="F1207" s="360">
        <v>0</v>
      </c>
      <c r="G1207" s="360">
        <v>3</v>
      </c>
      <c r="H1207" s="355"/>
      <c r="I1207" s="366"/>
      <c r="J1207" s="355"/>
    </row>
    <row r="1208" s="312" customFormat="1" ht="14.25" spans="1:10">
      <c r="A1208" s="349" t="s">
        <v>2188</v>
      </c>
      <c r="B1208" s="372">
        <f t="shared" si="239"/>
        <v>7</v>
      </c>
      <c r="C1208" s="351" t="s">
        <v>436</v>
      </c>
      <c r="D1208" s="360">
        <v>0</v>
      </c>
      <c r="E1208" s="360"/>
      <c r="F1208" s="360">
        <v>0</v>
      </c>
      <c r="G1208" s="360">
        <v>0</v>
      </c>
      <c r="H1208" s="355"/>
      <c r="I1208" s="366">
        <f t="shared" si="240"/>
        <v>0</v>
      </c>
      <c r="J1208" s="355"/>
    </row>
    <row r="1209" s="312" customFormat="1" ht="14.25" spans="1:10">
      <c r="A1209" s="349" t="s">
        <v>2189</v>
      </c>
      <c r="B1209" s="372">
        <f t="shared" si="239"/>
        <v>7</v>
      </c>
      <c r="C1209" s="351" t="s">
        <v>438</v>
      </c>
      <c r="D1209" s="360">
        <v>0</v>
      </c>
      <c r="E1209" s="360"/>
      <c r="F1209" s="360">
        <v>0</v>
      </c>
      <c r="G1209" s="360">
        <v>0</v>
      </c>
      <c r="H1209" s="355"/>
      <c r="I1209" s="366"/>
      <c r="J1209" s="355"/>
    </row>
    <row r="1210" s="312" customFormat="1" ht="14.25" spans="1:10">
      <c r="A1210" s="349" t="s">
        <v>2190</v>
      </c>
      <c r="B1210" s="372">
        <f t="shared" si="239"/>
        <v>7</v>
      </c>
      <c r="C1210" s="351" t="s">
        <v>2191</v>
      </c>
      <c r="D1210" s="360">
        <v>10</v>
      </c>
      <c r="E1210" s="360"/>
      <c r="F1210" s="360">
        <v>0</v>
      </c>
      <c r="G1210" s="360">
        <v>0</v>
      </c>
      <c r="H1210" s="355"/>
      <c r="I1210" s="366"/>
      <c r="J1210" s="355"/>
    </row>
    <row r="1211" s="312" customFormat="1" ht="14.25" spans="1:10">
      <c r="A1211" s="349" t="s">
        <v>2192</v>
      </c>
      <c r="B1211" s="372">
        <f t="shared" si="239"/>
        <v>7</v>
      </c>
      <c r="C1211" s="351" t="s">
        <v>2193</v>
      </c>
      <c r="D1211" s="360">
        <v>0</v>
      </c>
      <c r="E1211" s="360"/>
      <c r="F1211" s="360">
        <v>0</v>
      </c>
      <c r="G1211" s="360">
        <v>0</v>
      </c>
      <c r="H1211" s="355"/>
      <c r="I1211" s="366"/>
      <c r="J1211" s="355"/>
    </row>
    <row r="1212" s="312" customFormat="1" ht="14.25" spans="1:10">
      <c r="A1212" s="349" t="s">
        <v>2194</v>
      </c>
      <c r="B1212" s="372">
        <f t="shared" si="239"/>
        <v>7</v>
      </c>
      <c r="C1212" s="351" t="s">
        <v>2195</v>
      </c>
      <c r="D1212" s="360">
        <v>216</v>
      </c>
      <c r="E1212" s="360">
        <v>141</v>
      </c>
      <c r="F1212" s="360">
        <v>141</v>
      </c>
      <c r="G1212" s="360">
        <v>207</v>
      </c>
      <c r="H1212" s="355">
        <f>G1212/F1212</f>
        <v>1.46808510638298</v>
      </c>
      <c r="I1212" s="366">
        <f t="shared" ref="I1212:I1214" si="241">G1212-D1212</f>
        <v>-9</v>
      </c>
      <c r="J1212" s="355"/>
    </row>
    <row r="1213" s="312" customFormat="1" ht="14.25" spans="1:10">
      <c r="A1213" s="349" t="s">
        <v>2196</v>
      </c>
      <c r="B1213" s="372">
        <f t="shared" si="239"/>
        <v>7</v>
      </c>
      <c r="C1213" s="351" t="s">
        <v>2197</v>
      </c>
      <c r="D1213" s="360">
        <v>0</v>
      </c>
      <c r="E1213" s="360"/>
      <c r="F1213" s="360">
        <v>0</v>
      </c>
      <c r="G1213" s="360">
        <v>0</v>
      </c>
      <c r="H1213" s="355"/>
      <c r="I1213" s="366">
        <f t="shared" si="241"/>
        <v>0</v>
      </c>
      <c r="J1213" s="355"/>
    </row>
    <row r="1214" s="312" customFormat="1" ht="14.25" spans="1:10">
      <c r="A1214" s="349" t="s">
        <v>2198</v>
      </c>
      <c r="B1214" s="372">
        <f t="shared" si="239"/>
        <v>7</v>
      </c>
      <c r="C1214" s="351" t="s">
        <v>2199</v>
      </c>
      <c r="D1214" s="360">
        <v>0</v>
      </c>
      <c r="E1214" s="360"/>
      <c r="F1214" s="360">
        <v>0</v>
      </c>
      <c r="G1214" s="360">
        <v>0</v>
      </c>
      <c r="H1214" s="355"/>
      <c r="I1214" s="366">
        <f t="shared" si="241"/>
        <v>0</v>
      </c>
      <c r="J1214" s="355"/>
    </row>
    <row r="1215" s="312" customFormat="1" ht="14.25" spans="1:10">
      <c r="A1215" s="349" t="s">
        <v>2200</v>
      </c>
      <c r="B1215" s="372">
        <f t="shared" si="239"/>
        <v>7</v>
      </c>
      <c r="C1215" s="351" t="s">
        <v>2201</v>
      </c>
      <c r="D1215" s="360">
        <v>3</v>
      </c>
      <c r="E1215" s="360"/>
      <c r="F1215" s="360">
        <v>0</v>
      </c>
      <c r="G1215" s="360">
        <v>0</v>
      </c>
      <c r="H1215" s="355"/>
      <c r="I1215" s="366"/>
      <c r="J1215" s="355"/>
    </row>
    <row r="1216" s="312" customFormat="1" ht="14.25" spans="1:10">
      <c r="A1216" s="349" t="s">
        <v>2202</v>
      </c>
      <c r="B1216" s="372">
        <f t="shared" si="239"/>
        <v>7</v>
      </c>
      <c r="C1216" s="351" t="s">
        <v>441</v>
      </c>
      <c r="D1216" s="360">
        <v>0</v>
      </c>
      <c r="E1216" s="360"/>
      <c r="F1216" s="360">
        <v>0</v>
      </c>
      <c r="G1216" s="360">
        <v>0</v>
      </c>
      <c r="H1216" s="355"/>
      <c r="I1216" s="366"/>
      <c r="J1216" s="355"/>
    </row>
    <row r="1217" s="312" customFormat="1" ht="14.25" spans="1:10">
      <c r="A1217" s="349" t="s">
        <v>2203</v>
      </c>
      <c r="B1217" s="372">
        <f t="shared" si="239"/>
        <v>7</v>
      </c>
      <c r="C1217" s="351" t="s">
        <v>2204</v>
      </c>
      <c r="D1217" s="360">
        <v>8</v>
      </c>
      <c r="E1217" s="360"/>
      <c r="F1217" s="360">
        <v>0</v>
      </c>
      <c r="G1217" s="360">
        <v>0</v>
      </c>
      <c r="H1217" s="355"/>
      <c r="I1217" s="366"/>
      <c r="J1217" s="355"/>
    </row>
    <row r="1218" s="312" customFormat="1" ht="14.25" spans="1:10">
      <c r="A1218" s="349" t="s">
        <v>2205</v>
      </c>
      <c r="B1218" s="372">
        <f t="shared" si="239"/>
        <v>5</v>
      </c>
      <c r="C1218" s="351" t="s">
        <v>2206</v>
      </c>
      <c r="D1218" s="360">
        <v>494</v>
      </c>
      <c r="E1218" s="360"/>
      <c r="F1218" s="360">
        <v>0</v>
      </c>
      <c r="G1218" s="360">
        <v>232</v>
      </c>
      <c r="H1218" s="355"/>
      <c r="I1218" s="366">
        <f t="shared" ref="I1218:I1222" si="242">G1218-D1218</f>
        <v>-262</v>
      </c>
      <c r="J1218" s="355"/>
    </row>
    <row r="1219" s="312" customFormat="1" ht="14.25" spans="1:10">
      <c r="A1219" s="349" t="s">
        <v>2207</v>
      </c>
      <c r="B1219" s="372">
        <f t="shared" si="239"/>
        <v>7</v>
      </c>
      <c r="C1219" s="351" t="s">
        <v>434</v>
      </c>
      <c r="D1219" s="360">
        <v>0</v>
      </c>
      <c r="E1219" s="360"/>
      <c r="F1219" s="360">
        <v>0</v>
      </c>
      <c r="G1219" s="360">
        <v>0</v>
      </c>
      <c r="H1219" s="355"/>
      <c r="I1219" s="366"/>
      <c r="J1219" s="355"/>
    </row>
    <row r="1220" s="312" customFormat="1" ht="14.25" spans="1:10">
      <c r="A1220" s="349" t="s">
        <v>2208</v>
      </c>
      <c r="B1220" s="372">
        <f t="shared" si="239"/>
        <v>7</v>
      </c>
      <c r="C1220" s="351" t="s">
        <v>2209</v>
      </c>
      <c r="D1220" s="360">
        <v>494</v>
      </c>
      <c r="E1220" s="360"/>
      <c r="F1220" s="360">
        <v>0</v>
      </c>
      <c r="G1220" s="360">
        <v>0</v>
      </c>
      <c r="H1220" s="355"/>
      <c r="I1220" s="366">
        <f t="shared" si="242"/>
        <v>-494</v>
      </c>
      <c r="J1220" s="355"/>
    </row>
    <row r="1221" s="312" customFormat="1" ht="14.25" spans="1:10">
      <c r="A1221" s="349" t="s">
        <v>2210</v>
      </c>
      <c r="B1221" s="372">
        <f t="shared" si="239"/>
        <v>7</v>
      </c>
      <c r="C1221" s="351" t="s">
        <v>438</v>
      </c>
      <c r="D1221" s="360">
        <v>0</v>
      </c>
      <c r="E1221" s="360"/>
      <c r="F1221" s="360">
        <v>0</v>
      </c>
      <c r="G1221" s="360">
        <v>0</v>
      </c>
      <c r="H1221" s="355"/>
      <c r="I1221" s="366"/>
      <c r="J1221" s="355"/>
    </row>
    <row r="1222" s="312" customFormat="1" ht="14.25" spans="1:10">
      <c r="A1222" s="349" t="s">
        <v>2211</v>
      </c>
      <c r="B1222" s="372">
        <f t="shared" si="239"/>
        <v>7</v>
      </c>
      <c r="C1222" s="351" t="s">
        <v>2212</v>
      </c>
      <c r="D1222" s="360">
        <v>0</v>
      </c>
      <c r="E1222" s="360"/>
      <c r="F1222" s="360">
        <v>0</v>
      </c>
      <c r="G1222" s="360">
        <v>232</v>
      </c>
      <c r="H1222" s="355"/>
      <c r="I1222" s="366">
        <f t="shared" si="242"/>
        <v>232</v>
      </c>
      <c r="J1222" s="355"/>
    </row>
    <row r="1223" s="312" customFormat="1" ht="14.25" spans="1:10">
      <c r="A1223" s="349" t="s">
        <v>2213</v>
      </c>
      <c r="B1223" s="372">
        <f t="shared" si="239"/>
        <v>7</v>
      </c>
      <c r="C1223" s="351" t="s">
        <v>2214</v>
      </c>
      <c r="D1223" s="360">
        <v>0</v>
      </c>
      <c r="E1223" s="360"/>
      <c r="F1223" s="360">
        <v>0</v>
      </c>
      <c r="G1223" s="360">
        <v>0</v>
      </c>
      <c r="H1223" s="355"/>
      <c r="I1223" s="366"/>
      <c r="J1223" s="355"/>
    </row>
    <row r="1224" s="312" customFormat="1" ht="14.25" spans="1:10">
      <c r="A1224" s="349" t="s">
        <v>2215</v>
      </c>
      <c r="B1224" s="372">
        <f t="shared" si="239"/>
        <v>5</v>
      </c>
      <c r="C1224" s="351" t="s">
        <v>2216</v>
      </c>
      <c r="D1224" s="360">
        <v>1</v>
      </c>
      <c r="E1224" s="360">
        <v>27</v>
      </c>
      <c r="F1224" s="360">
        <v>27</v>
      </c>
      <c r="G1224" s="360">
        <v>25</v>
      </c>
      <c r="H1224" s="355">
        <f>G1224/F1224</f>
        <v>0.925925925925926</v>
      </c>
      <c r="I1224" s="366">
        <f>G1224-D1224</f>
        <v>24</v>
      </c>
      <c r="J1224" s="355"/>
    </row>
    <row r="1225" s="312" customFormat="1" ht="14.25" spans="1:10">
      <c r="A1225" s="349" t="s">
        <v>2217</v>
      </c>
      <c r="B1225" s="372">
        <f t="shared" si="239"/>
        <v>7</v>
      </c>
      <c r="C1225" s="351" t="s">
        <v>434</v>
      </c>
      <c r="D1225" s="360">
        <v>0</v>
      </c>
      <c r="E1225" s="360"/>
      <c r="F1225" s="360">
        <v>0</v>
      </c>
      <c r="G1225" s="360">
        <v>0</v>
      </c>
      <c r="H1225" s="355"/>
      <c r="I1225" s="366"/>
      <c r="J1225" s="355"/>
    </row>
    <row r="1226" s="312" customFormat="1" ht="14.25" spans="1:10">
      <c r="A1226" s="349" t="s">
        <v>2218</v>
      </c>
      <c r="B1226" s="372">
        <f t="shared" si="239"/>
        <v>7</v>
      </c>
      <c r="C1226" s="351" t="s">
        <v>436</v>
      </c>
      <c r="D1226" s="360">
        <v>1</v>
      </c>
      <c r="E1226" s="360">
        <v>27</v>
      </c>
      <c r="F1226" s="360">
        <v>27</v>
      </c>
      <c r="G1226" s="360">
        <v>25</v>
      </c>
      <c r="H1226" s="355"/>
      <c r="I1226" s="366">
        <f>G1226-D1226</f>
        <v>24</v>
      </c>
      <c r="J1226" s="355"/>
    </row>
    <row r="1227" s="312" customFormat="1" ht="14.25" spans="1:10">
      <c r="A1227" s="349" t="s">
        <v>2219</v>
      </c>
      <c r="B1227" s="372">
        <f t="shared" si="239"/>
        <v>7</v>
      </c>
      <c r="C1227" s="351" t="s">
        <v>438</v>
      </c>
      <c r="D1227" s="360">
        <v>0</v>
      </c>
      <c r="E1227" s="360"/>
      <c r="F1227" s="360">
        <v>0</v>
      </c>
      <c r="G1227" s="360">
        <v>0</v>
      </c>
      <c r="H1227" s="355"/>
      <c r="I1227" s="366"/>
      <c r="J1227" s="355"/>
    </row>
    <row r="1228" s="312" customFormat="1" ht="14.25" spans="1:10">
      <c r="A1228" s="349" t="s">
        <v>2220</v>
      </c>
      <c r="B1228" s="372">
        <f t="shared" si="239"/>
        <v>7</v>
      </c>
      <c r="C1228" s="351" t="s">
        <v>2221</v>
      </c>
      <c r="D1228" s="360">
        <v>0</v>
      </c>
      <c r="E1228" s="360"/>
      <c r="F1228" s="360">
        <v>0</v>
      </c>
      <c r="G1228" s="360">
        <v>0</v>
      </c>
      <c r="H1228" s="355"/>
      <c r="I1228" s="366"/>
      <c r="J1228" s="355"/>
    </row>
    <row r="1229" s="312" customFormat="1" ht="14.25" spans="1:10">
      <c r="A1229" s="349" t="s">
        <v>2222</v>
      </c>
      <c r="B1229" s="372">
        <f t="shared" si="239"/>
        <v>7</v>
      </c>
      <c r="C1229" s="351" t="s">
        <v>2223</v>
      </c>
      <c r="D1229" s="360">
        <v>0</v>
      </c>
      <c r="E1229" s="360"/>
      <c r="F1229" s="360">
        <v>0</v>
      </c>
      <c r="G1229" s="360">
        <v>0</v>
      </c>
      <c r="H1229" s="355"/>
      <c r="I1229" s="366"/>
      <c r="J1229" s="355"/>
    </row>
    <row r="1230" s="312" customFormat="1" ht="14.25" spans="1:10">
      <c r="A1230" s="349" t="s">
        <v>2224</v>
      </c>
      <c r="B1230" s="372">
        <f t="shared" si="239"/>
        <v>5</v>
      </c>
      <c r="C1230" s="351" t="s">
        <v>2225</v>
      </c>
      <c r="D1230" s="360">
        <v>0</v>
      </c>
      <c r="E1230" s="360"/>
      <c r="F1230" s="360">
        <v>0</v>
      </c>
      <c r="G1230" s="360">
        <v>0</v>
      </c>
      <c r="H1230" s="355"/>
      <c r="I1230" s="366"/>
      <c r="J1230" s="355"/>
    </row>
    <row r="1231" s="312" customFormat="1" ht="14.25" spans="1:10">
      <c r="A1231" s="349" t="s">
        <v>2226</v>
      </c>
      <c r="B1231" s="372">
        <f t="shared" si="239"/>
        <v>7</v>
      </c>
      <c r="C1231" s="351" t="s">
        <v>434</v>
      </c>
      <c r="D1231" s="360">
        <v>0</v>
      </c>
      <c r="E1231" s="360"/>
      <c r="F1231" s="360">
        <v>0</v>
      </c>
      <c r="G1231" s="360">
        <v>0</v>
      </c>
      <c r="H1231" s="355"/>
      <c r="I1231" s="366"/>
      <c r="J1231" s="355"/>
    </row>
    <row r="1232" s="312" customFormat="1" ht="14.25" spans="1:10">
      <c r="A1232" s="349" t="s">
        <v>2227</v>
      </c>
      <c r="B1232" s="372">
        <f t="shared" si="239"/>
        <v>7</v>
      </c>
      <c r="C1232" s="351" t="s">
        <v>436</v>
      </c>
      <c r="D1232" s="360">
        <v>0</v>
      </c>
      <c r="E1232" s="360"/>
      <c r="F1232" s="360">
        <v>0</v>
      </c>
      <c r="G1232" s="360">
        <v>0</v>
      </c>
      <c r="H1232" s="355"/>
      <c r="I1232" s="366"/>
      <c r="J1232" s="355"/>
    </row>
    <row r="1233" s="312" customFormat="1" ht="14.25" spans="1:10">
      <c r="A1233" s="349" t="s">
        <v>2228</v>
      </c>
      <c r="B1233" s="372">
        <f t="shared" si="239"/>
        <v>7</v>
      </c>
      <c r="C1233" s="351" t="s">
        <v>438</v>
      </c>
      <c r="D1233" s="360">
        <v>0</v>
      </c>
      <c r="E1233" s="360"/>
      <c r="F1233" s="360">
        <v>0</v>
      </c>
      <c r="G1233" s="360">
        <v>0</v>
      </c>
      <c r="H1233" s="355"/>
      <c r="I1233" s="366"/>
      <c r="J1233" s="355"/>
    </row>
    <row r="1234" s="312" customFormat="1" ht="14.25" spans="1:10">
      <c r="A1234" s="349" t="s">
        <v>2229</v>
      </c>
      <c r="B1234" s="372">
        <f t="shared" si="239"/>
        <v>7</v>
      </c>
      <c r="C1234" s="351" t="s">
        <v>2230</v>
      </c>
      <c r="D1234" s="360">
        <v>0</v>
      </c>
      <c r="E1234" s="360"/>
      <c r="F1234" s="360">
        <v>0</v>
      </c>
      <c r="G1234" s="360">
        <v>0</v>
      </c>
      <c r="H1234" s="355"/>
      <c r="I1234" s="366"/>
      <c r="J1234" s="355"/>
    </row>
    <row r="1235" s="312" customFormat="1" ht="14.25" spans="1:10">
      <c r="A1235" s="349" t="s">
        <v>2231</v>
      </c>
      <c r="B1235" s="372">
        <f t="shared" si="239"/>
        <v>7</v>
      </c>
      <c r="C1235" s="351" t="s">
        <v>2232</v>
      </c>
      <c r="D1235" s="360">
        <v>0</v>
      </c>
      <c r="E1235" s="360"/>
      <c r="F1235" s="360">
        <v>0</v>
      </c>
      <c r="G1235" s="360">
        <v>0</v>
      </c>
      <c r="H1235" s="355"/>
      <c r="I1235" s="366"/>
      <c r="J1235" s="355"/>
    </row>
    <row r="1236" s="312" customFormat="1" ht="14.25" spans="1:10">
      <c r="A1236" s="349" t="s">
        <v>2233</v>
      </c>
      <c r="B1236" s="372">
        <f t="shared" si="239"/>
        <v>7</v>
      </c>
      <c r="C1236" s="351" t="s">
        <v>441</v>
      </c>
      <c r="D1236" s="360">
        <v>0</v>
      </c>
      <c r="E1236" s="360"/>
      <c r="F1236" s="360">
        <v>0</v>
      </c>
      <c r="G1236" s="360">
        <v>0</v>
      </c>
      <c r="H1236" s="355"/>
      <c r="I1236" s="366"/>
      <c r="J1236" s="355"/>
    </row>
    <row r="1237" s="312" customFormat="1" ht="14.25" spans="1:10">
      <c r="A1237" s="349" t="s">
        <v>2234</v>
      </c>
      <c r="B1237" s="372">
        <f t="shared" si="239"/>
        <v>7</v>
      </c>
      <c r="C1237" s="351" t="s">
        <v>2235</v>
      </c>
      <c r="D1237" s="360">
        <v>0</v>
      </c>
      <c r="E1237" s="360"/>
      <c r="F1237" s="360">
        <v>0</v>
      </c>
      <c r="G1237" s="360">
        <v>0</v>
      </c>
      <c r="H1237" s="355"/>
      <c r="I1237" s="366"/>
      <c r="J1237" s="355"/>
    </row>
    <row r="1238" s="312" customFormat="1" ht="14.25" spans="1:10">
      <c r="A1238" s="349" t="s">
        <v>2236</v>
      </c>
      <c r="B1238" s="372">
        <f t="shared" si="239"/>
        <v>5</v>
      </c>
      <c r="C1238" s="351" t="s">
        <v>2237</v>
      </c>
      <c r="D1238" s="360">
        <v>0</v>
      </c>
      <c r="E1238" s="360"/>
      <c r="F1238" s="360">
        <v>0</v>
      </c>
      <c r="G1238" s="360">
        <v>0</v>
      </c>
      <c r="H1238" s="355"/>
      <c r="I1238" s="366"/>
      <c r="J1238" s="355"/>
    </row>
    <row r="1239" s="312" customFormat="1" ht="14.25" spans="1:10">
      <c r="A1239" s="349" t="s">
        <v>2238</v>
      </c>
      <c r="B1239" s="372">
        <f t="shared" si="239"/>
        <v>7</v>
      </c>
      <c r="C1239" s="351" t="s">
        <v>434</v>
      </c>
      <c r="D1239" s="360">
        <v>0</v>
      </c>
      <c r="E1239" s="360"/>
      <c r="F1239" s="360">
        <v>0</v>
      </c>
      <c r="G1239" s="360">
        <v>0</v>
      </c>
      <c r="H1239" s="355"/>
      <c r="I1239" s="366"/>
      <c r="J1239" s="355"/>
    </row>
    <row r="1240" s="312" customFormat="1" ht="14.25" spans="1:10">
      <c r="A1240" s="349" t="s">
        <v>2239</v>
      </c>
      <c r="B1240" s="372">
        <f t="shared" si="239"/>
        <v>7</v>
      </c>
      <c r="C1240" s="351" t="s">
        <v>436</v>
      </c>
      <c r="D1240" s="360">
        <v>0</v>
      </c>
      <c r="E1240" s="360"/>
      <c r="F1240" s="360">
        <v>0</v>
      </c>
      <c r="G1240" s="360">
        <v>0</v>
      </c>
      <c r="H1240" s="355"/>
      <c r="I1240" s="366"/>
      <c r="J1240" s="355"/>
    </row>
    <row r="1241" s="312" customFormat="1" ht="14.25" spans="1:10">
      <c r="A1241" s="349" t="s">
        <v>2240</v>
      </c>
      <c r="B1241" s="372">
        <f t="shared" si="239"/>
        <v>7</v>
      </c>
      <c r="C1241" s="351" t="s">
        <v>438</v>
      </c>
      <c r="D1241" s="360">
        <v>0</v>
      </c>
      <c r="E1241" s="360"/>
      <c r="F1241" s="360">
        <v>0</v>
      </c>
      <c r="G1241" s="360">
        <v>0</v>
      </c>
      <c r="H1241" s="355"/>
      <c r="I1241" s="366"/>
      <c r="J1241" s="355"/>
    </row>
    <row r="1242" s="312" customFormat="1" ht="14.25" spans="1:10">
      <c r="A1242" s="349" t="s">
        <v>2241</v>
      </c>
      <c r="B1242" s="372">
        <f t="shared" si="239"/>
        <v>7</v>
      </c>
      <c r="C1242" s="351" t="s">
        <v>2242</v>
      </c>
      <c r="D1242" s="360">
        <v>0</v>
      </c>
      <c r="E1242" s="360"/>
      <c r="F1242" s="360">
        <v>0</v>
      </c>
      <c r="G1242" s="360">
        <v>0</v>
      </c>
      <c r="H1242" s="355"/>
      <c r="I1242" s="366"/>
      <c r="J1242" s="355"/>
    </row>
    <row r="1243" s="312" customFormat="1" ht="14.25" spans="1:10">
      <c r="A1243" s="349" t="s">
        <v>2243</v>
      </c>
      <c r="B1243" s="372">
        <f t="shared" si="239"/>
        <v>7</v>
      </c>
      <c r="C1243" s="351" t="s">
        <v>2244</v>
      </c>
      <c r="D1243" s="360">
        <v>0</v>
      </c>
      <c r="E1243" s="360"/>
      <c r="F1243" s="360">
        <v>0</v>
      </c>
      <c r="G1243" s="360">
        <v>0</v>
      </c>
      <c r="H1243" s="355"/>
      <c r="I1243" s="366"/>
      <c r="J1243" s="355"/>
    </row>
    <row r="1244" s="312" customFormat="1" ht="14.25" spans="1:10">
      <c r="A1244" s="349" t="s">
        <v>2245</v>
      </c>
      <c r="B1244" s="372">
        <f t="shared" si="239"/>
        <v>7</v>
      </c>
      <c r="C1244" s="351" t="s">
        <v>2246</v>
      </c>
      <c r="D1244" s="360">
        <v>0</v>
      </c>
      <c r="E1244" s="360"/>
      <c r="F1244" s="360">
        <v>0</v>
      </c>
      <c r="G1244" s="360">
        <v>0</v>
      </c>
      <c r="H1244" s="355"/>
      <c r="I1244" s="366"/>
      <c r="J1244" s="355"/>
    </row>
    <row r="1245" s="312" customFormat="1" ht="14.25" spans="1:10">
      <c r="A1245" s="349" t="s">
        <v>2247</v>
      </c>
      <c r="B1245" s="372">
        <f t="shared" si="239"/>
        <v>7</v>
      </c>
      <c r="C1245" s="351" t="s">
        <v>2248</v>
      </c>
      <c r="D1245" s="360">
        <v>0</v>
      </c>
      <c r="E1245" s="360"/>
      <c r="F1245" s="360">
        <v>0</v>
      </c>
      <c r="G1245" s="360">
        <v>0</v>
      </c>
      <c r="H1245" s="355"/>
      <c r="I1245" s="366"/>
      <c r="J1245" s="355"/>
    </row>
    <row r="1246" s="312" customFormat="1" ht="14.25" spans="1:10">
      <c r="A1246" s="349" t="s">
        <v>2249</v>
      </c>
      <c r="B1246" s="372">
        <f t="shared" si="239"/>
        <v>7</v>
      </c>
      <c r="C1246" s="351" t="s">
        <v>2250</v>
      </c>
      <c r="D1246" s="360">
        <v>0</v>
      </c>
      <c r="E1246" s="360"/>
      <c r="F1246" s="360">
        <v>0</v>
      </c>
      <c r="G1246" s="360">
        <v>0</v>
      </c>
      <c r="H1246" s="355"/>
      <c r="I1246" s="366"/>
      <c r="J1246" s="355"/>
    </row>
    <row r="1247" s="312" customFormat="1" ht="14.25" spans="1:10">
      <c r="A1247" s="349" t="s">
        <v>2251</v>
      </c>
      <c r="B1247" s="372">
        <f t="shared" si="239"/>
        <v>7</v>
      </c>
      <c r="C1247" s="351" t="s">
        <v>2252</v>
      </c>
      <c r="D1247" s="360">
        <v>0</v>
      </c>
      <c r="E1247" s="360"/>
      <c r="F1247" s="360">
        <v>0</v>
      </c>
      <c r="G1247" s="360">
        <v>0</v>
      </c>
      <c r="H1247" s="355"/>
      <c r="I1247" s="366"/>
      <c r="J1247" s="355"/>
    </row>
    <row r="1248" s="312" customFormat="1" ht="14.25" spans="1:10">
      <c r="A1248" s="349" t="s">
        <v>2253</v>
      </c>
      <c r="B1248" s="372">
        <f t="shared" si="239"/>
        <v>7</v>
      </c>
      <c r="C1248" s="351" t="s">
        <v>2254</v>
      </c>
      <c r="D1248" s="360">
        <v>0</v>
      </c>
      <c r="E1248" s="360"/>
      <c r="F1248" s="360">
        <v>0</v>
      </c>
      <c r="G1248" s="360">
        <v>0</v>
      </c>
      <c r="H1248" s="355"/>
      <c r="I1248" s="366"/>
      <c r="J1248" s="355"/>
    </row>
    <row r="1249" s="312" customFormat="1" ht="14.25" spans="1:10">
      <c r="A1249" s="349" t="s">
        <v>2255</v>
      </c>
      <c r="B1249" s="372">
        <f t="shared" si="239"/>
        <v>7</v>
      </c>
      <c r="C1249" s="351" t="s">
        <v>2256</v>
      </c>
      <c r="D1249" s="360">
        <v>0</v>
      </c>
      <c r="E1249" s="360"/>
      <c r="F1249" s="360">
        <v>0</v>
      </c>
      <c r="G1249" s="360">
        <v>0</v>
      </c>
      <c r="H1249" s="355"/>
      <c r="I1249" s="366"/>
      <c r="J1249" s="355"/>
    </row>
    <row r="1250" s="312" customFormat="1" ht="14.25" spans="1:10">
      <c r="A1250" s="349" t="s">
        <v>2257</v>
      </c>
      <c r="B1250" s="372">
        <f t="shared" si="239"/>
        <v>7</v>
      </c>
      <c r="C1250" s="351" t="s">
        <v>2258</v>
      </c>
      <c r="D1250" s="360">
        <v>0</v>
      </c>
      <c r="E1250" s="360"/>
      <c r="F1250" s="360">
        <v>0</v>
      </c>
      <c r="G1250" s="360">
        <v>0</v>
      </c>
      <c r="H1250" s="355"/>
      <c r="I1250" s="366"/>
      <c r="J1250" s="355"/>
    </row>
    <row r="1251" s="312" customFormat="1" ht="14.25" spans="1:10">
      <c r="A1251" s="349" t="s">
        <v>2259</v>
      </c>
      <c r="B1251" s="372">
        <f t="shared" si="239"/>
        <v>5</v>
      </c>
      <c r="C1251" s="351" t="s">
        <v>2260</v>
      </c>
      <c r="D1251" s="360">
        <v>1</v>
      </c>
      <c r="E1251" s="360"/>
      <c r="F1251" s="360">
        <v>0</v>
      </c>
      <c r="G1251" s="360">
        <v>0</v>
      </c>
      <c r="H1251" s="355"/>
      <c r="I1251" s="366">
        <f t="shared" ref="I1251:I1256" si="243">G1251-D1251</f>
        <v>-1</v>
      </c>
      <c r="J1251" s="355"/>
    </row>
    <row r="1252" s="312" customFormat="1" ht="14.25" spans="1:10">
      <c r="A1252" s="349" t="s">
        <v>2261</v>
      </c>
      <c r="B1252" s="372">
        <f t="shared" si="239"/>
        <v>7</v>
      </c>
      <c r="C1252" s="351" t="s">
        <v>2262</v>
      </c>
      <c r="D1252" s="360">
        <v>0</v>
      </c>
      <c r="E1252" s="360"/>
      <c r="F1252" s="360">
        <v>0</v>
      </c>
      <c r="G1252" s="360">
        <v>0</v>
      </c>
      <c r="H1252" s="355"/>
      <c r="I1252" s="366"/>
      <c r="J1252" s="355"/>
    </row>
    <row r="1253" s="312" customFormat="1" ht="14.25" spans="1:10">
      <c r="A1253" s="349" t="s">
        <v>2263</v>
      </c>
      <c r="B1253" s="372">
        <f t="shared" si="239"/>
        <v>7</v>
      </c>
      <c r="C1253" s="351" t="s">
        <v>2264</v>
      </c>
      <c r="D1253" s="360">
        <v>1</v>
      </c>
      <c r="E1253" s="360"/>
      <c r="F1253" s="360">
        <v>0</v>
      </c>
      <c r="G1253" s="360">
        <v>0</v>
      </c>
      <c r="H1253" s="355"/>
      <c r="I1253" s="366">
        <f t="shared" si="243"/>
        <v>-1</v>
      </c>
      <c r="J1253" s="355"/>
    </row>
    <row r="1254" s="312" customFormat="1" ht="14.25" spans="1:10">
      <c r="A1254" s="349" t="s">
        <v>2265</v>
      </c>
      <c r="B1254" s="372">
        <f t="shared" si="239"/>
        <v>7</v>
      </c>
      <c r="C1254" s="351" t="s">
        <v>2266</v>
      </c>
      <c r="D1254" s="360">
        <v>0</v>
      </c>
      <c r="E1254" s="360"/>
      <c r="F1254" s="360">
        <v>0</v>
      </c>
      <c r="G1254" s="360">
        <v>0</v>
      </c>
      <c r="H1254" s="355"/>
      <c r="I1254" s="366"/>
      <c r="J1254" s="355"/>
    </row>
    <row r="1255" s="312" customFormat="1" ht="14.25" spans="1:10">
      <c r="A1255" s="349" t="s">
        <v>2267</v>
      </c>
      <c r="B1255" s="372">
        <f t="shared" si="239"/>
        <v>5</v>
      </c>
      <c r="C1255" s="351" t="s">
        <v>2268</v>
      </c>
      <c r="D1255" s="360">
        <v>0</v>
      </c>
      <c r="E1255" s="360"/>
      <c r="F1255" s="360">
        <v>0</v>
      </c>
      <c r="G1255" s="360">
        <v>0</v>
      </c>
      <c r="H1255" s="355"/>
      <c r="I1255" s="366">
        <f t="shared" si="243"/>
        <v>0</v>
      </c>
      <c r="J1255" s="355"/>
    </row>
    <row r="1256" s="312" customFormat="1" ht="14.25" spans="1:10">
      <c r="A1256" s="349" t="s">
        <v>2269</v>
      </c>
      <c r="B1256" s="372">
        <f t="shared" si="239"/>
        <v>7</v>
      </c>
      <c r="C1256" s="351" t="s">
        <v>2270</v>
      </c>
      <c r="D1256" s="360">
        <v>0</v>
      </c>
      <c r="E1256" s="360"/>
      <c r="F1256" s="360">
        <v>0</v>
      </c>
      <c r="G1256" s="360">
        <v>0</v>
      </c>
      <c r="H1256" s="355"/>
      <c r="I1256" s="366">
        <f t="shared" si="243"/>
        <v>0</v>
      </c>
      <c r="J1256" s="355"/>
    </row>
    <row r="1257" s="312" customFormat="1" ht="14.25" spans="1:10">
      <c r="A1257" s="349" t="s">
        <v>2271</v>
      </c>
      <c r="B1257" s="372">
        <f t="shared" si="239"/>
        <v>7</v>
      </c>
      <c r="C1257" s="351" t="s">
        <v>2272</v>
      </c>
      <c r="D1257" s="360">
        <v>0</v>
      </c>
      <c r="E1257" s="360"/>
      <c r="F1257" s="360">
        <v>0</v>
      </c>
      <c r="G1257" s="360">
        <v>0</v>
      </c>
      <c r="H1257" s="355"/>
      <c r="I1257" s="366"/>
      <c r="J1257" s="355"/>
    </row>
    <row r="1258" s="312" customFormat="1" ht="14.25" spans="1:10">
      <c r="A1258" s="349" t="s">
        <v>2273</v>
      </c>
      <c r="B1258" s="372">
        <f t="shared" si="239"/>
        <v>7</v>
      </c>
      <c r="C1258" s="351" t="s">
        <v>2274</v>
      </c>
      <c r="D1258" s="360">
        <v>0</v>
      </c>
      <c r="E1258" s="360"/>
      <c r="F1258" s="360">
        <v>0</v>
      </c>
      <c r="G1258" s="360">
        <v>0</v>
      </c>
      <c r="H1258" s="355"/>
      <c r="I1258" s="366"/>
      <c r="J1258" s="355"/>
    </row>
    <row r="1259" s="312" customFormat="1" ht="14.25" spans="1:10">
      <c r="A1259" s="349" t="s">
        <v>2275</v>
      </c>
      <c r="B1259" s="372">
        <f t="shared" si="239"/>
        <v>5</v>
      </c>
      <c r="C1259" s="351" t="s">
        <v>2276</v>
      </c>
      <c r="D1259" s="360">
        <v>0</v>
      </c>
      <c r="E1259" s="360"/>
      <c r="F1259" s="360">
        <v>0</v>
      </c>
      <c r="G1259" s="360">
        <v>40</v>
      </c>
      <c r="H1259" s="355"/>
      <c r="I1259" s="366"/>
      <c r="J1259" s="355"/>
    </row>
    <row r="1260" s="312" customFormat="1" ht="14.25" spans="1:10">
      <c r="A1260" s="344" t="s">
        <v>2277</v>
      </c>
      <c r="B1260" s="345">
        <f t="shared" si="239"/>
        <v>3</v>
      </c>
      <c r="C1260" s="346" t="s">
        <v>2278</v>
      </c>
      <c r="D1260" s="347">
        <v>0</v>
      </c>
      <c r="E1260" s="347">
        <v>2000</v>
      </c>
      <c r="F1260" s="347">
        <v>2000</v>
      </c>
      <c r="G1260" s="347"/>
      <c r="H1260" s="348"/>
      <c r="I1260" s="365"/>
      <c r="J1260" s="348"/>
    </row>
    <row r="1261" s="313" customFormat="1" ht="14.25" spans="1:10">
      <c r="A1261" s="344" t="s">
        <v>2279</v>
      </c>
      <c r="B1261" s="374">
        <f t="shared" si="239"/>
        <v>3</v>
      </c>
      <c r="C1261" s="346" t="s">
        <v>2280</v>
      </c>
      <c r="D1261" s="347">
        <v>67</v>
      </c>
      <c r="E1261" s="347">
        <v>5452</v>
      </c>
      <c r="F1261" s="347">
        <v>105</v>
      </c>
      <c r="G1261" s="347">
        <v>48</v>
      </c>
      <c r="H1261" s="348">
        <f>G1261/F1261</f>
        <v>0.457142857142857</v>
      </c>
      <c r="I1261" s="365">
        <f t="shared" ref="I1261:I1264" si="244">G1261-D1261</f>
        <v>-19</v>
      </c>
      <c r="J1261" s="348">
        <f t="shared" ref="J1261:J1264" si="245">I1261/D1261</f>
        <v>-0.283582089552239</v>
      </c>
    </row>
    <row r="1262" s="313" customFormat="1" ht="14.25" spans="1:10">
      <c r="A1262" s="349" t="s">
        <v>2281</v>
      </c>
      <c r="B1262" s="350">
        <f t="shared" si="239"/>
        <v>5</v>
      </c>
      <c r="C1262" s="351" t="s">
        <v>2282</v>
      </c>
      <c r="D1262" s="360">
        <v>0</v>
      </c>
      <c r="E1262" s="356">
        <v>5452</v>
      </c>
      <c r="F1262" s="354">
        <v>0</v>
      </c>
      <c r="G1262" s="360"/>
      <c r="H1262" s="355"/>
      <c r="I1262" s="366"/>
      <c r="J1262" s="355"/>
    </row>
    <row r="1263" s="313" customFormat="1" ht="14.25" spans="1:10">
      <c r="A1263" s="349" t="s">
        <v>2283</v>
      </c>
      <c r="B1263" s="350">
        <f t="shared" si="239"/>
        <v>5</v>
      </c>
      <c r="C1263" s="351" t="s">
        <v>2009</v>
      </c>
      <c r="D1263" s="360">
        <v>67</v>
      </c>
      <c r="E1263" s="356"/>
      <c r="F1263" s="354">
        <v>105</v>
      </c>
      <c r="G1263" s="360">
        <v>48</v>
      </c>
      <c r="H1263" s="355"/>
      <c r="I1263" s="366">
        <f t="shared" si="244"/>
        <v>-19</v>
      </c>
      <c r="J1263" s="355">
        <f t="shared" si="245"/>
        <v>-0.283582089552239</v>
      </c>
    </row>
    <row r="1264" s="313" customFormat="1" ht="14.25" spans="1:10">
      <c r="A1264" s="349" t="s">
        <v>2284</v>
      </c>
      <c r="B1264" s="350">
        <f t="shared" si="239"/>
        <v>7</v>
      </c>
      <c r="C1264" s="351" t="s">
        <v>2285</v>
      </c>
      <c r="D1264" s="360">
        <v>67</v>
      </c>
      <c r="E1264" s="356"/>
      <c r="F1264" s="354">
        <v>105</v>
      </c>
      <c r="G1264" s="360">
        <v>48</v>
      </c>
      <c r="H1264" s="355"/>
      <c r="I1264" s="366">
        <f t="shared" si="244"/>
        <v>-19</v>
      </c>
      <c r="J1264" s="355">
        <f t="shared" si="245"/>
        <v>-0.283582089552239</v>
      </c>
    </row>
    <row r="1265" s="313" customFormat="1" ht="14.25" spans="1:10">
      <c r="A1265" s="349">
        <v>232</v>
      </c>
      <c r="B1265" s="350"/>
      <c r="C1265" s="351" t="s">
        <v>2286</v>
      </c>
      <c r="D1265" s="360"/>
      <c r="E1265" s="356"/>
      <c r="F1265" s="354"/>
      <c r="G1265" s="360"/>
      <c r="H1265" s="355"/>
      <c r="I1265" s="366"/>
      <c r="J1265" s="355"/>
    </row>
    <row r="1266" s="313" customFormat="1" ht="14.25" spans="1:10">
      <c r="A1266" s="349">
        <v>23201</v>
      </c>
      <c r="B1266" s="350"/>
      <c r="C1266" s="351" t="s">
        <v>2287</v>
      </c>
      <c r="D1266" s="360"/>
      <c r="E1266" s="356"/>
      <c r="F1266" s="354"/>
      <c r="G1266" s="360"/>
      <c r="H1266" s="355"/>
      <c r="I1266" s="366"/>
      <c r="J1266" s="355"/>
    </row>
    <row r="1267" s="313" customFormat="1" ht="14.25" spans="1:10">
      <c r="A1267" s="349">
        <v>23202</v>
      </c>
      <c r="B1267" s="350"/>
      <c r="C1267" s="351" t="s">
        <v>2288</v>
      </c>
      <c r="D1267" s="360"/>
      <c r="E1267" s="356"/>
      <c r="F1267" s="354"/>
      <c r="G1267" s="360"/>
      <c r="H1267" s="355"/>
      <c r="I1267" s="366"/>
      <c r="J1267" s="355"/>
    </row>
    <row r="1268" s="313" customFormat="1" ht="14.25" spans="1:10">
      <c r="A1268" s="349">
        <v>23203</v>
      </c>
      <c r="B1268" s="350"/>
      <c r="C1268" s="351" t="s">
        <v>2289</v>
      </c>
      <c r="D1268" s="360"/>
      <c r="E1268" s="356"/>
      <c r="F1268" s="354"/>
      <c r="G1268" s="360"/>
      <c r="H1268" s="355"/>
      <c r="I1268" s="366"/>
      <c r="J1268" s="355"/>
    </row>
    <row r="1269" s="313" customFormat="1" ht="14.25" spans="1:10">
      <c r="A1269" s="349">
        <v>2320301</v>
      </c>
      <c r="B1269" s="350"/>
      <c r="C1269" s="351" t="s">
        <v>2290</v>
      </c>
      <c r="D1269" s="360"/>
      <c r="E1269" s="356"/>
      <c r="F1269" s="354"/>
      <c r="G1269" s="360"/>
      <c r="H1269" s="355"/>
      <c r="I1269" s="366"/>
      <c r="J1269" s="355"/>
    </row>
    <row r="1270" s="313" customFormat="1" ht="14.25" spans="1:10">
      <c r="A1270" s="349">
        <v>2320302</v>
      </c>
      <c r="B1270" s="350"/>
      <c r="C1270" s="351" t="s">
        <v>2291</v>
      </c>
      <c r="D1270" s="360"/>
      <c r="E1270" s="356"/>
      <c r="F1270" s="354"/>
      <c r="G1270" s="360"/>
      <c r="H1270" s="355"/>
      <c r="I1270" s="366"/>
      <c r="J1270" s="355"/>
    </row>
    <row r="1271" s="313" customFormat="1" ht="14.25" spans="1:10">
      <c r="A1271" s="349">
        <v>2320303</v>
      </c>
      <c r="B1271" s="350"/>
      <c r="C1271" s="351" t="s">
        <v>2292</v>
      </c>
      <c r="D1271" s="360"/>
      <c r="E1271" s="356"/>
      <c r="F1271" s="354"/>
      <c r="G1271" s="360"/>
      <c r="H1271" s="355"/>
      <c r="I1271" s="366"/>
      <c r="J1271" s="355"/>
    </row>
    <row r="1272" s="313" customFormat="1" ht="14.25" spans="1:10">
      <c r="A1272" s="349">
        <v>2320399</v>
      </c>
      <c r="B1272" s="350"/>
      <c r="C1272" s="351" t="s">
        <v>2293</v>
      </c>
      <c r="D1272" s="360"/>
      <c r="E1272" s="356"/>
      <c r="F1272" s="354"/>
      <c r="G1272" s="360"/>
      <c r="H1272" s="355"/>
      <c r="I1272" s="366"/>
      <c r="J1272" s="355"/>
    </row>
    <row r="1273" s="313" customFormat="1" ht="14.25" spans="1:10">
      <c r="A1273" s="349">
        <v>233</v>
      </c>
      <c r="B1273" s="350"/>
      <c r="C1273" s="351" t="s">
        <v>2294</v>
      </c>
      <c r="D1273" s="360"/>
      <c r="E1273" s="356"/>
      <c r="F1273" s="354"/>
      <c r="G1273" s="360">
        <v>1</v>
      </c>
      <c r="H1273" s="355"/>
      <c r="I1273" s="366"/>
      <c r="J1273" s="355"/>
    </row>
    <row r="1274" s="313" customFormat="1" ht="14.25" spans="1:10">
      <c r="A1274" s="349">
        <v>23301</v>
      </c>
      <c r="B1274" s="350"/>
      <c r="C1274" s="351" t="s">
        <v>2295</v>
      </c>
      <c r="D1274" s="360"/>
      <c r="E1274" s="356"/>
      <c r="F1274" s="354"/>
      <c r="G1274" s="360"/>
      <c r="H1274" s="355"/>
      <c r="I1274" s="366"/>
      <c r="J1274" s="355"/>
    </row>
    <row r="1275" s="313" customFormat="1" ht="14.25" spans="1:10">
      <c r="A1275" s="349">
        <v>23302</v>
      </c>
      <c r="B1275" s="350"/>
      <c r="C1275" s="351" t="s">
        <v>2296</v>
      </c>
      <c r="D1275" s="360"/>
      <c r="E1275" s="356"/>
      <c r="F1275" s="354"/>
      <c r="G1275" s="360"/>
      <c r="H1275" s="355"/>
      <c r="I1275" s="366"/>
      <c r="J1275" s="355"/>
    </row>
    <row r="1276" s="313" customFormat="1" ht="14.25" spans="1:10">
      <c r="A1276" s="349">
        <v>23303</v>
      </c>
      <c r="B1276" s="350"/>
      <c r="C1276" s="351" t="s">
        <v>2297</v>
      </c>
      <c r="D1276" s="360"/>
      <c r="E1276" s="356"/>
      <c r="F1276" s="354"/>
      <c r="G1276" s="360">
        <v>1</v>
      </c>
      <c r="H1276" s="355"/>
      <c r="I1276" s="366"/>
      <c r="J1276" s="355"/>
    </row>
    <row r="1277" s="313" customFormat="1" ht="14.25" spans="1:10">
      <c r="A1277" s="375"/>
      <c r="B1277" s="376">
        <v>3</v>
      </c>
      <c r="C1277" s="377" t="s">
        <v>2298</v>
      </c>
      <c r="D1277" s="378">
        <v>178619</v>
      </c>
      <c r="E1277" s="378">
        <v>152981</v>
      </c>
      <c r="F1277" s="379">
        <v>165221</v>
      </c>
      <c r="G1277" s="378">
        <v>171242</v>
      </c>
      <c r="H1277" s="380">
        <f t="shared" ref="H1277:H1279" si="246">G1277/F1277</f>
        <v>1.03644209876468</v>
      </c>
      <c r="I1277" s="385">
        <f t="shared" ref="I1277:I1281" si="247">G1277-D1277</f>
        <v>-7377</v>
      </c>
      <c r="J1277" s="380">
        <f t="shared" ref="J1277:J1279" si="248">I1277/D1277</f>
        <v>-0.0413001976273521</v>
      </c>
    </row>
    <row r="1278" s="313" customFormat="1" ht="14.25" spans="1:10">
      <c r="A1278" s="381"/>
      <c r="B1278" s="376"/>
      <c r="C1278" s="382" t="s">
        <v>2299</v>
      </c>
      <c r="D1278" s="378">
        <f t="shared" ref="D1278:G1278" si="249">D1279+D1282+D1283+D1285</f>
        <v>7611</v>
      </c>
      <c r="E1278" s="378">
        <f t="shared" si="249"/>
        <v>4903</v>
      </c>
      <c r="F1278" s="378">
        <f t="shared" si="249"/>
        <v>7266</v>
      </c>
      <c r="G1278" s="378">
        <f t="shared" si="249"/>
        <v>32767</v>
      </c>
      <c r="H1278" s="380">
        <f t="shared" si="246"/>
        <v>4.50963391136802</v>
      </c>
      <c r="I1278" s="385">
        <f t="shared" si="247"/>
        <v>25156</v>
      </c>
      <c r="J1278" s="380">
        <f t="shared" si="248"/>
        <v>3.30521613454211</v>
      </c>
    </row>
    <row r="1279" s="313" customFormat="1" ht="14.25" spans="1:10">
      <c r="A1279" s="381"/>
      <c r="B1279" s="376"/>
      <c r="C1279" s="381" t="s">
        <v>2300</v>
      </c>
      <c r="D1279" s="378">
        <v>4269</v>
      </c>
      <c r="E1279" s="379">
        <v>4903</v>
      </c>
      <c r="F1279" s="379">
        <v>7266</v>
      </c>
      <c r="G1279" s="378">
        <v>8246</v>
      </c>
      <c r="H1279" s="380">
        <f t="shared" si="246"/>
        <v>1.13487475915222</v>
      </c>
      <c r="I1279" s="385">
        <f t="shared" si="247"/>
        <v>3977</v>
      </c>
      <c r="J1279" s="380">
        <f t="shared" si="248"/>
        <v>0.931599906301241</v>
      </c>
    </row>
    <row r="1280" s="313" customFormat="1" ht="14.25" spans="1:10">
      <c r="A1280" s="383"/>
      <c r="B1280" s="350"/>
      <c r="C1280" s="383" t="s">
        <v>2301</v>
      </c>
      <c r="D1280" s="360">
        <v>46</v>
      </c>
      <c r="E1280" s="384">
        <v>4903</v>
      </c>
      <c r="F1280" s="384">
        <v>7266</v>
      </c>
      <c r="G1280" s="360">
        <v>46</v>
      </c>
      <c r="H1280" s="355"/>
      <c r="I1280" s="366">
        <f t="shared" si="247"/>
        <v>0</v>
      </c>
      <c r="J1280" s="355"/>
    </row>
    <row r="1281" s="313" customFormat="1" ht="14.25" spans="1:10">
      <c r="A1281" s="383"/>
      <c r="B1281" s="350"/>
      <c r="C1281" s="386" t="s">
        <v>2302</v>
      </c>
      <c r="D1281" s="360">
        <v>4223</v>
      </c>
      <c r="E1281" s="384"/>
      <c r="F1281" s="384"/>
      <c r="G1281" s="360">
        <v>8200</v>
      </c>
      <c r="H1281" s="355"/>
      <c r="I1281" s="366">
        <f t="shared" si="247"/>
        <v>3977</v>
      </c>
      <c r="J1281" s="355">
        <f t="shared" ref="J1281:J1286" si="250">I1281/D1281</f>
        <v>0.941747572815534</v>
      </c>
    </row>
    <row r="1282" s="313" customFormat="1" ht="14.25" spans="1:10">
      <c r="A1282" s="381"/>
      <c r="B1282" s="376"/>
      <c r="C1282" s="382" t="s">
        <v>2303</v>
      </c>
      <c r="D1282" s="378"/>
      <c r="E1282" s="379"/>
      <c r="F1282" s="379"/>
      <c r="G1282" s="378"/>
      <c r="H1282" s="380"/>
      <c r="I1282" s="385"/>
      <c r="J1282" s="380"/>
    </row>
    <row r="1283" s="313" customFormat="1" ht="14.25" spans="1:10">
      <c r="A1283" s="381"/>
      <c r="B1283" s="376"/>
      <c r="C1283" s="382" t="s">
        <v>2304</v>
      </c>
      <c r="D1283" s="378">
        <v>2628</v>
      </c>
      <c r="E1283" s="379"/>
      <c r="F1283" s="379"/>
      <c r="G1283" s="378">
        <v>2062</v>
      </c>
      <c r="H1283" s="355"/>
      <c r="I1283" s="385">
        <f t="shared" ref="I1283:I1286" si="251">G1283-D1283</f>
        <v>-566</v>
      </c>
      <c r="J1283" s="380">
        <f t="shared" si="250"/>
        <v>-0.215372907153729</v>
      </c>
    </row>
    <row r="1284" s="312" customFormat="1" ht="14.25" spans="1:10">
      <c r="A1284" s="381"/>
      <c r="B1284" s="376"/>
      <c r="C1284" s="382" t="s">
        <v>2305</v>
      </c>
      <c r="D1284" s="378"/>
      <c r="E1284" s="379"/>
      <c r="F1284" s="379"/>
      <c r="G1284" s="378"/>
      <c r="H1284" s="380"/>
      <c r="I1284" s="385"/>
      <c r="J1284" s="380"/>
    </row>
    <row r="1285" s="312" customFormat="1" ht="14.25" spans="1:10">
      <c r="A1285" s="387"/>
      <c r="B1285" s="376"/>
      <c r="C1285" s="388" t="s">
        <v>2306</v>
      </c>
      <c r="D1285" s="378">
        <v>714</v>
      </c>
      <c r="E1285" s="379"/>
      <c r="F1285" s="379"/>
      <c r="G1285" s="378">
        <v>22459</v>
      </c>
      <c r="H1285" s="355"/>
      <c r="I1285" s="385">
        <f t="shared" si="251"/>
        <v>21745</v>
      </c>
      <c r="J1285" s="380">
        <f t="shared" si="250"/>
        <v>30.4551820728291</v>
      </c>
    </row>
    <row r="1286" s="313" customFormat="1" ht="14.25" spans="1:10">
      <c r="A1286" s="389"/>
      <c r="B1286" s="350"/>
      <c r="C1286" s="390" t="s">
        <v>2307</v>
      </c>
      <c r="D1286" s="360">
        <v>714</v>
      </c>
      <c r="E1286" s="384"/>
      <c r="F1286" s="384"/>
      <c r="G1286" s="360">
        <v>22459</v>
      </c>
      <c r="H1286" s="355"/>
      <c r="I1286" s="366">
        <f t="shared" si="251"/>
        <v>21745</v>
      </c>
      <c r="J1286" s="355">
        <f t="shared" si="250"/>
        <v>30.4551820728291</v>
      </c>
    </row>
    <row r="1287" s="313" customFormat="1" ht="14.25" spans="1:10">
      <c r="A1287" s="389"/>
      <c r="B1287" s="350"/>
      <c r="C1287" s="390" t="s">
        <v>2308</v>
      </c>
      <c r="D1287" s="360"/>
      <c r="E1287" s="384"/>
      <c r="F1287" s="384"/>
      <c r="G1287" s="360"/>
      <c r="H1287" s="355"/>
      <c r="I1287" s="366"/>
      <c r="J1287" s="355"/>
    </row>
    <row r="1288" s="313" customFormat="1" ht="14.25" spans="1:10">
      <c r="A1288" s="391"/>
      <c r="B1288" s="350"/>
      <c r="C1288" s="392" t="s">
        <v>2309</v>
      </c>
      <c r="D1288" s="378">
        <v>186230</v>
      </c>
      <c r="E1288" s="379">
        <v>157884</v>
      </c>
      <c r="F1288" s="379">
        <v>172487</v>
      </c>
      <c r="G1288" s="378">
        <f>G1277+G1278</f>
        <v>204009</v>
      </c>
      <c r="H1288" s="380">
        <f>G1288/F1288</f>
        <v>1.18275000434815</v>
      </c>
      <c r="I1288" s="385">
        <f>G1288-D1288</f>
        <v>17779</v>
      </c>
      <c r="J1288" s="380">
        <f>I1288/D1288</f>
        <v>0.0954679697148687</v>
      </c>
    </row>
    <row r="1289" s="311" customFormat="1" customHeight="1" spans="1:10">
      <c r="A1289" s="315"/>
      <c r="B1289" s="310"/>
      <c r="C1289" s="316"/>
      <c r="D1289" s="316"/>
      <c r="E1289" s="317"/>
      <c r="F1289" s="317"/>
      <c r="G1289" s="318"/>
      <c r="H1289" s="319"/>
      <c r="I1289" s="320"/>
      <c r="J1289" s="312"/>
    </row>
  </sheetData>
  <mergeCells count="11">
    <mergeCell ref="C2:J2"/>
    <mergeCell ref="E4:J4"/>
    <mergeCell ref="I5:J5"/>
    <mergeCell ref="A4:A6"/>
    <mergeCell ref="B4:B6"/>
    <mergeCell ref="C4:C6"/>
    <mergeCell ref="D4:D6"/>
    <mergeCell ref="E5:E6"/>
    <mergeCell ref="F5:F6"/>
    <mergeCell ref="G5:G6"/>
    <mergeCell ref="H5:H6"/>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1"/>
  <sheetViews>
    <sheetView workbookViewId="0">
      <selection activeCell="K13" sqref="K13"/>
    </sheetView>
  </sheetViews>
  <sheetFormatPr defaultColWidth="12.1833333333333" defaultRowHeight="15.55" customHeight="1" outlineLevelCol="7"/>
  <cols>
    <col min="1" max="1" width="8.75" style="193" customWidth="1"/>
    <col min="2" max="2" width="35.375" style="193" customWidth="1"/>
    <col min="3" max="3" width="15.25" style="193" customWidth="1"/>
    <col min="4" max="8" width="14.625" style="193" customWidth="1"/>
    <col min="9" max="256" width="12.1833333333333" style="193" customWidth="1"/>
    <col min="257" max="16384" width="12.1833333333333" style="193"/>
  </cols>
  <sheetData>
    <row r="1" s="193" customFormat="1" ht="42.75" customHeight="1" spans="1:8">
      <c r="A1" s="194" t="s">
        <v>2311</v>
      </c>
      <c r="B1" s="194"/>
      <c r="C1" s="194"/>
      <c r="D1" s="194"/>
      <c r="E1" s="194"/>
      <c r="F1" s="194"/>
      <c r="G1" s="194"/>
      <c r="H1" s="194"/>
    </row>
    <row r="2" s="193" customFormat="1" ht="16.95" customHeight="1" spans="1:8">
      <c r="A2" s="292"/>
      <c r="B2" s="292"/>
      <c r="C2" s="292"/>
      <c r="D2" s="292"/>
      <c r="E2" s="292"/>
      <c r="F2" s="292"/>
      <c r="G2" s="292"/>
      <c r="H2" s="293"/>
    </row>
    <row r="3" s="193" customFormat="1" ht="16.95" customHeight="1" spans="1:8">
      <c r="A3" s="292"/>
      <c r="B3" s="292"/>
      <c r="C3" s="292"/>
      <c r="D3" s="292"/>
      <c r="E3" s="292"/>
      <c r="F3" s="292"/>
      <c r="G3" s="292"/>
      <c r="H3" s="293" t="s">
        <v>1</v>
      </c>
    </row>
    <row r="4" s="291" customFormat="1" ht="17.25" customHeight="1" spans="1:8">
      <c r="A4" s="294" t="s">
        <v>2</v>
      </c>
      <c r="B4" s="295" t="s">
        <v>2312</v>
      </c>
      <c r="C4" s="295" t="s">
        <v>2298</v>
      </c>
      <c r="D4" s="296"/>
      <c r="E4" s="297"/>
      <c r="F4" s="295" t="s">
        <v>2313</v>
      </c>
      <c r="G4" s="296"/>
      <c r="H4" s="298"/>
    </row>
    <row r="5" s="291" customFormat="1" ht="35.25" customHeight="1" spans="1:8">
      <c r="A5" s="294"/>
      <c r="B5" s="295"/>
      <c r="C5" s="295"/>
      <c r="D5" s="295" t="s">
        <v>2314</v>
      </c>
      <c r="E5" s="299" t="s">
        <v>2315</v>
      </c>
      <c r="F5" s="295"/>
      <c r="G5" s="294" t="s">
        <v>2314</v>
      </c>
      <c r="H5" s="300" t="s">
        <v>2315</v>
      </c>
    </row>
    <row r="6" s="193" customFormat="1" ht="17.25" customHeight="1" spans="1:8">
      <c r="A6" s="301"/>
      <c r="B6" s="196" t="s">
        <v>2298</v>
      </c>
      <c r="C6" s="302">
        <f t="shared" ref="C6:F6" si="0">C7+C12+C23+C31+C38+C42+C45+C49+C52+C58+C62+C67</f>
        <v>171242</v>
      </c>
      <c r="D6" s="302">
        <f t="shared" si="0"/>
        <v>171242</v>
      </c>
      <c r="E6" s="302">
        <f t="shared" si="0"/>
        <v>0</v>
      </c>
      <c r="F6" s="302">
        <f t="shared" si="0"/>
        <v>117352</v>
      </c>
      <c r="G6" s="302">
        <f>SUM(G7,G12,G23,G31,G38,G42,G45,G49,G52,G58,G62,G67)</f>
        <v>117352</v>
      </c>
      <c r="H6" s="198">
        <f>SUM(H7,H12,H23,H31,H38,H42,H45,H49,H52,H58,H62,H67)</f>
        <v>0</v>
      </c>
    </row>
    <row r="7" s="193" customFormat="1" ht="16.95" customHeight="1" spans="1:8">
      <c r="A7" s="301">
        <v>501</v>
      </c>
      <c r="B7" s="303" t="s">
        <v>2316</v>
      </c>
      <c r="C7" s="198">
        <f t="shared" ref="C7:H7" si="1">SUM(C8:C11)</f>
        <v>27636</v>
      </c>
      <c r="D7" s="198">
        <f t="shared" si="1"/>
        <v>27636</v>
      </c>
      <c r="E7" s="198">
        <f t="shared" si="1"/>
        <v>0</v>
      </c>
      <c r="F7" s="198">
        <f t="shared" si="1"/>
        <v>26957</v>
      </c>
      <c r="G7" s="198">
        <f t="shared" si="1"/>
        <v>26957</v>
      </c>
      <c r="H7" s="198">
        <f t="shared" si="1"/>
        <v>0</v>
      </c>
    </row>
    <row r="8" s="193" customFormat="1" ht="16.95" customHeight="1" spans="1:8">
      <c r="A8" s="301">
        <v>50101</v>
      </c>
      <c r="B8" s="301" t="s">
        <v>2317</v>
      </c>
      <c r="C8" s="198">
        <f t="shared" ref="C8:C11" si="2">D8+E8</f>
        <v>8831</v>
      </c>
      <c r="D8" s="200">
        <v>8831</v>
      </c>
      <c r="E8" s="200">
        <v>0</v>
      </c>
      <c r="F8" s="198">
        <f t="shared" ref="F8:F11" si="3">G8+H8</f>
        <v>8829</v>
      </c>
      <c r="G8" s="200">
        <v>8829</v>
      </c>
      <c r="H8" s="200">
        <v>0</v>
      </c>
    </row>
    <row r="9" s="193" customFormat="1" ht="16.95" customHeight="1" spans="1:8">
      <c r="A9" s="301">
        <v>50102</v>
      </c>
      <c r="B9" s="301" t="s">
        <v>2318</v>
      </c>
      <c r="C9" s="198">
        <f t="shared" si="2"/>
        <v>4949</v>
      </c>
      <c r="D9" s="200">
        <v>4949</v>
      </c>
      <c r="E9" s="200">
        <v>0</v>
      </c>
      <c r="F9" s="198">
        <f t="shared" si="3"/>
        <v>4605</v>
      </c>
      <c r="G9" s="200">
        <v>4605</v>
      </c>
      <c r="H9" s="200">
        <v>0</v>
      </c>
    </row>
    <row r="10" s="193" customFormat="1" ht="16.95" customHeight="1" spans="1:8">
      <c r="A10" s="301">
        <v>50103</v>
      </c>
      <c r="B10" s="301" t="s">
        <v>2319</v>
      </c>
      <c r="C10" s="198">
        <f t="shared" si="2"/>
        <v>1249</v>
      </c>
      <c r="D10" s="200">
        <v>1249</v>
      </c>
      <c r="E10" s="200">
        <v>0</v>
      </c>
      <c r="F10" s="198">
        <f t="shared" si="3"/>
        <v>1249</v>
      </c>
      <c r="G10" s="200">
        <v>1249</v>
      </c>
      <c r="H10" s="200">
        <v>0</v>
      </c>
    </row>
    <row r="11" s="193" customFormat="1" ht="16.95" customHeight="1" spans="1:8">
      <c r="A11" s="301">
        <v>50199</v>
      </c>
      <c r="B11" s="301" t="s">
        <v>2320</v>
      </c>
      <c r="C11" s="198">
        <f t="shared" si="2"/>
        <v>12607</v>
      </c>
      <c r="D11" s="200">
        <v>12607</v>
      </c>
      <c r="E11" s="200">
        <v>0</v>
      </c>
      <c r="F11" s="198">
        <f t="shared" si="3"/>
        <v>12274</v>
      </c>
      <c r="G11" s="200">
        <v>12274</v>
      </c>
      <c r="H11" s="200">
        <v>0</v>
      </c>
    </row>
    <row r="12" s="193" customFormat="1" ht="16.95" customHeight="1" spans="1:8">
      <c r="A12" s="301">
        <v>502</v>
      </c>
      <c r="B12" s="303" t="s">
        <v>2321</v>
      </c>
      <c r="C12" s="198">
        <f t="shared" ref="C12:H12" si="4">SUM(C13:C22)</f>
        <v>18639</v>
      </c>
      <c r="D12" s="198">
        <f t="shared" si="4"/>
        <v>18639</v>
      </c>
      <c r="E12" s="198">
        <f t="shared" si="4"/>
        <v>0</v>
      </c>
      <c r="F12" s="198">
        <f t="shared" si="4"/>
        <v>10161</v>
      </c>
      <c r="G12" s="198">
        <f t="shared" si="4"/>
        <v>10161</v>
      </c>
      <c r="H12" s="198">
        <f t="shared" si="4"/>
        <v>0</v>
      </c>
    </row>
    <row r="13" s="193" customFormat="1" ht="16.95" customHeight="1" spans="1:8">
      <c r="A13" s="301">
        <v>50201</v>
      </c>
      <c r="B13" s="301" t="s">
        <v>2322</v>
      </c>
      <c r="C13" s="198">
        <f t="shared" ref="C13:C22" si="5">D13+E13</f>
        <v>6684</v>
      </c>
      <c r="D13" s="200">
        <v>6684</v>
      </c>
      <c r="E13" s="200">
        <v>0</v>
      </c>
      <c r="F13" s="198">
        <f t="shared" ref="F13:F22" si="6">G13+H13</f>
        <v>2479</v>
      </c>
      <c r="G13" s="200">
        <v>2479</v>
      </c>
      <c r="H13" s="200">
        <v>0</v>
      </c>
    </row>
    <row r="14" s="193" customFormat="1" ht="16.95" customHeight="1" spans="1:8">
      <c r="A14" s="301">
        <v>50202</v>
      </c>
      <c r="B14" s="301" t="s">
        <v>2323</v>
      </c>
      <c r="C14" s="198">
        <f t="shared" si="5"/>
        <v>54</v>
      </c>
      <c r="D14" s="200">
        <v>54</v>
      </c>
      <c r="E14" s="200">
        <v>0</v>
      </c>
      <c r="F14" s="198">
        <f t="shared" si="6"/>
        <v>37</v>
      </c>
      <c r="G14" s="200">
        <v>37</v>
      </c>
      <c r="H14" s="200">
        <v>0</v>
      </c>
    </row>
    <row r="15" s="193" customFormat="1" ht="16.95" customHeight="1" spans="1:8">
      <c r="A15" s="301">
        <v>50203</v>
      </c>
      <c r="B15" s="301" t="s">
        <v>2324</v>
      </c>
      <c r="C15" s="198">
        <f t="shared" si="5"/>
        <v>84</v>
      </c>
      <c r="D15" s="200">
        <v>84</v>
      </c>
      <c r="E15" s="200">
        <v>0</v>
      </c>
      <c r="F15" s="198">
        <f t="shared" si="6"/>
        <v>76</v>
      </c>
      <c r="G15" s="200">
        <v>76</v>
      </c>
      <c r="H15" s="200">
        <v>0</v>
      </c>
    </row>
    <row r="16" s="193" customFormat="1" ht="16.95" customHeight="1" spans="1:8">
      <c r="A16" s="301">
        <v>50204</v>
      </c>
      <c r="B16" s="301" t="s">
        <v>2325</v>
      </c>
      <c r="C16" s="198">
        <f t="shared" si="5"/>
        <v>226</v>
      </c>
      <c r="D16" s="200">
        <v>226</v>
      </c>
      <c r="E16" s="200">
        <v>0</v>
      </c>
      <c r="F16" s="198">
        <f t="shared" si="6"/>
        <v>174</v>
      </c>
      <c r="G16" s="200">
        <v>174</v>
      </c>
      <c r="H16" s="200">
        <v>0</v>
      </c>
    </row>
    <row r="17" s="193" customFormat="1" ht="16.95" customHeight="1" spans="1:8">
      <c r="A17" s="301">
        <v>50205</v>
      </c>
      <c r="B17" s="301" t="s">
        <v>2326</v>
      </c>
      <c r="C17" s="198">
        <f t="shared" si="5"/>
        <v>7760</v>
      </c>
      <c r="D17" s="200">
        <v>7760</v>
      </c>
      <c r="E17" s="200">
        <v>0</v>
      </c>
      <c r="F17" s="198">
        <f t="shared" si="6"/>
        <v>7164</v>
      </c>
      <c r="G17" s="200">
        <v>7164</v>
      </c>
      <c r="H17" s="200">
        <v>0</v>
      </c>
    </row>
    <row r="18" s="193" customFormat="1" ht="16.95" customHeight="1" spans="1:8">
      <c r="A18" s="301">
        <v>50206</v>
      </c>
      <c r="B18" s="301" t="s">
        <v>2327</v>
      </c>
      <c r="C18" s="198">
        <f t="shared" si="5"/>
        <v>13</v>
      </c>
      <c r="D18" s="200">
        <v>13</v>
      </c>
      <c r="E18" s="200">
        <v>0</v>
      </c>
      <c r="F18" s="198">
        <f t="shared" si="6"/>
        <v>12</v>
      </c>
      <c r="G18" s="200">
        <v>12</v>
      </c>
      <c r="H18" s="200">
        <v>0</v>
      </c>
    </row>
    <row r="19" s="193" customFormat="1" ht="16.95" customHeight="1" spans="1:8">
      <c r="A19" s="301">
        <v>50207</v>
      </c>
      <c r="B19" s="301" t="s">
        <v>2328</v>
      </c>
      <c r="C19" s="198">
        <f t="shared" si="5"/>
        <v>0</v>
      </c>
      <c r="D19" s="200">
        <v>0</v>
      </c>
      <c r="E19" s="200">
        <v>0</v>
      </c>
      <c r="F19" s="198">
        <f t="shared" si="6"/>
        <v>0</v>
      </c>
      <c r="G19" s="200">
        <v>0</v>
      </c>
      <c r="H19" s="200">
        <v>0</v>
      </c>
    </row>
    <row r="20" s="193" customFormat="1" ht="16.95" customHeight="1" spans="1:8">
      <c r="A20" s="301">
        <v>50208</v>
      </c>
      <c r="B20" s="301" t="s">
        <v>2329</v>
      </c>
      <c r="C20" s="198">
        <f t="shared" si="5"/>
        <v>19</v>
      </c>
      <c r="D20" s="200">
        <v>19</v>
      </c>
      <c r="E20" s="200">
        <v>0</v>
      </c>
      <c r="F20" s="198">
        <f t="shared" si="6"/>
        <v>19</v>
      </c>
      <c r="G20" s="200">
        <v>19</v>
      </c>
      <c r="H20" s="200">
        <v>0</v>
      </c>
    </row>
    <row r="21" s="193" customFormat="1" ht="16.95" customHeight="1" spans="1:8">
      <c r="A21" s="301">
        <v>50209</v>
      </c>
      <c r="B21" s="301" t="s">
        <v>2330</v>
      </c>
      <c r="C21" s="198">
        <f t="shared" si="5"/>
        <v>30</v>
      </c>
      <c r="D21" s="200">
        <v>30</v>
      </c>
      <c r="E21" s="200">
        <v>0</v>
      </c>
      <c r="F21" s="198">
        <f t="shared" si="6"/>
        <v>30</v>
      </c>
      <c r="G21" s="200">
        <v>30</v>
      </c>
      <c r="H21" s="200">
        <v>0</v>
      </c>
    </row>
    <row r="22" s="193" customFormat="1" ht="16.95" customHeight="1" spans="1:8">
      <c r="A22" s="301">
        <v>50299</v>
      </c>
      <c r="B22" s="301" t="s">
        <v>2331</v>
      </c>
      <c r="C22" s="198">
        <f t="shared" si="5"/>
        <v>3769</v>
      </c>
      <c r="D22" s="200">
        <v>3769</v>
      </c>
      <c r="E22" s="200">
        <v>0</v>
      </c>
      <c r="F22" s="198">
        <f t="shared" si="6"/>
        <v>170</v>
      </c>
      <c r="G22" s="200">
        <v>170</v>
      </c>
      <c r="H22" s="200">
        <v>0</v>
      </c>
    </row>
    <row r="23" s="193" customFormat="1" ht="16.95" customHeight="1" spans="1:8">
      <c r="A23" s="301">
        <v>503</v>
      </c>
      <c r="B23" s="303" t="s">
        <v>2332</v>
      </c>
      <c r="C23" s="198">
        <f t="shared" ref="C23:H23" si="7">SUM(C24:C30)</f>
        <v>13926</v>
      </c>
      <c r="D23" s="198">
        <f t="shared" si="7"/>
        <v>13926</v>
      </c>
      <c r="E23" s="198">
        <f t="shared" si="7"/>
        <v>0</v>
      </c>
      <c r="F23" s="198">
        <f t="shared" si="7"/>
        <v>0</v>
      </c>
      <c r="G23" s="198">
        <f t="shared" si="7"/>
        <v>0</v>
      </c>
      <c r="H23" s="198">
        <f t="shared" si="7"/>
        <v>0</v>
      </c>
    </row>
    <row r="24" s="193" customFormat="1" ht="16.95" customHeight="1" spans="1:8">
      <c r="A24" s="301">
        <v>50301</v>
      </c>
      <c r="B24" s="301" t="s">
        <v>2333</v>
      </c>
      <c r="C24" s="198">
        <f t="shared" ref="C24:C30" si="8">D24+E24</f>
        <v>793</v>
      </c>
      <c r="D24" s="200">
        <v>793</v>
      </c>
      <c r="E24" s="200">
        <v>0</v>
      </c>
      <c r="F24" s="198">
        <f t="shared" ref="F24:F30" si="9">G24+H24</f>
        <v>0</v>
      </c>
      <c r="G24" s="200">
        <v>0</v>
      </c>
      <c r="H24" s="200">
        <v>0</v>
      </c>
    </row>
    <row r="25" s="193" customFormat="1" ht="16.95" customHeight="1" spans="1:8">
      <c r="A25" s="301">
        <v>50302</v>
      </c>
      <c r="B25" s="301" t="s">
        <v>2334</v>
      </c>
      <c r="C25" s="198">
        <f t="shared" si="8"/>
        <v>7089</v>
      </c>
      <c r="D25" s="200">
        <v>7089</v>
      </c>
      <c r="E25" s="200">
        <v>0</v>
      </c>
      <c r="F25" s="198">
        <f t="shared" si="9"/>
        <v>0</v>
      </c>
      <c r="G25" s="200">
        <v>0</v>
      </c>
      <c r="H25" s="200">
        <v>0</v>
      </c>
    </row>
    <row r="26" s="193" customFormat="1" ht="16.95" customHeight="1" spans="1:8">
      <c r="A26" s="301">
        <v>50303</v>
      </c>
      <c r="B26" s="301" t="s">
        <v>2335</v>
      </c>
      <c r="C26" s="198">
        <f t="shared" si="8"/>
        <v>29</v>
      </c>
      <c r="D26" s="200">
        <v>29</v>
      </c>
      <c r="E26" s="200">
        <v>0</v>
      </c>
      <c r="F26" s="198">
        <f t="shared" si="9"/>
        <v>0</v>
      </c>
      <c r="G26" s="200">
        <v>0</v>
      </c>
      <c r="H26" s="200">
        <v>0</v>
      </c>
    </row>
    <row r="27" s="193" customFormat="1" ht="17.25" customHeight="1" spans="1:8">
      <c r="A27" s="301">
        <v>50305</v>
      </c>
      <c r="B27" s="301" t="s">
        <v>2336</v>
      </c>
      <c r="C27" s="198">
        <f t="shared" si="8"/>
        <v>150</v>
      </c>
      <c r="D27" s="200">
        <v>150</v>
      </c>
      <c r="E27" s="200">
        <v>0</v>
      </c>
      <c r="F27" s="198">
        <f t="shared" si="9"/>
        <v>0</v>
      </c>
      <c r="G27" s="200">
        <v>0</v>
      </c>
      <c r="H27" s="200">
        <v>0</v>
      </c>
    </row>
    <row r="28" s="193" customFormat="1" ht="16.95" customHeight="1" spans="1:8">
      <c r="A28" s="301">
        <v>50306</v>
      </c>
      <c r="B28" s="301" t="s">
        <v>2337</v>
      </c>
      <c r="C28" s="198">
        <f t="shared" si="8"/>
        <v>211</v>
      </c>
      <c r="D28" s="200">
        <v>211</v>
      </c>
      <c r="E28" s="200">
        <v>0</v>
      </c>
      <c r="F28" s="198">
        <f t="shared" si="9"/>
        <v>0</v>
      </c>
      <c r="G28" s="200">
        <v>0</v>
      </c>
      <c r="H28" s="200">
        <v>0</v>
      </c>
    </row>
    <row r="29" s="193" customFormat="1" ht="16.95" customHeight="1" spans="1:8">
      <c r="A29" s="301">
        <v>50307</v>
      </c>
      <c r="B29" s="301" t="s">
        <v>2338</v>
      </c>
      <c r="C29" s="198">
        <f t="shared" si="8"/>
        <v>4516</v>
      </c>
      <c r="D29" s="200">
        <v>4516</v>
      </c>
      <c r="E29" s="200">
        <v>0</v>
      </c>
      <c r="F29" s="198">
        <f t="shared" si="9"/>
        <v>0</v>
      </c>
      <c r="G29" s="200">
        <v>0</v>
      </c>
      <c r="H29" s="200">
        <v>0</v>
      </c>
    </row>
    <row r="30" s="193" customFormat="1" ht="16.95" customHeight="1" spans="1:8">
      <c r="A30" s="301">
        <v>50399</v>
      </c>
      <c r="B30" s="301" t="s">
        <v>2339</v>
      </c>
      <c r="C30" s="198">
        <f t="shared" si="8"/>
        <v>1138</v>
      </c>
      <c r="D30" s="200">
        <v>1138</v>
      </c>
      <c r="E30" s="200">
        <v>0</v>
      </c>
      <c r="F30" s="198">
        <f t="shared" si="9"/>
        <v>0</v>
      </c>
      <c r="G30" s="200">
        <v>0</v>
      </c>
      <c r="H30" s="200">
        <v>0</v>
      </c>
    </row>
    <row r="31" s="193" customFormat="1" ht="16.95" customHeight="1" spans="1:8">
      <c r="A31" s="301">
        <v>504</v>
      </c>
      <c r="B31" s="303" t="s">
        <v>2340</v>
      </c>
      <c r="C31" s="198">
        <f t="shared" ref="C31:H31" si="10">SUM(C32:C37)</f>
        <v>0</v>
      </c>
      <c r="D31" s="198">
        <f t="shared" si="10"/>
        <v>0</v>
      </c>
      <c r="E31" s="198">
        <f t="shared" si="10"/>
        <v>0</v>
      </c>
      <c r="F31" s="198">
        <f t="shared" si="10"/>
        <v>0</v>
      </c>
      <c r="G31" s="198">
        <f t="shared" si="10"/>
        <v>0</v>
      </c>
      <c r="H31" s="198">
        <f t="shared" si="10"/>
        <v>0</v>
      </c>
    </row>
    <row r="32" s="193" customFormat="1" ht="16.95" customHeight="1" spans="1:8">
      <c r="A32" s="301">
        <v>50401</v>
      </c>
      <c r="B32" s="301" t="s">
        <v>2333</v>
      </c>
      <c r="C32" s="198">
        <f t="shared" ref="C32:C37" si="11">D32+E32</f>
        <v>0</v>
      </c>
      <c r="D32" s="200">
        <v>0</v>
      </c>
      <c r="E32" s="200">
        <v>0</v>
      </c>
      <c r="F32" s="198">
        <f t="shared" ref="F32:F37" si="12">G32+H32</f>
        <v>0</v>
      </c>
      <c r="G32" s="200">
        <v>0</v>
      </c>
      <c r="H32" s="200">
        <v>0</v>
      </c>
    </row>
    <row r="33" s="193" customFormat="1" ht="16.95" customHeight="1" spans="1:8">
      <c r="A33" s="301">
        <v>50402</v>
      </c>
      <c r="B33" s="301" t="s">
        <v>2334</v>
      </c>
      <c r="C33" s="198">
        <f t="shared" si="11"/>
        <v>0</v>
      </c>
      <c r="D33" s="200">
        <v>0</v>
      </c>
      <c r="E33" s="200">
        <v>0</v>
      </c>
      <c r="F33" s="198">
        <f t="shared" si="12"/>
        <v>0</v>
      </c>
      <c r="G33" s="200">
        <v>0</v>
      </c>
      <c r="H33" s="200">
        <v>0</v>
      </c>
    </row>
    <row r="34" s="193" customFormat="1" ht="16.95" customHeight="1" spans="1:8">
      <c r="A34" s="301">
        <v>50403</v>
      </c>
      <c r="B34" s="301" t="s">
        <v>2335</v>
      </c>
      <c r="C34" s="198">
        <f t="shared" si="11"/>
        <v>0</v>
      </c>
      <c r="D34" s="200">
        <v>0</v>
      </c>
      <c r="E34" s="200">
        <v>0</v>
      </c>
      <c r="F34" s="198">
        <f t="shared" si="12"/>
        <v>0</v>
      </c>
      <c r="G34" s="200">
        <v>0</v>
      </c>
      <c r="H34" s="200">
        <v>0</v>
      </c>
    </row>
    <row r="35" s="193" customFormat="1" ht="16.95" customHeight="1" spans="1:8">
      <c r="A35" s="301">
        <v>50404</v>
      </c>
      <c r="B35" s="301" t="s">
        <v>2337</v>
      </c>
      <c r="C35" s="198">
        <f t="shared" si="11"/>
        <v>0</v>
      </c>
      <c r="D35" s="200">
        <v>0</v>
      </c>
      <c r="E35" s="200">
        <v>0</v>
      </c>
      <c r="F35" s="198">
        <f t="shared" si="12"/>
        <v>0</v>
      </c>
      <c r="G35" s="200">
        <v>0</v>
      </c>
      <c r="H35" s="200">
        <v>0</v>
      </c>
    </row>
    <row r="36" s="193" customFormat="1" ht="16.95" customHeight="1" spans="1:8">
      <c r="A36" s="301">
        <v>50405</v>
      </c>
      <c r="B36" s="301" t="s">
        <v>2338</v>
      </c>
      <c r="C36" s="198">
        <f t="shared" si="11"/>
        <v>0</v>
      </c>
      <c r="D36" s="200">
        <v>0</v>
      </c>
      <c r="E36" s="200">
        <v>0</v>
      </c>
      <c r="F36" s="198">
        <f t="shared" si="12"/>
        <v>0</v>
      </c>
      <c r="G36" s="200">
        <v>0</v>
      </c>
      <c r="H36" s="200">
        <v>0</v>
      </c>
    </row>
    <row r="37" s="193" customFormat="1" ht="17.25" customHeight="1" spans="1:8">
      <c r="A37" s="301">
        <v>50499</v>
      </c>
      <c r="B37" s="301" t="s">
        <v>2339</v>
      </c>
      <c r="C37" s="198">
        <f t="shared" si="11"/>
        <v>0</v>
      </c>
      <c r="D37" s="200">
        <v>0</v>
      </c>
      <c r="E37" s="200">
        <v>0</v>
      </c>
      <c r="F37" s="198">
        <f t="shared" si="12"/>
        <v>0</v>
      </c>
      <c r="G37" s="200">
        <v>0</v>
      </c>
      <c r="H37" s="200">
        <v>0</v>
      </c>
    </row>
    <row r="38" s="193" customFormat="1" ht="16.95" customHeight="1" spans="1:8">
      <c r="A38" s="301">
        <v>505</v>
      </c>
      <c r="B38" s="303" t="s">
        <v>2341</v>
      </c>
      <c r="C38" s="198">
        <f t="shared" ref="C38:H38" si="13">SUM(C39:C41)</f>
        <v>84957</v>
      </c>
      <c r="D38" s="198">
        <f t="shared" si="13"/>
        <v>84957</v>
      </c>
      <c r="E38" s="198">
        <f t="shared" si="13"/>
        <v>0</v>
      </c>
      <c r="F38" s="198">
        <f t="shared" si="13"/>
        <v>76408</v>
      </c>
      <c r="G38" s="198">
        <f t="shared" si="13"/>
        <v>76408</v>
      </c>
      <c r="H38" s="198">
        <f t="shared" si="13"/>
        <v>0</v>
      </c>
    </row>
    <row r="39" s="193" customFormat="1" ht="16.95" customHeight="1" spans="1:8">
      <c r="A39" s="301">
        <v>50501</v>
      </c>
      <c r="B39" s="301" t="s">
        <v>2342</v>
      </c>
      <c r="C39" s="198">
        <f t="shared" ref="C39:C41" si="14">D39+E39</f>
        <v>67526</v>
      </c>
      <c r="D39" s="200">
        <v>67526</v>
      </c>
      <c r="E39" s="200">
        <v>0</v>
      </c>
      <c r="F39" s="198">
        <f t="shared" ref="F39:F41" si="15">G39+H39</f>
        <v>65326</v>
      </c>
      <c r="G39" s="200">
        <v>65326</v>
      </c>
      <c r="H39" s="200">
        <v>0</v>
      </c>
    </row>
    <row r="40" s="193" customFormat="1" ht="16.95" customHeight="1" spans="1:8">
      <c r="A40" s="301">
        <v>50502</v>
      </c>
      <c r="B40" s="301" t="s">
        <v>2343</v>
      </c>
      <c r="C40" s="198">
        <f t="shared" si="14"/>
        <v>13888</v>
      </c>
      <c r="D40" s="200">
        <v>13888</v>
      </c>
      <c r="E40" s="200">
        <v>0</v>
      </c>
      <c r="F40" s="198">
        <f t="shared" si="15"/>
        <v>10987</v>
      </c>
      <c r="G40" s="200">
        <v>10987</v>
      </c>
      <c r="H40" s="200">
        <v>0</v>
      </c>
    </row>
    <row r="41" s="193" customFormat="1" ht="16.95" customHeight="1" spans="1:8">
      <c r="A41" s="301">
        <v>50599</v>
      </c>
      <c r="B41" s="301" t="s">
        <v>2344</v>
      </c>
      <c r="C41" s="198">
        <f t="shared" si="14"/>
        <v>3543</v>
      </c>
      <c r="D41" s="200">
        <v>3543</v>
      </c>
      <c r="E41" s="200">
        <v>0</v>
      </c>
      <c r="F41" s="198">
        <f t="shared" si="15"/>
        <v>95</v>
      </c>
      <c r="G41" s="200">
        <v>95</v>
      </c>
      <c r="H41" s="200">
        <v>0</v>
      </c>
    </row>
    <row r="42" s="193" customFormat="1" ht="16.95" customHeight="1" spans="1:8">
      <c r="A42" s="301">
        <v>506</v>
      </c>
      <c r="B42" s="303" t="s">
        <v>2345</v>
      </c>
      <c r="C42" s="198">
        <f t="shared" ref="C42:H42" si="16">SUM(C43:C44)</f>
        <v>510</v>
      </c>
      <c r="D42" s="198">
        <f t="shared" si="16"/>
        <v>510</v>
      </c>
      <c r="E42" s="198">
        <f t="shared" si="16"/>
        <v>0</v>
      </c>
      <c r="F42" s="198">
        <f t="shared" si="16"/>
        <v>0</v>
      </c>
      <c r="G42" s="198">
        <f t="shared" si="16"/>
        <v>0</v>
      </c>
      <c r="H42" s="198">
        <f t="shared" si="16"/>
        <v>0</v>
      </c>
    </row>
    <row r="43" s="193" customFormat="1" ht="16.95" customHeight="1" spans="1:8">
      <c r="A43" s="301">
        <v>50601</v>
      </c>
      <c r="B43" s="301" t="s">
        <v>2346</v>
      </c>
      <c r="C43" s="198">
        <f t="shared" ref="C43:C48" si="17">D43+E43</f>
        <v>510</v>
      </c>
      <c r="D43" s="200">
        <v>510</v>
      </c>
      <c r="E43" s="200">
        <v>0</v>
      </c>
      <c r="F43" s="198">
        <f t="shared" ref="F43:F48" si="18">G43+H43</f>
        <v>0</v>
      </c>
      <c r="G43" s="200">
        <v>0</v>
      </c>
      <c r="H43" s="200">
        <v>0</v>
      </c>
    </row>
    <row r="44" s="193" customFormat="1" ht="16.95" customHeight="1" spans="1:8">
      <c r="A44" s="301">
        <v>50602</v>
      </c>
      <c r="B44" s="301" t="s">
        <v>2347</v>
      </c>
      <c r="C44" s="198">
        <f t="shared" si="17"/>
        <v>0</v>
      </c>
      <c r="D44" s="200">
        <v>0</v>
      </c>
      <c r="E44" s="200">
        <v>0</v>
      </c>
      <c r="F44" s="198">
        <f t="shared" si="18"/>
        <v>0</v>
      </c>
      <c r="G44" s="200">
        <v>0</v>
      </c>
      <c r="H44" s="200">
        <v>0</v>
      </c>
    </row>
    <row r="45" s="193" customFormat="1" ht="16.95" customHeight="1" spans="1:8">
      <c r="A45" s="301">
        <v>507</v>
      </c>
      <c r="B45" s="303" t="s">
        <v>2348</v>
      </c>
      <c r="C45" s="198">
        <f t="shared" ref="C45:H45" si="19">SUM(C46:C48)</f>
        <v>2666</v>
      </c>
      <c r="D45" s="198">
        <f t="shared" si="19"/>
        <v>2666</v>
      </c>
      <c r="E45" s="198">
        <f t="shared" si="19"/>
        <v>0</v>
      </c>
      <c r="F45" s="198">
        <f t="shared" si="19"/>
        <v>0</v>
      </c>
      <c r="G45" s="198">
        <f t="shared" si="19"/>
        <v>0</v>
      </c>
      <c r="H45" s="198">
        <f t="shared" si="19"/>
        <v>0</v>
      </c>
    </row>
    <row r="46" s="193" customFormat="1" ht="16.95" customHeight="1" spans="1:8">
      <c r="A46" s="301">
        <v>50701</v>
      </c>
      <c r="B46" s="301" t="s">
        <v>2349</v>
      </c>
      <c r="C46" s="198">
        <f t="shared" si="17"/>
        <v>341</v>
      </c>
      <c r="D46" s="200">
        <v>341</v>
      </c>
      <c r="E46" s="200">
        <v>0</v>
      </c>
      <c r="F46" s="198">
        <f t="shared" si="18"/>
        <v>0</v>
      </c>
      <c r="G46" s="200">
        <v>0</v>
      </c>
      <c r="H46" s="200">
        <v>0</v>
      </c>
    </row>
    <row r="47" s="193" customFormat="1" ht="16.95" customHeight="1" spans="1:8">
      <c r="A47" s="301">
        <v>50702</v>
      </c>
      <c r="B47" s="301" t="s">
        <v>2350</v>
      </c>
      <c r="C47" s="198">
        <f t="shared" si="17"/>
        <v>1124</v>
      </c>
      <c r="D47" s="200">
        <v>1124</v>
      </c>
      <c r="E47" s="200">
        <v>0</v>
      </c>
      <c r="F47" s="198">
        <f t="shared" si="18"/>
        <v>0</v>
      </c>
      <c r="G47" s="200">
        <v>0</v>
      </c>
      <c r="H47" s="200">
        <v>0</v>
      </c>
    </row>
    <row r="48" s="193" customFormat="1" ht="16.95" customHeight="1" spans="1:8">
      <c r="A48" s="301">
        <v>50799</v>
      </c>
      <c r="B48" s="301" t="s">
        <v>2351</v>
      </c>
      <c r="C48" s="198">
        <f t="shared" si="17"/>
        <v>1201</v>
      </c>
      <c r="D48" s="200">
        <v>1201</v>
      </c>
      <c r="E48" s="200">
        <v>0</v>
      </c>
      <c r="F48" s="198">
        <f t="shared" si="18"/>
        <v>0</v>
      </c>
      <c r="G48" s="200">
        <v>0</v>
      </c>
      <c r="H48" s="200">
        <v>0</v>
      </c>
    </row>
    <row r="49" s="193" customFormat="1" ht="16.95" customHeight="1" spans="1:8">
      <c r="A49" s="301">
        <v>508</v>
      </c>
      <c r="B49" s="303" t="s">
        <v>2352</v>
      </c>
      <c r="C49" s="198">
        <f t="shared" ref="C49:H49" si="20">SUM(C50:C51)</f>
        <v>0</v>
      </c>
      <c r="D49" s="198">
        <f t="shared" si="20"/>
        <v>0</v>
      </c>
      <c r="E49" s="304">
        <f t="shared" si="20"/>
        <v>0</v>
      </c>
      <c r="F49" s="198">
        <f t="shared" si="20"/>
        <v>0</v>
      </c>
      <c r="G49" s="198">
        <f t="shared" si="20"/>
        <v>0</v>
      </c>
      <c r="H49" s="198">
        <f t="shared" si="20"/>
        <v>0</v>
      </c>
    </row>
    <row r="50" s="193" customFormat="1" ht="16.95" customHeight="1" spans="1:8">
      <c r="A50" s="301">
        <v>50801</v>
      </c>
      <c r="B50" s="301" t="s">
        <v>2353</v>
      </c>
      <c r="C50" s="198">
        <f t="shared" ref="C50:C57" si="21">D50+E50</f>
        <v>0</v>
      </c>
      <c r="D50" s="305">
        <v>0</v>
      </c>
      <c r="E50" s="200">
        <v>0</v>
      </c>
      <c r="F50" s="306">
        <f t="shared" ref="F50:F57" si="22">G50+H50</f>
        <v>0</v>
      </c>
      <c r="G50" s="200">
        <v>0</v>
      </c>
      <c r="H50" s="200">
        <v>0</v>
      </c>
    </row>
    <row r="51" s="193" customFormat="1" ht="17.25" customHeight="1" spans="1:8">
      <c r="A51" s="301">
        <v>50802</v>
      </c>
      <c r="B51" s="301" t="s">
        <v>2354</v>
      </c>
      <c r="C51" s="198">
        <f t="shared" si="21"/>
        <v>0</v>
      </c>
      <c r="D51" s="200">
        <v>0</v>
      </c>
      <c r="E51" s="307">
        <v>0</v>
      </c>
      <c r="F51" s="198">
        <f t="shared" si="22"/>
        <v>0</v>
      </c>
      <c r="G51" s="200">
        <v>0</v>
      </c>
      <c r="H51" s="200">
        <v>0</v>
      </c>
    </row>
    <row r="52" s="193" customFormat="1" ht="16.95" customHeight="1" spans="1:8">
      <c r="A52" s="301">
        <v>509</v>
      </c>
      <c r="B52" s="303" t="s">
        <v>2355</v>
      </c>
      <c r="C52" s="198">
        <f t="shared" ref="C52:H52" si="23">SUM(C53:C57)</f>
        <v>15902</v>
      </c>
      <c r="D52" s="198">
        <f t="shared" si="23"/>
        <v>15902</v>
      </c>
      <c r="E52" s="198">
        <f t="shared" si="23"/>
        <v>0</v>
      </c>
      <c r="F52" s="198">
        <f t="shared" si="23"/>
        <v>3241</v>
      </c>
      <c r="G52" s="198">
        <f t="shared" si="23"/>
        <v>3241</v>
      </c>
      <c r="H52" s="198">
        <f t="shared" si="23"/>
        <v>0</v>
      </c>
    </row>
    <row r="53" s="193" customFormat="1" ht="16.95" customHeight="1" spans="1:8">
      <c r="A53" s="301">
        <v>50901</v>
      </c>
      <c r="B53" s="301" t="s">
        <v>2356</v>
      </c>
      <c r="C53" s="198">
        <f t="shared" si="21"/>
        <v>11280</v>
      </c>
      <c r="D53" s="200">
        <v>11280</v>
      </c>
      <c r="E53" s="200">
        <v>0</v>
      </c>
      <c r="F53" s="198">
        <f t="shared" si="22"/>
        <v>493</v>
      </c>
      <c r="G53" s="200">
        <v>493</v>
      </c>
      <c r="H53" s="200">
        <v>0</v>
      </c>
    </row>
    <row r="54" s="193" customFormat="1" ht="16.95" customHeight="1" spans="1:8">
      <c r="A54" s="301">
        <v>50902</v>
      </c>
      <c r="B54" s="301" t="s">
        <v>2357</v>
      </c>
      <c r="C54" s="198">
        <f t="shared" si="21"/>
        <v>255</v>
      </c>
      <c r="D54" s="200">
        <v>255</v>
      </c>
      <c r="E54" s="200">
        <v>0</v>
      </c>
      <c r="F54" s="198">
        <f t="shared" si="22"/>
        <v>0</v>
      </c>
      <c r="G54" s="200">
        <v>0</v>
      </c>
      <c r="H54" s="200">
        <v>0</v>
      </c>
    </row>
    <row r="55" s="193" customFormat="1" ht="16.95" customHeight="1" spans="1:8">
      <c r="A55" s="301">
        <v>50903</v>
      </c>
      <c r="B55" s="301" t="s">
        <v>2358</v>
      </c>
      <c r="C55" s="198">
        <f t="shared" si="21"/>
        <v>261</v>
      </c>
      <c r="D55" s="200">
        <v>261</v>
      </c>
      <c r="E55" s="200">
        <v>0</v>
      </c>
      <c r="F55" s="198">
        <f t="shared" si="22"/>
        <v>0</v>
      </c>
      <c r="G55" s="200">
        <v>0</v>
      </c>
      <c r="H55" s="200">
        <v>0</v>
      </c>
    </row>
    <row r="56" s="193" customFormat="1" ht="16.95" customHeight="1" spans="1:8">
      <c r="A56" s="301">
        <v>50905</v>
      </c>
      <c r="B56" s="301" t="s">
        <v>2359</v>
      </c>
      <c r="C56" s="198">
        <f t="shared" si="21"/>
        <v>3248</v>
      </c>
      <c r="D56" s="200">
        <v>3248</v>
      </c>
      <c r="E56" s="200">
        <v>0</v>
      </c>
      <c r="F56" s="198">
        <f t="shared" si="22"/>
        <v>2598</v>
      </c>
      <c r="G56" s="200">
        <v>2598</v>
      </c>
      <c r="H56" s="200">
        <v>0</v>
      </c>
    </row>
    <row r="57" s="193" customFormat="1" ht="16.95" customHeight="1" spans="1:8">
      <c r="A57" s="301">
        <v>50999</v>
      </c>
      <c r="B57" s="301" t="s">
        <v>2360</v>
      </c>
      <c r="C57" s="198">
        <f t="shared" si="21"/>
        <v>858</v>
      </c>
      <c r="D57" s="200">
        <v>858</v>
      </c>
      <c r="E57" s="200">
        <v>0</v>
      </c>
      <c r="F57" s="198">
        <f t="shared" si="22"/>
        <v>150</v>
      </c>
      <c r="G57" s="200">
        <v>150</v>
      </c>
      <c r="H57" s="200">
        <v>0</v>
      </c>
    </row>
    <row r="58" s="193" customFormat="1" ht="16.95" customHeight="1" spans="1:8">
      <c r="A58" s="301">
        <v>510</v>
      </c>
      <c r="B58" s="303" t="s">
        <v>2361</v>
      </c>
      <c r="C58" s="198">
        <f t="shared" ref="C58:H58" si="24">SUM(C59:C61)</f>
        <v>6420</v>
      </c>
      <c r="D58" s="198">
        <f t="shared" si="24"/>
        <v>6420</v>
      </c>
      <c r="E58" s="198">
        <f t="shared" si="24"/>
        <v>0</v>
      </c>
      <c r="F58" s="198">
        <f t="shared" si="24"/>
        <v>0</v>
      </c>
      <c r="G58" s="198">
        <f t="shared" si="24"/>
        <v>0</v>
      </c>
      <c r="H58" s="198">
        <f t="shared" si="24"/>
        <v>0</v>
      </c>
    </row>
    <row r="59" s="193" customFormat="1" ht="16.95" customHeight="1" spans="1:8">
      <c r="A59" s="301">
        <v>51002</v>
      </c>
      <c r="B59" s="301" t="s">
        <v>2362</v>
      </c>
      <c r="C59" s="198">
        <f t="shared" ref="C59:C61" si="25">D59+E59</f>
        <v>6420</v>
      </c>
      <c r="D59" s="200">
        <v>6420</v>
      </c>
      <c r="E59" s="200">
        <v>0</v>
      </c>
      <c r="F59" s="198">
        <f t="shared" ref="F59:F61" si="26">G59+H59</f>
        <v>0</v>
      </c>
      <c r="G59" s="200">
        <v>0</v>
      </c>
      <c r="H59" s="200">
        <v>0</v>
      </c>
    </row>
    <row r="60" s="193" customFormat="1" ht="16.95" customHeight="1" spans="1:8">
      <c r="A60" s="301">
        <v>51003</v>
      </c>
      <c r="B60" s="301" t="s">
        <v>2363</v>
      </c>
      <c r="C60" s="304">
        <f t="shared" si="25"/>
        <v>0</v>
      </c>
      <c r="D60" s="200">
        <v>0</v>
      </c>
      <c r="E60" s="200">
        <v>0</v>
      </c>
      <c r="F60" s="198">
        <f t="shared" si="26"/>
        <v>0</v>
      </c>
      <c r="G60" s="200">
        <v>0</v>
      </c>
      <c r="H60" s="200">
        <v>0</v>
      </c>
    </row>
    <row r="61" s="193" customFormat="1" customHeight="1" spans="1:8">
      <c r="A61" s="301">
        <v>51004</v>
      </c>
      <c r="B61" s="308" t="s">
        <v>2364</v>
      </c>
      <c r="C61" s="198">
        <f t="shared" si="25"/>
        <v>0</v>
      </c>
      <c r="D61" s="309">
        <v>0</v>
      </c>
      <c r="E61" s="200">
        <v>0</v>
      </c>
      <c r="F61" s="198">
        <f t="shared" si="26"/>
        <v>0</v>
      </c>
      <c r="G61" s="200">
        <v>0</v>
      </c>
      <c r="H61" s="200">
        <v>0</v>
      </c>
    </row>
    <row r="62" s="193" customFormat="1" ht="16.95" customHeight="1" spans="1:8">
      <c r="A62" s="301">
        <v>511</v>
      </c>
      <c r="B62" s="303" t="s">
        <v>2365</v>
      </c>
      <c r="C62" s="302">
        <f t="shared" ref="C62:H62" si="27">SUM(C63:C66)</f>
        <v>1</v>
      </c>
      <c r="D62" s="198">
        <f t="shared" si="27"/>
        <v>1</v>
      </c>
      <c r="E62" s="198">
        <f t="shared" si="27"/>
        <v>0</v>
      </c>
      <c r="F62" s="198">
        <f t="shared" si="27"/>
        <v>0</v>
      </c>
      <c r="G62" s="198">
        <f t="shared" si="27"/>
        <v>0</v>
      </c>
      <c r="H62" s="198">
        <f t="shared" si="27"/>
        <v>0</v>
      </c>
    </row>
    <row r="63" s="193" customFormat="1" ht="16.95" customHeight="1" spans="1:8">
      <c r="A63" s="301">
        <v>51101</v>
      </c>
      <c r="B63" s="301" t="s">
        <v>2366</v>
      </c>
      <c r="C63" s="198">
        <f t="shared" ref="C63:C66" si="28">D63+E63</f>
        <v>0</v>
      </c>
      <c r="D63" s="200">
        <v>0</v>
      </c>
      <c r="E63" s="200">
        <v>0</v>
      </c>
      <c r="F63" s="198">
        <f t="shared" ref="F63:F66" si="29">G63+H63</f>
        <v>0</v>
      </c>
      <c r="G63" s="200">
        <v>0</v>
      </c>
      <c r="H63" s="200">
        <v>0</v>
      </c>
    </row>
    <row r="64" s="193" customFormat="1" ht="16.95" customHeight="1" spans="1:8">
      <c r="A64" s="301">
        <v>51102</v>
      </c>
      <c r="B64" s="301" t="s">
        <v>2367</v>
      </c>
      <c r="C64" s="198">
        <f t="shared" si="28"/>
        <v>0</v>
      </c>
      <c r="D64" s="200">
        <v>0</v>
      </c>
      <c r="E64" s="200">
        <v>0</v>
      </c>
      <c r="F64" s="198">
        <f t="shared" si="29"/>
        <v>0</v>
      </c>
      <c r="G64" s="200">
        <v>0</v>
      </c>
      <c r="H64" s="200">
        <v>0</v>
      </c>
    </row>
    <row r="65" s="193" customFormat="1" ht="16.95" customHeight="1" spans="1:8">
      <c r="A65" s="301">
        <v>51103</v>
      </c>
      <c r="B65" s="301" t="s">
        <v>2368</v>
      </c>
      <c r="C65" s="198">
        <f t="shared" si="28"/>
        <v>1</v>
      </c>
      <c r="D65" s="200">
        <v>1</v>
      </c>
      <c r="E65" s="200">
        <v>0</v>
      </c>
      <c r="F65" s="198">
        <f t="shared" si="29"/>
        <v>0</v>
      </c>
      <c r="G65" s="200">
        <v>0</v>
      </c>
      <c r="H65" s="200">
        <v>0</v>
      </c>
    </row>
    <row r="66" s="193" customFormat="1" ht="16.95" customHeight="1" spans="1:8">
      <c r="A66" s="301">
        <v>51104</v>
      </c>
      <c r="B66" s="301" t="s">
        <v>2369</v>
      </c>
      <c r="C66" s="198">
        <f t="shared" si="28"/>
        <v>0</v>
      </c>
      <c r="D66" s="200">
        <v>0</v>
      </c>
      <c r="E66" s="200">
        <v>0</v>
      </c>
      <c r="F66" s="198">
        <f t="shared" si="29"/>
        <v>0</v>
      </c>
      <c r="G66" s="200">
        <v>0</v>
      </c>
      <c r="H66" s="200">
        <v>0</v>
      </c>
    </row>
    <row r="67" s="193" customFormat="1" ht="16.95" customHeight="1" spans="1:8">
      <c r="A67" s="301">
        <v>599</v>
      </c>
      <c r="B67" s="303" t="s">
        <v>2370</v>
      </c>
      <c r="C67" s="198">
        <f t="shared" ref="C67:H67" si="30">SUM(C68:C71)</f>
        <v>585</v>
      </c>
      <c r="D67" s="198">
        <f t="shared" si="30"/>
        <v>585</v>
      </c>
      <c r="E67" s="198">
        <f t="shared" si="30"/>
        <v>0</v>
      </c>
      <c r="F67" s="198">
        <f t="shared" si="30"/>
        <v>585</v>
      </c>
      <c r="G67" s="198">
        <f t="shared" si="30"/>
        <v>585</v>
      </c>
      <c r="H67" s="198">
        <f t="shared" si="30"/>
        <v>0</v>
      </c>
    </row>
    <row r="68" s="193" customFormat="1" ht="17.25" customHeight="1" spans="1:8">
      <c r="A68" s="301">
        <v>59906</v>
      </c>
      <c r="B68" s="301" t="s">
        <v>2371</v>
      </c>
      <c r="C68" s="198">
        <f t="shared" ref="C68:C71" si="31">D68+E68</f>
        <v>0</v>
      </c>
      <c r="D68" s="200">
        <v>0</v>
      </c>
      <c r="E68" s="200">
        <v>0</v>
      </c>
      <c r="F68" s="198">
        <f t="shared" ref="F68:F71" si="32">G68+H68</f>
        <v>0</v>
      </c>
      <c r="G68" s="200">
        <v>0</v>
      </c>
      <c r="H68" s="200">
        <v>0</v>
      </c>
    </row>
    <row r="69" s="193" customFormat="1" ht="16.95" customHeight="1" spans="1:8">
      <c r="A69" s="301">
        <v>59907</v>
      </c>
      <c r="B69" s="301" t="s">
        <v>2372</v>
      </c>
      <c r="C69" s="198">
        <f t="shared" si="31"/>
        <v>0</v>
      </c>
      <c r="D69" s="200">
        <v>0</v>
      </c>
      <c r="E69" s="200">
        <v>0</v>
      </c>
      <c r="F69" s="198">
        <f t="shared" si="32"/>
        <v>0</v>
      </c>
      <c r="G69" s="200">
        <v>0</v>
      </c>
      <c r="H69" s="200">
        <v>0</v>
      </c>
    </row>
    <row r="70" s="193" customFormat="1" ht="16.95" customHeight="1" spans="1:8">
      <c r="A70" s="301">
        <v>59908</v>
      </c>
      <c r="B70" s="301" t="s">
        <v>2373</v>
      </c>
      <c r="C70" s="198">
        <f t="shared" si="31"/>
        <v>0</v>
      </c>
      <c r="D70" s="200">
        <v>0</v>
      </c>
      <c r="E70" s="200">
        <v>0</v>
      </c>
      <c r="F70" s="198">
        <f t="shared" si="32"/>
        <v>0</v>
      </c>
      <c r="G70" s="200">
        <v>0</v>
      </c>
      <c r="H70" s="200">
        <v>0</v>
      </c>
    </row>
    <row r="71" s="193" customFormat="1" ht="16.95" customHeight="1" spans="1:8">
      <c r="A71" s="301">
        <v>59999</v>
      </c>
      <c r="B71" s="301" t="s">
        <v>2374</v>
      </c>
      <c r="C71" s="198">
        <f t="shared" si="31"/>
        <v>585</v>
      </c>
      <c r="D71" s="200">
        <v>585</v>
      </c>
      <c r="E71" s="200">
        <v>0</v>
      </c>
      <c r="F71" s="198">
        <f t="shared" si="32"/>
        <v>585</v>
      </c>
      <c r="G71" s="200">
        <v>585</v>
      </c>
      <c r="H71" s="200">
        <v>0</v>
      </c>
    </row>
  </sheetData>
  <mergeCells count="5">
    <mergeCell ref="A1:H1"/>
    <mergeCell ref="A4:A5"/>
    <mergeCell ref="B4:B5"/>
    <mergeCell ref="C4:C5"/>
    <mergeCell ref="F4:F5"/>
  </mergeCell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8"/>
  <sheetViews>
    <sheetView workbookViewId="0">
      <selection activeCell="H17" sqref="H17"/>
    </sheetView>
  </sheetViews>
  <sheetFormatPr defaultColWidth="12.1833333333333" defaultRowHeight="16.95" customHeight="1" outlineLevelCol="3"/>
  <cols>
    <col min="1" max="1" width="41.75" style="193" customWidth="1"/>
    <col min="2" max="2" width="19.5083333333333" style="193" customWidth="1"/>
    <col min="3" max="3" width="40.625" style="193" customWidth="1"/>
    <col min="4" max="4" width="19.5083333333333" style="193" customWidth="1"/>
    <col min="5" max="256" width="12.1833333333333" style="193" customWidth="1"/>
    <col min="257" max="16384" width="12.1833333333333" style="193"/>
  </cols>
  <sheetData>
    <row r="1" s="193" customFormat="1" ht="34" customHeight="1" spans="1:4">
      <c r="A1" s="194" t="s">
        <v>2375</v>
      </c>
      <c r="B1" s="194"/>
      <c r="C1" s="194"/>
      <c r="D1" s="194"/>
    </row>
    <row r="2" s="193" customFormat="1" ht="17" customHeight="1" spans="1:4">
      <c r="A2" s="195"/>
      <c r="B2" s="195"/>
      <c r="C2" s="195"/>
      <c r="D2" s="195"/>
    </row>
    <row r="3" s="193" customFormat="1" ht="17" customHeight="1" spans="1:4">
      <c r="A3" s="195" t="s">
        <v>2376</v>
      </c>
      <c r="B3" s="195"/>
      <c r="C3" s="195"/>
      <c r="D3" s="195"/>
    </row>
    <row r="4" s="193" customFormat="1" ht="17" customHeight="1" spans="1:4">
      <c r="A4" s="196" t="s">
        <v>112</v>
      </c>
      <c r="B4" s="196" t="s">
        <v>2377</v>
      </c>
      <c r="C4" s="196" t="s">
        <v>112</v>
      </c>
      <c r="D4" s="196" t="s">
        <v>2377</v>
      </c>
    </row>
    <row r="5" s="193" customFormat="1" ht="17" customHeight="1" spans="1:4">
      <c r="A5" s="286" t="s">
        <v>2378</v>
      </c>
      <c r="B5" s="198">
        <f>'[2]L01'!C5</f>
        <v>64637</v>
      </c>
      <c r="C5" s="286" t="s">
        <v>2298</v>
      </c>
      <c r="D5" s="198">
        <f>'[2]L02'!C5</f>
        <v>171242</v>
      </c>
    </row>
    <row r="6" s="193" customFormat="1" ht="17" customHeight="1" spans="1:4">
      <c r="A6" s="286" t="s">
        <v>2379</v>
      </c>
      <c r="B6" s="198">
        <f>SUM(B7,B14,B50)</f>
        <v>123249</v>
      </c>
      <c r="C6" s="286" t="s">
        <v>2380</v>
      </c>
      <c r="D6" s="198">
        <f>SUM(D7,D14,D50)</f>
        <v>0</v>
      </c>
    </row>
    <row r="7" s="193" customFormat="1" ht="17" customHeight="1" spans="1:4">
      <c r="A7" s="286" t="s">
        <v>38</v>
      </c>
      <c r="B7" s="198">
        <f>SUM(B8:B13)</f>
        <v>4295</v>
      </c>
      <c r="C7" s="286" t="s">
        <v>2381</v>
      </c>
      <c r="D7" s="198">
        <f>SUM(D8:D13)</f>
        <v>0</v>
      </c>
    </row>
    <row r="8" s="193" customFormat="1" customHeight="1" spans="1:4">
      <c r="A8" s="197" t="s">
        <v>2382</v>
      </c>
      <c r="B8" s="203">
        <v>0</v>
      </c>
      <c r="C8" s="197" t="s">
        <v>2383</v>
      </c>
      <c r="D8" s="203">
        <v>0</v>
      </c>
    </row>
    <row r="9" s="193" customFormat="1" customHeight="1" spans="1:4">
      <c r="A9" s="197" t="s">
        <v>2384</v>
      </c>
      <c r="B9" s="203">
        <v>115</v>
      </c>
      <c r="C9" s="197" t="s">
        <v>2385</v>
      </c>
      <c r="D9" s="203">
        <v>0</v>
      </c>
    </row>
    <row r="10" s="193" customFormat="1" customHeight="1" spans="1:4">
      <c r="A10" s="197" t="s">
        <v>2386</v>
      </c>
      <c r="B10" s="203">
        <v>1070</v>
      </c>
      <c r="C10" s="197" t="s">
        <v>2387</v>
      </c>
      <c r="D10" s="203">
        <v>0</v>
      </c>
    </row>
    <row r="11" s="193" customFormat="1" customHeight="1" spans="1:4">
      <c r="A11" s="197" t="s">
        <v>2388</v>
      </c>
      <c r="B11" s="203">
        <v>0</v>
      </c>
      <c r="C11" s="197" t="s">
        <v>2389</v>
      </c>
      <c r="D11" s="203">
        <v>0</v>
      </c>
    </row>
    <row r="12" s="193" customFormat="1" customHeight="1" spans="1:4">
      <c r="A12" s="197" t="s">
        <v>2390</v>
      </c>
      <c r="B12" s="203">
        <v>0</v>
      </c>
      <c r="C12" s="197" t="s">
        <v>2391</v>
      </c>
      <c r="D12" s="203">
        <v>0</v>
      </c>
    </row>
    <row r="13" s="193" customFormat="1" customHeight="1" spans="1:4">
      <c r="A13" s="197" t="s">
        <v>2392</v>
      </c>
      <c r="B13" s="203">
        <v>3110</v>
      </c>
      <c r="C13" s="197" t="s">
        <v>2393</v>
      </c>
      <c r="D13" s="203">
        <v>0</v>
      </c>
    </row>
    <row r="14" s="193" customFormat="1" customHeight="1" spans="1:4">
      <c r="A14" s="286" t="s">
        <v>2394</v>
      </c>
      <c r="B14" s="198">
        <f>SUM(B15:B49)</f>
        <v>95074</v>
      </c>
      <c r="C14" s="286" t="s">
        <v>2395</v>
      </c>
      <c r="D14" s="198">
        <f>SUM(D15:D49)</f>
        <v>0</v>
      </c>
    </row>
    <row r="15" s="193" customFormat="1" customHeight="1" spans="1:4">
      <c r="A15" s="197" t="s">
        <v>2396</v>
      </c>
      <c r="B15" s="203">
        <v>14451</v>
      </c>
      <c r="C15" s="197" t="s">
        <v>2397</v>
      </c>
      <c r="D15" s="203">
        <v>0</v>
      </c>
    </row>
    <row r="16" s="193" customFormat="1" customHeight="1" spans="1:4">
      <c r="A16" s="197" t="s">
        <v>2398</v>
      </c>
      <c r="B16" s="203">
        <v>20940</v>
      </c>
      <c r="C16" s="197" t="s">
        <v>2399</v>
      </c>
      <c r="D16" s="203">
        <v>0</v>
      </c>
    </row>
    <row r="17" s="193" customFormat="1" customHeight="1" spans="1:4">
      <c r="A17" s="197" t="s">
        <v>2400</v>
      </c>
      <c r="B17" s="203">
        <v>22</v>
      </c>
      <c r="C17" s="197" t="s">
        <v>2401</v>
      </c>
      <c r="D17" s="203">
        <v>0</v>
      </c>
    </row>
    <row r="18" s="193" customFormat="1" customHeight="1" spans="1:4">
      <c r="A18" s="197" t="s">
        <v>2402</v>
      </c>
      <c r="B18" s="203">
        <v>8582</v>
      </c>
      <c r="C18" s="197" t="s">
        <v>2403</v>
      </c>
      <c r="D18" s="203">
        <v>0</v>
      </c>
    </row>
    <row r="19" s="193" customFormat="1" customHeight="1" spans="1:4">
      <c r="A19" s="197" t="s">
        <v>2404</v>
      </c>
      <c r="B19" s="203">
        <v>0</v>
      </c>
      <c r="C19" s="197" t="s">
        <v>2405</v>
      </c>
      <c r="D19" s="203">
        <v>0</v>
      </c>
    </row>
    <row r="20" s="193" customFormat="1" customHeight="1" spans="1:4">
      <c r="A20" s="197" t="s">
        <v>2406</v>
      </c>
      <c r="B20" s="203">
        <v>0</v>
      </c>
      <c r="C20" s="197" t="s">
        <v>2407</v>
      </c>
      <c r="D20" s="203">
        <v>0</v>
      </c>
    </row>
    <row r="21" s="193" customFormat="1" customHeight="1" spans="1:4">
      <c r="A21" s="197" t="s">
        <v>2408</v>
      </c>
      <c r="B21" s="203">
        <v>104</v>
      </c>
      <c r="C21" s="197" t="s">
        <v>2409</v>
      </c>
      <c r="D21" s="203">
        <v>0</v>
      </c>
    </row>
    <row r="22" s="193" customFormat="1" customHeight="1" spans="1:4">
      <c r="A22" s="197" t="s">
        <v>2410</v>
      </c>
      <c r="B22" s="203">
        <v>0</v>
      </c>
      <c r="C22" s="197" t="s">
        <v>2411</v>
      </c>
      <c r="D22" s="203">
        <v>0</v>
      </c>
    </row>
    <row r="23" s="193" customFormat="1" customHeight="1" spans="1:4">
      <c r="A23" s="197" t="s">
        <v>2412</v>
      </c>
      <c r="B23" s="203">
        <v>8947</v>
      </c>
      <c r="C23" s="197" t="s">
        <v>2413</v>
      </c>
      <c r="D23" s="203">
        <v>0</v>
      </c>
    </row>
    <row r="24" s="193" customFormat="1" customHeight="1" spans="1:4">
      <c r="A24" s="197" t="s">
        <v>2414</v>
      </c>
      <c r="B24" s="203">
        <v>0</v>
      </c>
      <c r="C24" s="197" t="s">
        <v>2415</v>
      </c>
      <c r="D24" s="203">
        <v>0</v>
      </c>
    </row>
    <row r="25" s="193" customFormat="1" customHeight="1" spans="1:4">
      <c r="A25" s="197" t="s">
        <v>2416</v>
      </c>
      <c r="B25" s="203">
        <v>11</v>
      </c>
      <c r="C25" s="197" t="s">
        <v>2417</v>
      </c>
      <c r="D25" s="203">
        <v>0</v>
      </c>
    </row>
    <row r="26" s="193" customFormat="1" customHeight="1" spans="1:4">
      <c r="A26" s="197" t="s">
        <v>2418</v>
      </c>
      <c r="B26" s="203">
        <v>0</v>
      </c>
      <c r="C26" s="197" t="s">
        <v>2419</v>
      </c>
      <c r="D26" s="203">
        <v>0</v>
      </c>
    </row>
    <row r="27" s="193" customFormat="1" customHeight="1" spans="1:4">
      <c r="A27" s="197" t="s">
        <v>2420</v>
      </c>
      <c r="B27" s="203">
        <v>3716</v>
      </c>
      <c r="C27" s="197" t="s">
        <v>2421</v>
      </c>
      <c r="D27" s="203">
        <v>0</v>
      </c>
    </row>
    <row r="28" s="193" customFormat="1" customHeight="1" spans="1:4">
      <c r="A28" s="197" t="s">
        <v>2422</v>
      </c>
      <c r="B28" s="203">
        <v>154</v>
      </c>
      <c r="C28" s="197" t="s">
        <v>2423</v>
      </c>
      <c r="D28" s="203">
        <v>0</v>
      </c>
    </row>
    <row r="29" s="193" customFormat="1" customHeight="1" spans="1:4">
      <c r="A29" s="197" t="s">
        <v>2424</v>
      </c>
      <c r="B29" s="203">
        <v>0</v>
      </c>
      <c r="C29" s="197" t="s">
        <v>2425</v>
      </c>
      <c r="D29" s="203">
        <v>0</v>
      </c>
    </row>
    <row r="30" s="193" customFormat="1" customHeight="1" spans="1:4">
      <c r="A30" s="197" t="s">
        <v>2426</v>
      </c>
      <c r="B30" s="203">
        <v>0</v>
      </c>
      <c r="C30" s="197" t="s">
        <v>2427</v>
      </c>
      <c r="D30" s="203">
        <v>0</v>
      </c>
    </row>
    <row r="31" s="193" customFormat="1" customHeight="1" spans="1:4">
      <c r="A31" s="197" t="s">
        <v>2428</v>
      </c>
      <c r="B31" s="203">
        <v>126</v>
      </c>
      <c r="C31" s="197" t="s">
        <v>2429</v>
      </c>
      <c r="D31" s="203">
        <v>0</v>
      </c>
    </row>
    <row r="32" s="193" customFormat="1" customHeight="1" spans="1:4">
      <c r="A32" s="197" t="s">
        <v>2430</v>
      </c>
      <c r="B32" s="203">
        <v>14017</v>
      </c>
      <c r="C32" s="197" t="s">
        <v>2431</v>
      </c>
      <c r="D32" s="203">
        <v>0</v>
      </c>
    </row>
    <row r="33" s="193" customFormat="1" customHeight="1" spans="1:4">
      <c r="A33" s="197" t="s">
        <v>2432</v>
      </c>
      <c r="B33" s="203">
        <v>0</v>
      </c>
      <c r="C33" s="197" t="s">
        <v>2433</v>
      </c>
      <c r="D33" s="203">
        <v>0</v>
      </c>
    </row>
    <row r="34" s="193" customFormat="1" customHeight="1" spans="1:4">
      <c r="A34" s="197" t="s">
        <v>2434</v>
      </c>
      <c r="B34" s="203">
        <v>10</v>
      </c>
      <c r="C34" s="197" t="s">
        <v>2435</v>
      </c>
      <c r="D34" s="203">
        <v>0</v>
      </c>
    </row>
    <row r="35" s="193" customFormat="1" customHeight="1" spans="1:4">
      <c r="A35" s="197" t="s">
        <v>2436</v>
      </c>
      <c r="B35" s="203">
        <v>9481</v>
      </c>
      <c r="C35" s="197" t="s">
        <v>2437</v>
      </c>
      <c r="D35" s="203">
        <v>0</v>
      </c>
    </row>
    <row r="36" s="193" customFormat="1" customHeight="1" spans="1:4">
      <c r="A36" s="197" t="s">
        <v>2438</v>
      </c>
      <c r="B36" s="203">
        <v>7932</v>
      </c>
      <c r="C36" s="197" t="s">
        <v>2439</v>
      </c>
      <c r="D36" s="203">
        <v>0</v>
      </c>
    </row>
    <row r="37" s="193" customFormat="1" customHeight="1" spans="1:4">
      <c r="A37" s="197" t="s">
        <v>2440</v>
      </c>
      <c r="B37" s="203">
        <v>0</v>
      </c>
      <c r="C37" s="197" t="s">
        <v>2441</v>
      </c>
      <c r="D37" s="203">
        <v>0</v>
      </c>
    </row>
    <row r="38" s="193" customFormat="1" customHeight="1" spans="1:4">
      <c r="A38" s="197" t="s">
        <v>2442</v>
      </c>
      <c r="B38" s="203">
        <v>0</v>
      </c>
      <c r="C38" s="197" t="s">
        <v>2443</v>
      </c>
      <c r="D38" s="203">
        <v>0</v>
      </c>
    </row>
    <row r="39" s="193" customFormat="1" customHeight="1" spans="1:4">
      <c r="A39" s="197" t="s">
        <v>2444</v>
      </c>
      <c r="B39" s="203">
        <v>1280</v>
      </c>
      <c r="C39" s="197" t="s">
        <v>2445</v>
      </c>
      <c r="D39" s="203">
        <v>0</v>
      </c>
    </row>
    <row r="40" s="193" customFormat="1" customHeight="1" spans="1:4">
      <c r="A40" s="197" t="s">
        <v>2446</v>
      </c>
      <c r="B40" s="203">
        <v>371</v>
      </c>
      <c r="C40" s="197" t="s">
        <v>2447</v>
      </c>
      <c r="D40" s="287">
        <v>0</v>
      </c>
    </row>
    <row r="41" s="193" customFormat="1" customHeight="1" spans="1:4">
      <c r="A41" s="197" t="s">
        <v>2448</v>
      </c>
      <c r="B41" s="203">
        <v>0</v>
      </c>
      <c r="C41" s="288" t="s">
        <v>2449</v>
      </c>
      <c r="D41" s="203">
        <v>0</v>
      </c>
    </row>
    <row r="42" s="193" customFormat="1" customHeight="1" spans="1:4">
      <c r="A42" s="197" t="s">
        <v>2450</v>
      </c>
      <c r="B42" s="203">
        <v>0</v>
      </c>
      <c r="C42" s="197" t="s">
        <v>2451</v>
      </c>
      <c r="D42" s="289">
        <v>0</v>
      </c>
    </row>
    <row r="43" s="193" customFormat="1" customHeight="1" spans="1:4">
      <c r="A43" s="197" t="s">
        <v>2452</v>
      </c>
      <c r="B43" s="203">
        <v>0</v>
      </c>
      <c r="C43" s="197" t="s">
        <v>2453</v>
      </c>
      <c r="D43" s="203">
        <v>0</v>
      </c>
    </row>
    <row r="44" s="193" customFormat="1" customHeight="1" spans="1:4">
      <c r="A44" s="197" t="s">
        <v>2454</v>
      </c>
      <c r="B44" s="203">
        <v>0</v>
      </c>
      <c r="C44" s="197" t="s">
        <v>2455</v>
      </c>
      <c r="D44" s="203">
        <v>0</v>
      </c>
    </row>
    <row r="45" s="193" customFormat="1" customHeight="1" spans="1:4">
      <c r="A45" s="197" t="s">
        <v>2456</v>
      </c>
      <c r="B45" s="203">
        <v>4350</v>
      </c>
      <c r="C45" s="197" t="s">
        <v>2457</v>
      </c>
      <c r="D45" s="203">
        <v>0</v>
      </c>
    </row>
    <row r="46" s="193" customFormat="1" customHeight="1" spans="1:4">
      <c r="A46" s="197" t="s">
        <v>2458</v>
      </c>
      <c r="B46" s="203">
        <v>0</v>
      </c>
      <c r="C46" s="197" t="s">
        <v>2459</v>
      </c>
      <c r="D46" s="203">
        <v>0</v>
      </c>
    </row>
    <row r="47" s="193" customFormat="1" customHeight="1" spans="1:4">
      <c r="A47" s="197" t="s">
        <v>2460</v>
      </c>
      <c r="B47" s="203">
        <v>0</v>
      </c>
      <c r="C47" s="197" t="s">
        <v>2461</v>
      </c>
      <c r="D47" s="203">
        <v>0</v>
      </c>
    </row>
    <row r="48" s="193" customFormat="1" customHeight="1" spans="1:4">
      <c r="A48" s="197" t="s">
        <v>2462</v>
      </c>
      <c r="B48" s="203">
        <v>0</v>
      </c>
      <c r="C48" s="197" t="s">
        <v>2463</v>
      </c>
      <c r="D48" s="203">
        <v>0</v>
      </c>
    </row>
    <row r="49" s="193" customFormat="1" customHeight="1" spans="1:4">
      <c r="A49" s="197" t="s">
        <v>2464</v>
      </c>
      <c r="B49" s="203">
        <v>580</v>
      </c>
      <c r="C49" s="197" t="s">
        <v>2465</v>
      </c>
      <c r="D49" s="203">
        <v>0</v>
      </c>
    </row>
    <row r="50" s="193" customFormat="1" customHeight="1" spans="1:4">
      <c r="A50" s="286" t="s">
        <v>2466</v>
      </c>
      <c r="B50" s="198">
        <f>SUM(B51:B71)</f>
        <v>23880</v>
      </c>
      <c r="C50" s="286" t="s">
        <v>2467</v>
      </c>
      <c r="D50" s="198">
        <f>SUM(D51:D71)</f>
        <v>0</v>
      </c>
    </row>
    <row r="51" s="193" customFormat="1" customHeight="1" spans="1:4">
      <c r="A51" s="197" t="s">
        <v>1994</v>
      </c>
      <c r="B51" s="203">
        <v>189</v>
      </c>
      <c r="C51" s="197" t="s">
        <v>1994</v>
      </c>
      <c r="D51" s="203">
        <v>0</v>
      </c>
    </row>
    <row r="52" s="193" customFormat="1" customHeight="1" spans="1:4">
      <c r="A52" s="197" t="s">
        <v>2468</v>
      </c>
      <c r="B52" s="203">
        <v>0</v>
      </c>
      <c r="C52" s="197" t="s">
        <v>2468</v>
      </c>
      <c r="D52" s="203">
        <v>0</v>
      </c>
    </row>
    <row r="53" s="193" customFormat="1" ht="17" customHeight="1" spans="1:4">
      <c r="A53" s="197" t="s">
        <v>2469</v>
      </c>
      <c r="B53" s="203">
        <v>0</v>
      </c>
      <c r="C53" s="197" t="s">
        <v>2469</v>
      </c>
      <c r="D53" s="203">
        <v>0</v>
      </c>
    </row>
    <row r="54" s="193" customFormat="1" ht="17" customHeight="1" spans="1:4">
      <c r="A54" s="197" t="s">
        <v>2470</v>
      </c>
      <c r="B54" s="203">
        <v>0</v>
      </c>
      <c r="C54" s="197" t="s">
        <v>2470</v>
      </c>
      <c r="D54" s="203">
        <v>0</v>
      </c>
    </row>
    <row r="55" s="193" customFormat="1" ht="17" customHeight="1" spans="1:4">
      <c r="A55" s="197" t="s">
        <v>1996</v>
      </c>
      <c r="B55" s="203">
        <v>453</v>
      </c>
      <c r="C55" s="197" t="s">
        <v>1996</v>
      </c>
      <c r="D55" s="203">
        <v>0</v>
      </c>
    </row>
    <row r="56" s="193" customFormat="1" ht="17" customHeight="1" spans="1:4">
      <c r="A56" s="197" t="s">
        <v>2471</v>
      </c>
      <c r="B56" s="203">
        <v>0</v>
      </c>
      <c r="C56" s="197" t="s">
        <v>2471</v>
      </c>
      <c r="D56" s="203">
        <v>0</v>
      </c>
    </row>
    <row r="57" s="193" customFormat="1" ht="17" customHeight="1" spans="1:4">
      <c r="A57" s="197" t="s">
        <v>2472</v>
      </c>
      <c r="B57" s="203">
        <v>87</v>
      </c>
      <c r="C57" s="197" t="s">
        <v>2472</v>
      </c>
      <c r="D57" s="203">
        <v>0</v>
      </c>
    </row>
    <row r="58" s="193" customFormat="1" ht="17" customHeight="1" spans="1:4">
      <c r="A58" s="197" t="s">
        <v>2473</v>
      </c>
      <c r="B58" s="203">
        <v>5019</v>
      </c>
      <c r="C58" s="197" t="s">
        <v>2473</v>
      </c>
      <c r="D58" s="203">
        <v>0</v>
      </c>
    </row>
    <row r="59" s="193" customFormat="1" ht="17" customHeight="1" spans="1:4">
      <c r="A59" s="197" t="s">
        <v>2474</v>
      </c>
      <c r="B59" s="203">
        <v>3530</v>
      </c>
      <c r="C59" s="197" t="s">
        <v>2474</v>
      </c>
      <c r="D59" s="203">
        <v>0</v>
      </c>
    </row>
    <row r="60" s="193" customFormat="1" ht="17" customHeight="1" spans="1:4">
      <c r="A60" s="197" t="s">
        <v>2002</v>
      </c>
      <c r="B60" s="203">
        <v>2394</v>
      </c>
      <c r="C60" s="197" t="s">
        <v>2002</v>
      </c>
      <c r="D60" s="203">
        <v>0</v>
      </c>
    </row>
    <row r="61" s="193" customFormat="1" ht="17" customHeight="1" spans="1:4">
      <c r="A61" s="197" t="s">
        <v>2475</v>
      </c>
      <c r="B61" s="203">
        <v>1591</v>
      </c>
      <c r="C61" s="197" t="s">
        <v>2475</v>
      </c>
      <c r="D61" s="203">
        <v>0</v>
      </c>
    </row>
    <row r="62" s="193" customFormat="1" ht="17" customHeight="1" spans="1:4">
      <c r="A62" s="197" t="s">
        <v>2476</v>
      </c>
      <c r="B62" s="203">
        <v>3994</v>
      </c>
      <c r="C62" s="197" t="s">
        <v>2476</v>
      </c>
      <c r="D62" s="203">
        <v>0</v>
      </c>
    </row>
    <row r="63" s="193" customFormat="1" ht="17" customHeight="1" spans="1:4">
      <c r="A63" s="197" t="s">
        <v>2005</v>
      </c>
      <c r="B63" s="203">
        <v>33</v>
      </c>
      <c r="C63" s="197" t="s">
        <v>2005</v>
      </c>
      <c r="D63" s="203">
        <v>0</v>
      </c>
    </row>
    <row r="64" s="193" customFormat="1" ht="17" customHeight="1" spans="1:4">
      <c r="A64" s="197" t="s">
        <v>2477</v>
      </c>
      <c r="B64" s="203">
        <v>237</v>
      </c>
      <c r="C64" s="197" t="s">
        <v>2477</v>
      </c>
      <c r="D64" s="203">
        <v>0</v>
      </c>
    </row>
    <row r="65" s="193" customFormat="1" ht="17" customHeight="1" spans="1:4">
      <c r="A65" s="197" t="s">
        <v>2478</v>
      </c>
      <c r="B65" s="203">
        <v>500</v>
      </c>
      <c r="C65" s="197" t="s">
        <v>2478</v>
      </c>
      <c r="D65" s="203">
        <v>0</v>
      </c>
    </row>
    <row r="66" s="193" customFormat="1" ht="17" customHeight="1" spans="1:4">
      <c r="A66" s="197" t="s">
        <v>2479</v>
      </c>
      <c r="B66" s="203">
        <v>3353</v>
      </c>
      <c r="C66" s="197" t="s">
        <v>2479</v>
      </c>
      <c r="D66" s="203">
        <v>0</v>
      </c>
    </row>
    <row r="67" s="193" customFormat="1" ht="17" customHeight="1" spans="1:4">
      <c r="A67" s="197" t="s">
        <v>2480</v>
      </c>
      <c r="B67" s="203">
        <v>60</v>
      </c>
      <c r="C67" s="197" t="s">
        <v>2480</v>
      </c>
      <c r="D67" s="203">
        <v>0</v>
      </c>
    </row>
    <row r="68" s="193" customFormat="1" ht="17" customHeight="1" spans="1:4">
      <c r="A68" s="197" t="s">
        <v>2007</v>
      </c>
      <c r="B68" s="203">
        <v>2247</v>
      </c>
      <c r="C68" s="197" t="s">
        <v>2007</v>
      </c>
      <c r="D68" s="203">
        <v>0</v>
      </c>
    </row>
    <row r="69" s="193" customFormat="1" ht="17" customHeight="1" spans="1:4">
      <c r="A69" s="197" t="s">
        <v>2481</v>
      </c>
      <c r="B69" s="203">
        <v>0</v>
      </c>
      <c r="C69" s="197" t="s">
        <v>2481</v>
      </c>
      <c r="D69" s="203">
        <v>0</v>
      </c>
    </row>
    <row r="70" s="193" customFormat="1" customHeight="1" spans="1:4">
      <c r="A70" s="197" t="s">
        <v>2482</v>
      </c>
      <c r="B70" s="203">
        <v>72</v>
      </c>
      <c r="C70" s="197" t="s">
        <v>2482</v>
      </c>
      <c r="D70" s="203">
        <v>0</v>
      </c>
    </row>
    <row r="71" s="193" customFormat="1" ht="17" customHeight="1" spans="1:4">
      <c r="A71" s="197" t="s">
        <v>2483</v>
      </c>
      <c r="B71" s="203">
        <v>121</v>
      </c>
      <c r="C71" s="197" t="s">
        <v>2009</v>
      </c>
      <c r="D71" s="203">
        <v>0</v>
      </c>
    </row>
    <row r="72" s="193" customFormat="1" ht="17" customHeight="1" spans="1:4">
      <c r="A72" s="286" t="s">
        <v>2484</v>
      </c>
      <c r="B72" s="198">
        <f>SUM(B73:B74)</f>
        <v>0</v>
      </c>
      <c r="C72" s="286" t="s">
        <v>2485</v>
      </c>
      <c r="D72" s="198">
        <f>SUM(D73:D74)</f>
        <v>8246</v>
      </c>
    </row>
    <row r="73" s="193" customFormat="1" ht="17" customHeight="1" spans="1:4">
      <c r="A73" s="197" t="s">
        <v>2486</v>
      </c>
      <c r="B73" s="203">
        <v>0</v>
      </c>
      <c r="C73" s="197" t="s">
        <v>2487</v>
      </c>
      <c r="D73" s="203">
        <v>46</v>
      </c>
    </row>
    <row r="74" s="193" customFormat="1" ht="17" customHeight="1" spans="1:4">
      <c r="A74" s="197" t="s">
        <v>2488</v>
      </c>
      <c r="B74" s="203">
        <v>0</v>
      </c>
      <c r="C74" s="197" t="s">
        <v>2489</v>
      </c>
      <c r="D74" s="203">
        <v>8200</v>
      </c>
    </row>
    <row r="75" s="193" customFormat="1" ht="17" customHeight="1" spans="1:4">
      <c r="A75" s="286" t="s">
        <v>2490</v>
      </c>
      <c r="B75" s="199">
        <v>0</v>
      </c>
      <c r="C75" s="197"/>
      <c r="D75" s="290"/>
    </row>
    <row r="76" s="193" customFormat="1" ht="17" customHeight="1" spans="1:4">
      <c r="A76" s="286" t="s">
        <v>2491</v>
      </c>
      <c r="B76" s="199">
        <v>714</v>
      </c>
      <c r="C76" s="197"/>
      <c r="D76" s="290"/>
    </row>
    <row r="77" s="193" customFormat="1" ht="17" customHeight="1" spans="1:4">
      <c r="A77" s="286" t="s">
        <v>2492</v>
      </c>
      <c r="B77" s="198">
        <f>SUM(B78:B80)</f>
        <v>9798</v>
      </c>
      <c r="C77" s="286" t="s">
        <v>2493</v>
      </c>
      <c r="D77" s="200">
        <v>0</v>
      </c>
    </row>
    <row r="78" s="193" customFormat="1" ht="17" customHeight="1" spans="1:4">
      <c r="A78" s="197" t="s">
        <v>2494</v>
      </c>
      <c r="B78" s="200">
        <v>9798</v>
      </c>
      <c r="C78" s="197"/>
      <c r="D78" s="290"/>
    </row>
    <row r="79" s="193" customFormat="1" customHeight="1" spans="1:4">
      <c r="A79" s="197" t="s">
        <v>2495</v>
      </c>
      <c r="B79" s="200">
        <v>0</v>
      </c>
      <c r="C79" s="197"/>
      <c r="D79" s="290"/>
    </row>
    <row r="80" s="193" customFormat="1" ht="17" customHeight="1" spans="1:4">
      <c r="A80" s="197" t="s">
        <v>2496</v>
      </c>
      <c r="B80" s="200">
        <v>0</v>
      </c>
      <c r="C80" s="197"/>
      <c r="D80" s="290"/>
    </row>
    <row r="81" s="193" customFormat="1" ht="17" customHeight="1" spans="1:4">
      <c r="A81" s="286" t="s">
        <v>2497</v>
      </c>
      <c r="B81" s="198">
        <f>B82</f>
        <v>0</v>
      </c>
      <c r="C81" s="286" t="s">
        <v>2498</v>
      </c>
      <c r="D81" s="198">
        <f>D82</f>
        <v>0</v>
      </c>
    </row>
    <row r="82" s="193" customFormat="1" ht="17" customHeight="1" spans="1:4">
      <c r="A82" s="286" t="s">
        <v>2499</v>
      </c>
      <c r="B82" s="198">
        <f>B83</f>
        <v>0</v>
      </c>
      <c r="C82" s="286" t="s">
        <v>2500</v>
      </c>
      <c r="D82" s="198">
        <f>SUM(D83:D86)</f>
        <v>0</v>
      </c>
    </row>
    <row r="83" s="193" customFormat="1" ht="17" customHeight="1" spans="1:4">
      <c r="A83" s="286" t="s">
        <v>2501</v>
      </c>
      <c r="B83" s="198">
        <f>SUM(B84:B87)</f>
        <v>0</v>
      </c>
      <c r="C83" s="197" t="s">
        <v>2502</v>
      </c>
      <c r="D83" s="200">
        <v>0</v>
      </c>
    </row>
    <row r="84" s="193" customFormat="1" ht="17" customHeight="1" spans="1:4">
      <c r="A84" s="197" t="s">
        <v>2503</v>
      </c>
      <c r="B84" s="200">
        <v>0</v>
      </c>
      <c r="C84" s="197" t="s">
        <v>2504</v>
      </c>
      <c r="D84" s="200">
        <v>0</v>
      </c>
    </row>
    <row r="85" s="193" customFormat="1" ht="17" customHeight="1" spans="1:4">
      <c r="A85" s="197" t="s">
        <v>2505</v>
      </c>
      <c r="B85" s="200">
        <v>0</v>
      </c>
      <c r="C85" s="197" t="s">
        <v>2506</v>
      </c>
      <c r="D85" s="200">
        <v>0</v>
      </c>
    </row>
    <row r="86" s="193" customFormat="1" ht="17" customHeight="1" spans="1:4">
      <c r="A86" s="197" t="s">
        <v>2507</v>
      </c>
      <c r="B86" s="200">
        <v>0</v>
      </c>
      <c r="C86" s="197" t="s">
        <v>2508</v>
      </c>
      <c r="D86" s="200">
        <v>0</v>
      </c>
    </row>
    <row r="87" s="193" customFormat="1" ht="17" customHeight="1" spans="1:4">
      <c r="A87" s="197" t="s">
        <v>2509</v>
      </c>
      <c r="B87" s="200">
        <v>0</v>
      </c>
      <c r="C87" s="197"/>
      <c r="D87" s="290"/>
    </row>
    <row r="88" s="193" customFormat="1" ht="17" customHeight="1" spans="1:4">
      <c r="A88" s="286" t="s">
        <v>2510</v>
      </c>
      <c r="B88" s="198">
        <f>B89</f>
        <v>746</v>
      </c>
      <c r="C88" s="286" t="s">
        <v>2511</v>
      </c>
      <c r="D88" s="198">
        <f>SUM(D89:D92)</f>
        <v>0</v>
      </c>
    </row>
    <row r="89" s="193" customFormat="1" ht="17" customHeight="1" spans="1:4">
      <c r="A89" s="286" t="s">
        <v>2512</v>
      </c>
      <c r="B89" s="198">
        <f>SUM(B90:B93)</f>
        <v>746</v>
      </c>
      <c r="C89" s="197" t="s">
        <v>2513</v>
      </c>
      <c r="D89" s="203">
        <v>0</v>
      </c>
    </row>
    <row r="90" s="193" customFormat="1" ht="17" customHeight="1" spans="1:4">
      <c r="A90" s="197" t="s">
        <v>2514</v>
      </c>
      <c r="B90" s="203">
        <v>746</v>
      </c>
      <c r="C90" s="197" t="s">
        <v>2515</v>
      </c>
      <c r="D90" s="203">
        <v>0</v>
      </c>
    </row>
    <row r="91" s="193" customFormat="1" ht="17" customHeight="1" spans="1:4">
      <c r="A91" s="197" t="s">
        <v>2516</v>
      </c>
      <c r="B91" s="203">
        <v>0</v>
      </c>
      <c r="C91" s="197" t="s">
        <v>2517</v>
      </c>
      <c r="D91" s="203">
        <v>0</v>
      </c>
    </row>
    <row r="92" s="193" customFormat="1" ht="17" customHeight="1" spans="1:4">
      <c r="A92" s="197" t="s">
        <v>2518</v>
      </c>
      <c r="B92" s="203">
        <v>0</v>
      </c>
      <c r="C92" s="197" t="s">
        <v>2519</v>
      </c>
      <c r="D92" s="203">
        <v>0</v>
      </c>
    </row>
    <row r="93" s="193" customFormat="1" ht="17" customHeight="1" spans="1:4">
      <c r="A93" s="197" t="s">
        <v>2520</v>
      </c>
      <c r="B93" s="203">
        <v>0</v>
      </c>
      <c r="C93" s="197"/>
      <c r="D93" s="290"/>
    </row>
    <row r="94" s="193" customFormat="1" ht="17" customHeight="1" spans="1:4">
      <c r="A94" s="286" t="s">
        <v>2521</v>
      </c>
      <c r="B94" s="203">
        <v>0</v>
      </c>
      <c r="C94" s="286" t="s">
        <v>2522</v>
      </c>
      <c r="D94" s="200">
        <v>0</v>
      </c>
    </row>
    <row r="95" s="193" customFormat="1" ht="17" customHeight="1" spans="1:4">
      <c r="A95" s="286" t="s">
        <v>2523</v>
      </c>
      <c r="B95" s="199">
        <v>0</v>
      </c>
      <c r="C95" s="286" t="s">
        <v>2524</v>
      </c>
      <c r="D95" s="200">
        <v>0</v>
      </c>
    </row>
    <row r="96" s="193" customFormat="1" ht="17" customHeight="1" spans="1:4">
      <c r="A96" s="286" t="s">
        <v>2525</v>
      </c>
      <c r="B96" s="203">
        <v>0</v>
      </c>
      <c r="C96" s="286" t="s">
        <v>2526</v>
      </c>
      <c r="D96" s="200">
        <v>0</v>
      </c>
    </row>
    <row r="97" s="193" customFormat="1" ht="17" customHeight="1" spans="1:4">
      <c r="A97" s="286" t="s">
        <v>2527</v>
      </c>
      <c r="B97" s="200">
        <v>4865</v>
      </c>
      <c r="C97" s="286" t="s">
        <v>2528</v>
      </c>
      <c r="D97" s="200">
        <v>2062</v>
      </c>
    </row>
    <row r="98" s="193" customFormat="1" ht="17" customHeight="1" spans="1:4">
      <c r="A98" s="286" t="s">
        <v>2529</v>
      </c>
      <c r="B98" s="198">
        <f>SUM(B99:B101)</f>
        <v>0</v>
      </c>
      <c r="C98" s="286" t="s">
        <v>2530</v>
      </c>
      <c r="D98" s="198">
        <f>SUM(D99:D101)</f>
        <v>0</v>
      </c>
    </row>
    <row r="99" s="193" customFormat="1" ht="17" customHeight="1" spans="1:4">
      <c r="A99" s="197" t="s">
        <v>2531</v>
      </c>
      <c r="B99" s="199">
        <v>0</v>
      </c>
      <c r="C99" s="197" t="s">
        <v>2532</v>
      </c>
      <c r="D99" s="199">
        <v>0</v>
      </c>
    </row>
    <row r="100" s="193" customFormat="1" ht="17" customHeight="1" spans="1:4">
      <c r="A100" s="197" t="s">
        <v>2533</v>
      </c>
      <c r="B100" s="203">
        <v>0</v>
      </c>
      <c r="C100" s="197" t="s">
        <v>2534</v>
      </c>
      <c r="D100" s="203">
        <v>0</v>
      </c>
    </row>
    <row r="101" s="193" customFormat="1" ht="17" customHeight="1" spans="1:4">
      <c r="A101" s="197" t="s">
        <v>2535</v>
      </c>
      <c r="B101" s="203">
        <v>0</v>
      </c>
      <c r="C101" s="197" t="s">
        <v>2536</v>
      </c>
      <c r="D101" s="203">
        <v>0</v>
      </c>
    </row>
    <row r="102" s="193" customFormat="1" ht="17" customHeight="1" spans="1:4">
      <c r="A102" s="286" t="s">
        <v>2537</v>
      </c>
      <c r="B102" s="203">
        <v>0</v>
      </c>
      <c r="C102" s="286" t="s">
        <v>2538</v>
      </c>
      <c r="D102" s="203">
        <v>0</v>
      </c>
    </row>
    <row r="103" s="193" customFormat="1" ht="17" customHeight="1" spans="1:4">
      <c r="A103" s="286" t="s">
        <v>2539</v>
      </c>
      <c r="B103" s="203">
        <v>0</v>
      </c>
      <c r="C103" s="286" t="s">
        <v>2540</v>
      </c>
      <c r="D103" s="203">
        <v>0</v>
      </c>
    </row>
    <row r="104" s="193" customFormat="1" ht="17" customHeight="1" spans="1:4">
      <c r="A104" s="197"/>
      <c r="B104" s="290"/>
      <c r="C104" s="286" t="s">
        <v>2541</v>
      </c>
      <c r="D104" s="200">
        <v>0</v>
      </c>
    </row>
    <row r="105" s="193" customFormat="1" ht="17" customHeight="1" spans="1:4">
      <c r="A105" s="197"/>
      <c r="B105" s="290"/>
      <c r="C105" s="286" t="s">
        <v>2542</v>
      </c>
      <c r="D105" s="198">
        <f>B108-D5-D6-D72-D77-D81-D88-D94-D95-D96-D97-D98-D102-D103-D104</f>
        <v>22459</v>
      </c>
    </row>
    <row r="106" s="193" customFormat="1" ht="17" customHeight="1" spans="1:4">
      <c r="A106" s="197"/>
      <c r="B106" s="290"/>
      <c r="C106" s="286" t="s">
        <v>2543</v>
      </c>
      <c r="D106" s="200">
        <v>22459</v>
      </c>
    </row>
    <row r="107" s="193" customFormat="1" ht="17" customHeight="1" spans="1:4">
      <c r="A107" s="197"/>
      <c r="B107" s="290"/>
      <c r="C107" s="286" t="s">
        <v>2544</v>
      </c>
      <c r="D107" s="198">
        <f>D105-D106</f>
        <v>0</v>
      </c>
    </row>
    <row r="108" s="193" customFormat="1" ht="17" customHeight="1" spans="1:4">
      <c r="A108" s="196" t="s">
        <v>2545</v>
      </c>
      <c r="B108" s="198">
        <f>SUM(B5:B6,B72,B75:B77,B81,B88,B94:B98,B102:B103)</f>
        <v>204009</v>
      </c>
      <c r="C108" s="196" t="s">
        <v>2546</v>
      </c>
      <c r="D108" s="198">
        <f>SUM(D5:D6,D72,D77,D81,D88,D94:D98,D102:D105)</f>
        <v>204009</v>
      </c>
    </row>
  </sheetData>
  <mergeCells count="3">
    <mergeCell ref="A1:D1"/>
    <mergeCell ref="A2:D2"/>
    <mergeCell ref="A3:D3"/>
  </mergeCells>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selection activeCell="A1" sqref="$A1:$XFD1048576"/>
    </sheetView>
  </sheetViews>
  <sheetFormatPr defaultColWidth="12.1833333333333" defaultRowHeight="16.95" customHeight="1"/>
  <cols>
    <col min="1" max="1" width="33.4916666666667" style="193" customWidth="1"/>
    <col min="2" max="10" width="14.75" style="193" customWidth="1"/>
    <col min="11" max="256" width="12.1833333333333" style="193" customWidth="1"/>
    <col min="257" max="16384" width="12.1833333333333" style="193"/>
  </cols>
  <sheetData>
    <row r="1" s="193" customFormat="1" ht="33.75" customHeight="1" spans="1:10">
      <c r="A1" s="194" t="s">
        <v>2547</v>
      </c>
      <c r="B1" s="194"/>
      <c r="C1" s="194"/>
      <c r="D1" s="194"/>
      <c r="E1" s="194"/>
      <c r="F1" s="194"/>
      <c r="G1" s="194"/>
      <c r="H1" s="194"/>
      <c r="I1" s="194"/>
      <c r="J1" s="194"/>
    </row>
    <row r="2" s="193" customFormat="1" customHeight="1" spans="1:10">
      <c r="A2" s="195"/>
      <c r="B2" s="195"/>
      <c r="C2" s="195"/>
      <c r="D2" s="195"/>
      <c r="E2" s="195"/>
      <c r="F2" s="195"/>
      <c r="G2" s="195"/>
      <c r="H2" s="195"/>
      <c r="I2" s="195"/>
      <c r="J2" s="195"/>
    </row>
    <row r="3" s="193" customFormat="1" customHeight="1" spans="1:10">
      <c r="A3" s="195" t="s">
        <v>1</v>
      </c>
      <c r="B3" s="195"/>
      <c r="C3" s="195"/>
      <c r="D3" s="195"/>
      <c r="E3" s="195"/>
      <c r="F3" s="195"/>
      <c r="G3" s="195"/>
      <c r="H3" s="195"/>
      <c r="I3" s="195"/>
      <c r="J3" s="195"/>
    </row>
    <row r="4" s="193" customFormat="1" customHeight="1" spans="1:10">
      <c r="A4" s="196" t="s">
        <v>112</v>
      </c>
      <c r="B4" s="196" t="s">
        <v>2548</v>
      </c>
      <c r="C4" s="196" t="s">
        <v>2549</v>
      </c>
      <c r="D4" s="196"/>
      <c r="E4" s="196"/>
      <c r="F4" s="196"/>
      <c r="G4" s="196"/>
      <c r="H4" s="196" t="s">
        <v>2550</v>
      </c>
      <c r="I4" s="196"/>
      <c r="J4" s="196"/>
    </row>
    <row r="5" s="193" customFormat="1" customHeight="1" spans="1:10">
      <c r="A5" s="196"/>
      <c r="B5" s="196"/>
      <c r="C5" s="196" t="s">
        <v>2551</v>
      </c>
      <c r="D5" s="196" t="s">
        <v>2552</v>
      </c>
      <c r="E5" s="196" t="s">
        <v>2553</v>
      </c>
      <c r="F5" s="196" t="s">
        <v>2554</v>
      </c>
      <c r="G5" s="196" t="s">
        <v>2555</v>
      </c>
      <c r="H5" s="196" t="s">
        <v>2551</v>
      </c>
      <c r="I5" s="196" t="s">
        <v>2556</v>
      </c>
      <c r="J5" s="196" t="s">
        <v>2557</v>
      </c>
    </row>
    <row r="6" s="193" customFormat="1" customHeight="1" spans="1:10">
      <c r="A6" s="197" t="s">
        <v>2558</v>
      </c>
      <c r="B6" s="198">
        <f>SUM(C6,H6)</f>
        <v>10000</v>
      </c>
      <c r="C6" s="198">
        <f t="shared" ref="C6:C11" si="0">SUM(D6:G6)</f>
        <v>0</v>
      </c>
      <c r="D6" s="199">
        <v>0</v>
      </c>
      <c r="E6" s="199">
        <v>0</v>
      </c>
      <c r="F6" s="199">
        <v>0</v>
      </c>
      <c r="G6" s="199">
        <v>0</v>
      </c>
      <c r="H6" s="198">
        <f>SUM(I6:J6)</f>
        <v>10000</v>
      </c>
      <c r="I6" s="199">
        <v>10000</v>
      </c>
      <c r="J6" s="199">
        <v>0</v>
      </c>
    </row>
    <row r="7" s="193" customFormat="1" customHeight="1" spans="1:10">
      <c r="A7" s="197" t="s">
        <v>2559</v>
      </c>
      <c r="B7" s="198">
        <f t="shared" ref="B7:B11" si="1">C7+H7</f>
        <v>10746</v>
      </c>
      <c r="C7" s="200">
        <v>746</v>
      </c>
      <c r="D7" s="201"/>
      <c r="E7" s="201"/>
      <c r="F7" s="201"/>
      <c r="G7" s="201"/>
      <c r="H7" s="200">
        <v>10000</v>
      </c>
      <c r="I7" s="201"/>
      <c r="J7" s="201"/>
    </row>
    <row r="8" s="193" customFormat="1" customHeight="1" spans="1:10">
      <c r="A8" s="197" t="s">
        <v>2560</v>
      </c>
      <c r="B8" s="198">
        <f t="shared" si="1"/>
        <v>746</v>
      </c>
      <c r="C8" s="198">
        <f>SUM(D8:F8)</f>
        <v>746</v>
      </c>
      <c r="D8" s="200">
        <v>746</v>
      </c>
      <c r="E8" s="200">
        <v>0</v>
      </c>
      <c r="F8" s="200">
        <v>0</v>
      </c>
      <c r="G8" s="201"/>
      <c r="H8" s="198">
        <f>I8</f>
        <v>0</v>
      </c>
      <c r="I8" s="200">
        <v>0</v>
      </c>
      <c r="J8" s="201"/>
    </row>
    <row r="9" s="193" customFormat="1" customHeight="1" spans="1:10">
      <c r="A9" s="197" t="s">
        <v>2561</v>
      </c>
      <c r="B9" s="198">
        <f t="shared" si="1"/>
        <v>0</v>
      </c>
      <c r="C9" s="198">
        <f t="shared" si="0"/>
        <v>0</v>
      </c>
      <c r="D9" s="200">
        <v>0</v>
      </c>
      <c r="E9" s="200">
        <v>0</v>
      </c>
      <c r="F9" s="200">
        <v>0</v>
      </c>
      <c r="G9" s="200">
        <v>0</v>
      </c>
      <c r="H9" s="198">
        <f>J9+I9</f>
        <v>0</v>
      </c>
      <c r="I9" s="200">
        <v>0</v>
      </c>
      <c r="J9" s="200">
        <v>0</v>
      </c>
    </row>
    <row r="10" s="193" customFormat="1" customHeight="1" spans="1:10">
      <c r="A10" s="197" t="s">
        <v>2562</v>
      </c>
      <c r="B10" s="198">
        <f t="shared" si="1"/>
        <v>0</v>
      </c>
      <c r="C10" s="198">
        <f t="shared" si="0"/>
        <v>0</v>
      </c>
      <c r="D10" s="200">
        <v>0</v>
      </c>
      <c r="E10" s="200">
        <v>0</v>
      </c>
      <c r="F10" s="200">
        <v>0</v>
      </c>
      <c r="G10" s="200">
        <v>0</v>
      </c>
      <c r="H10" s="198">
        <f>I10+J10</f>
        <v>0</v>
      </c>
      <c r="I10" s="200">
        <v>0</v>
      </c>
      <c r="J10" s="200">
        <v>0</v>
      </c>
    </row>
    <row r="11" s="193" customFormat="1" customHeight="1" spans="1:10">
      <c r="A11" s="197" t="s">
        <v>2563</v>
      </c>
      <c r="B11" s="198">
        <f t="shared" si="1"/>
        <v>10746</v>
      </c>
      <c r="C11" s="198">
        <f t="shared" si="0"/>
        <v>746</v>
      </c>
      <c r="D11" s="198">
        <f t="shared" ref="D11:F11" si="2">D6+D8-D9-D10</f>
        <v>746</v>
      </c>
      <c r="E11" s="198">
        <f t="shared" si="2"/>
        <v>0</v>
      </c>
      <c r="F11" s="198">
        <f t="shared" si="2"/>
        <v>0</v>
      </c>
      <c r="G11" s="198">
        <f>G6-G9-G10</f>
        <v>0</v>
      </c>
      <c r="H11" s="198">
        <f>SUM(I11:J11)</f>
        <v>10000</v>
      </c>
      <c r="I11" s="198">
        <f>I8+I6-I9-I10</f>
        <v>10000</v>
      </c>
      <c r="J11" s="198">
        <f>J6-J9-J10</f>
        <v>0</v>
      </c>
    </row>
  </sheetData>
  <mergeCells count="7">
    <mergeCell ref="A1:J1"/>
    <mergeCell ref="A2:J2"/>
    <mergeCell ref="A3:J3"/>
    <mergeCell ref="C4:G4"/>
    <mergeCell ref="H4:J4"/>
    <mergeCell ref="A4:A5"/>
    <mergeCell ref="B4:B5"/>
  </mergeCells>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8"/>
  <sheetViews>
    <sheetView workbookViewId="0">
      <selection activeCell="D15" sqref="D15"/>
    </sheetView>
  </sheetViews>
  <sheetFormatPr defaultColWidth="9" defaultRowHeight="14.25" outlineLevelCol="7"/>
  <cols>
    <col min="1" max="1" width="47.5" style="246" customWidth="1"/>
    <col min="2" max="2" width="11.8583333333333" style="246" customWidth="1"/>
    <col min="3" max="3" width="10.5416666666667" style="248" customWidth="1"/>
    <col min="4" max="4" width="10" style="248" customWidth="1"/>
    <col min="5" max="5" width="10.6416666666667" style="248" customWidth="1"/>
    <col min="6" max="6" width="11.375" style="246" customWidth="1"/>
    <col min="7" max="7" width="10.2583333333333" style="246" customWidth="1"/>
    <col min="8" max="8" width="11.7583333333333" style="246" customWidth="1"/>
    <col min="9" max="16384" width="9" style="246"/>
  </cols>
  <sheetData>
    <row r="1" s="246" customFormat="1" spans="3:5">
      <c r="C1" s="248"/>
      <c r="D1" s="248"/>
      <c r="E1" s="248"/>
    </row>
    <row r="2" s="246" customFormat="1" ht="20.1" customHeight="1" spans="1:8">
      <c r="A2" s="70" t="s">
        <v>2564</v>
      </c>
      <c r="B2" s="70"/>
      <c r="C2" s="18"/>
      <c r="D2" s="18"/>
      <c r="E2" s="18"/>
      <c r="F2" s="70"/>
      <c r="G2" s="70"/>
      <c r="H2" s="70"/>
    </row>
    <row r="3" s="246" customFormat="1" ht="15.6" customHeight="1" spans="1:8">
      <c r="A3" s="249"/>
      <c r="B3" s="250"/>
      <c r="C3" s="251"/>
      <c r="D3" s="251"/>
      <c r="E3" s="252"/>
      <c r="F3" s="253"/>
      <c r="G3" s="254"/>
      <c r="H3" s="254" t="s">
        <v>1</v>
      </c>
    </row>
    <row r="4" s="246" customFormat="1" ht="15.6" customHeight="1" spans="1:8">
      <c r="A4" s="255" t="s">
        <v>112</v>
      </c>
      <c r="B4" s="256" t="s">
        <v>2565</v>
      </c>
      <c r="C4" s="257" t="s">
        <v>5</v>
      </c>
      <c r="D4" s="257"/>
      <c r="E4" s="257"/>
      <c r="F4" s="255"/>
      <c r="G4" s="255"/>
      <c r="H4" s="255"/>
    </row>
    <row r="5" s="246" customFormat="1" ht="20.1" customHeight="1" spans="1:8">
      <c r="A5" s="255"/>
      <c r="B5" s="258"/>
      <c r="C5" s="257" t="s">
        <v>2566</v>
      </c>
      <c r="D5" s="259" t="s">
        <v>8</v>
      </c>
      <c r="E5" s="257" t="s">
        <v>9</v>
      </c>
      <c r="F5" s="255" t="s">
        <v>2567</v>
      </c>
      <c r="G5" s="260" t="s">
        <v>114</v>
      </c>
      <c r="H5" s="261"/>
    </row>
    <row r="6" s="246" customFormat="1" ht="15.6" customHeight="1" spans="1:8">
      <c r="A6" s="255"/>
      <c r="B6" s="262"/>
      <c r="C6" s="257"/>
      <c r="D6" s="263"/>
      <c r="E6" s="257"/>
      <c r="F6" s="255"/>
      <c r="G6" s="255" t="s">
        <v>12</v>
      </c>
      <c r="H6" s="255" t="s">
        <v>13</v>
      </c>
    </row>
    <row r="7" s="247" customFormat="1" ht="19" customHeight="1" spans="1:8">
      <c r="A7" s="264" t="s">
        <v>2568</v>
      </c>
      <c r="B7" s="265">
        <v>194</v>
      </c>
      <c r="C7" s="265">
        <v>537</v>
      </c>
      <c r="D7" s="265">
        <v>358</v>
      </c>
      <c r="E7" s="265">
        <v>358</v>
      </c>
      <c r="F7" s="266">
        <f>E7/C7</f>
        <v>0.666666666666667</v>
      </c>
      <c r="G7" s="265">
        <f>E7-B7</f>
        <v>164</v>
      </c>
      <c r="H7" s="266">
        <f>G7/C7</f>
        <v>0.305400372439479</v>
      </c>
    </row>
    <row r="8" s="246" customFormat="1" ht="19" customHeight="1" spans="1:8">
      <c r="A8" s="267" t="s">
        <v>2569</v>
      </c>
      <c r="B8" s="268"/>
      <c r="C8" s="269"/>
      <c r="D8" s="270">
        <v>0</v>
      </c>
      <c r="E8" s="271"/>
      <c r="F8" s="272" t="str">
        <f t="shared" ref="F8:F14" si="0">IF(C8=0,"",ROUND(E8/C8*100,2))</f>
        <v/>
      </c>
      <c r="G8" s="273"/>
      <c r="H8" s="272" t="str">
        <f t="shared" ref="H8:H14" si="1">IF(E8=G8,"",ROUND(G8/(E8-G8)*100,2))</f>
        <v/>
      </c>
    </row>
    <row r="9" s="246" customFormat="1" ht="19" customHeight="1" spans="1:8">
      <c r="A9" s="267" t="s">
        <v>2570</v>
      </c>
      <c r="B9" s="268"/>
      <c r="C9" s="269"/>
      <c r="D9" s="270"/>
      <c r="E9" s="271"/>
      <c r="F9" s="272" t="str">
        <f t="shared" si="0"/>
        <v/>
      </c>
      <c r="G9" s="273"/>
      <c r="H9" s="272" t="str">
        <f t="shared" si="1"/>
        <v/>
      </c>
    </row>
    <row r="10" s="246" customFormat="1" ht="19" customHeight="1" spans="1:8">
      <c r="A10" s="267" t="s">
        <v>2571</v>
      </c>
      <c r="B10" s="268"/>
      <c r="C10" s="269"/>
      <c r="D10" s="270"/>
      <c r="E10" s="271"/>
      <c r="F10" s="272" t="str">
        <f t="shared" si="0"/>
        <v/>
      </c>
      <c r="G10" s="273"/>
      <c r="H10" s="272" t="str">
        <f t="shared" si="1"/>
        <v/>
      </c>
    </row>
    <row r="11" s="246" customFormat="1" ht="19" customHeight="1" spans="1:8">
      <c r="A11" s="267" t="s">
        <v>2572</v>
      </c>
      <c r="B11" s="268"/>
      <c r="C11" s="269"/>
      <c r="D11" s="270"/>
      <c r="E11" s="271"/>
      <c r="F11" s="272" t="str">
        <f t="shared" si="0"/>
        <v/>
      </c>
      <c r="G11" s="273"/>
      <c r="H11" s="272" t="str">
        <f t="shared" si="1"/>
        <v/>
      </c>
    </row>
    <row r="12" s="246" customFormat="1" ht="19" customHeight="1" spans="1:8">
      <c r="A12" s="267" t="s">
        <v>2573</v>
      </c>
      <c r="B12" s="268"/>
      <c r="C12" s="269"/>
      <c r="D12" s="270"/>
      <c r="E12" s="271"/>
      <c r="F12" s="272" t="str">
        <f t="shared" si="0"/>
        <v/>
      </c>
      <c r="G12" s="273"/>
      <c r="H12" s="272" t="str">
        <f t="shared" si="1"/>
        <v/>
      </c>
    </row>
    <row r="13" s="246" customFormat="1" ht="19" customHeight="1" spans="1:8">
      <c r="A13" s="267" t="s">
        <v>2574</v>
      </c>
      <c r="B13" s="268"/>
      <c r="C13" s="269"/>
      <c r="D13" s="270"/>
      <c r="E13" s="271"/>
      <c r="F13" s="272" t="str">
        <f t="shared" si="0"/>
        <v/>
      </c>
      <c r="G13" s="273"/>
      <c r="H13" s="272" t="str">
        <f t="shared" si="1"/>
        <v/>
      </c>
    </row>
    <row r="14" s="246" customFormat="1" ht="19" customHeight="1" spans="1:8">
      <c r="A14" s="267" t="s">
        <v>2575</v>
      </c>
      <c r="B14" s="268"/>
      <c r="C14" s="269"/>
      <c r="D14" s="270"/>
      <c r="E14" s="271"/>
      <c r="F14" s="272" t="str">
        <f t="shared" si="0"/>
        <v/>
      </c>
      <c r="G14" s="273"/>
      <c r="H14" s="272" t="str">
        <f t="shared" si="1"/>
        <v/>
      </c>
    </row>
    <row r="15" s="246" customFormat="1" ht="19" customHeight="1" spans="1:8">
      <c r="A15" s="267" t="s">
        <v>2576</v>
      </c>
      <c r="B15" s="268"/>
      <c r="C15" s="269"/>
      <c r="D15" s="270"/>
      <c r="E15" s="271"/>
      <c r="F15" s="272"/>
      <c r="G15" s="273"/>
      <c r="H15" s="272"/>
    </row>
    <row r="16" s="246" customFormat="1" ht="19" customHeight="1" spans="1:8">
      <c r="A16" s="267" t="s">
        <v>2577</v>
      </c>
      <c r="B16" s="268"/>
      <c r="C16" s="269"/>
      <c r="D16" s="270"/>
      <c r="E16" s="271"/>
      <c r="F16" s="272"/>
      <c r="G16" s="273"/>
      <c r="H16" s="272"/>
    </row>
    <row r="17" s="246" customFormat="1" ht="19" customHeight="1" spans="1:8">
      <c r="A17" s="267" t="s">
        <v>2578</v>
      </c>
      <c r="B17" s="268"/>
      <c r="C17" s="269"/>
      <c r="D17" s="270"/>
      <c r="E17" s="271"/>
      <c r="F17" s="272"/>
      <c r="G17" s="273"/>
      <c r="H17" s="272"/>
    </row>
    <row r="18" s="246" customFormat="1" ht="19" customHeight="1" spans="1:8">
      <c r="A18" s="267" t="s">
        <v>2579</v>
      </c>
      <c r="B18" s="268"/>
      <c r="C18" s="269"/>
      <c r="D18" s="270"/>
      <c r="E18" s="271"/>
      <c r="F18" s="272"/>
      <c r="G18" s="273"/>
      <c r="H18" s="272"/>
    </row>
    <row r="19" s="246" customFormat="1" ht="19" customHeight="1" spans="1:8">
      <c r="A19" s="267" t="s">
        <v>2580</v>
      </c>
      <c r="B19" s="268"/>
      <c r="C19" s="269"/>
      <c r="D19" s="270"/>
      <c r="E19" s="271"/>
      <c r="F19" s="272"/>
      <c r="G19" s="273"/>
      <c r="H19" s="272"/>
    </row>
    <row r="20" s="246" customFormat="1" ht="19" customHeight="1" spans="1:8">
      <c r="A20" s="267" t="s">
        <v>2581</v>
      </c>
      <c r="B20" s="268"/>
      <c r="C20" s="269"/>
      <c r="D20" s="270"/>
      <c r="E20" s="271"/>
      <c r="F20" s="272"/>
      <c r="G20" s="273"/>
      <c r="H20" s="272"/>
    </row>
    <row r="21" s="246" customFormat="1" ht="19" customHeight="1" spans="1:8">
      <c r="A21" s="267" t="s">
        <v>2582</v>
      </c>
      <c r="B21" s="268"/>
      <c r="C21" s="269"/>
      <c r="D21" s="270"/>
      <c r="E21" s="271"/>
      <c r="F21" s="272"/>
      <c r="G21" s="273"/>
      <c r="H21" s="272"/>
    </row>
    <row r="22" s="246" customFormat="1" ht="19" customHeight="1" spans="1:8">
      <c r="A22" s="267" t="s">
        <v>2583</v>
      </c>
      <c r="B22" s="268"/>
      <c r="C22" s="269"/>
      <c r="D22" s="270"/>
      <c r="E22" s="271"/>
      <c r="F22" s="272" t="str">
        <f>IF(C22=0,"",ROUND(E22/C22*100,2))</f>
        <v/>
      </c>
      <c r="G22" s="273"/>
      <c r="H22" s="272" t="str">
        <f>IF(E22=G22,"",ROUND(G22/(E22-G22)*100,2))</f>
        <v/>
      </c>
    </row>
    <row r="23" s="246" customFormat="1" ht="19" customHeight="1" spans="1:8">
      <c r="A23" s="267" t="s">
        <v>2584</v>
      </c>
      <c r="B23" s="268"/>
      <c r="C23" s="269"/>
      <c r="D23" s="270"/>
      <c r="E23" s="271"/>
      <c r="F23" s="272" t="str">
        <f>IF(C23=0,"",ROUND(E23/C23*100,2))</f>
        <v/>
      </c>
      <c r="G23" s="273"/>
      <c r="H23" s="272" t="str">
        <f>IF(E23=G23,"",ROUND(G23/(E23-G23)*100,2))</f>
        <v/>
      </c>
    </row>
    <row r="24" s="246" customFormat="1" ht="19" customHeight="1" spans="1:8">
      <c r="A24" s="267" t="s">
        <v>2585</v>
      </c>
      <c r="B24" s="268"/>
      <c r="C24" s="269"/>
      <c r="D24" s="270"/>
      <c r="E24" s="271"/>
      <c r="F24" s="272"/>
      <c r="G24" s="273"/>
      <c r="H24" s="272"/>
    </row>
    <row r="25" s="246" customFormat="1" ht="19" customHeight="1" spans="1:8">
      <c r="A25" s="267" t="s">
        <v>2586</v>
      </c>
      <c r="B25" s="268"/>
      <c r="C25" s="269"/>
      <c r="D25" s="270"/>
      <c r="E25" s="271"/>
      <c r="F25" s="272"/>
      <c r="G25" s="273"/>
      <c r="H25" s="272"/>
    </row>
    <row r="26" s="246" customFormat="1" ht="19" customHeight="1" spans="1:8">
      <c r="A26" s="267" t="s">
        <v>2587</v>
      </c>
      <c r="B26" s="268"/>
      <c r="C26" s="269"/>
      <c r="D26" s="270"/>
      <c r="E26" s="271"/>
      <c r="F26" s="272"/>
      <c r="G26" s="273"/>
      <c r="H26" s="272"/>
    </row>
    <row r="27" s="246" customFormat="1" ht="19" customHeight="1" spans="1:8">
      <c r="A27" s="267" t="s">
        <v>2588</v>
      </c>
      <c r="B27" s="268"/>
      <c r="C27" s="269"/>
      <c r="D27" s="270"/>
      <c r="E27" s="271"/>
      <c r="F27" s="272"/>
      <c r="G27" s="273"/>
      <c r="H27" s="272"/>
    </row>
    <row r="28" s="246" customFormat="1" ht="19" customHeight="1" spans="1:8">
      <c r="A28" s="267" t="s">
        <v>2589</v>
      </c>
      <c r="B28" s="268"/>
      <c r="C28" s="269"/>
      <c r="D28" s="270"/>
      <c r="E28" s="271"/>
      <c r="F28" s="272" t="str">
        <f t="shared" ref="F28:F32" si="2">IF(C28=0,"",ROUND(E28/C28*100,2))</f>
        <v/>
      </c>
      <c r="G28" s="273"/>
      <c r="H28" s="272" t="str">
        <f t="shared" ref="H28:H33" si="3">IF(E28=G28,"",ROUND(G28/(E28-G28)*100,2))</f>
        <v/>
      </c>
    </row>
    <row r="29" s="246" customFormat="1" ht="19" customHeight="1" spans="1:8">
      <c r="A29" s="267" t="s">
        <v>2590</v>
      </c>
      <c r="B29" s="268"/>
      <c r="C29" s="269"/>
      <c r="D29" s="270"/>
      <c r="E29" s="271"/>
      <c r="F29" s="272" t="str">
        <f t="shared" si="2"/>
        <v/>
      </c>
      <c r="G29" s="273"/>
      <c r="H29" s="272" t="str">
        <f t="shared" si="3"/>
        <v/>
      </c>
    </row>
    <row r="30" s="246" customFormat="1" ht="19" customHeight="1" spans="1:8">
      <c r="A30" s="267" t="s">
        <v>2591</v>
      </c>
      <c r="B30" s="268"/>
      <c r="C30" s="269"/>
      <c r="D30" s="270"/>
      <c r="E30" s="271"/>
      <c r="F30" s="272" t="str">
        <f t="shared" si="2"/>
        <v/>
      </c>
      <c r="G30" s="273"/>
      <c r="H30" s="272" t="str">
        <f t="shared" si="3"/>
        <v/>
      </c>
    </row>
    <row r="31" s="246" customFormat="1" ht="19" customHeight="1" spans="1:8">
      <c r="A31" s="267" t="s">
        <v>2592</v>
      </c>
      <c r="B31" s="268"/>
      <c r="C31" s="269"/>
      <c r="D31" s="270"/>
      <c r="E31" s="271"/>
      <c r="F31" s="272" t="str">
        <f t="shared" si="2"/>
        <v/>
      </c>
      <c r="G31" s="273"/>
      <c r="H31" s="272" t="str">
        <f t="shared" si="3"/>
        <v/>
      </c>
    </row>
    <row r="32" s="246" customFormat="1" ht="19" customHeight="1" spans="1:8">
      <c r="A32" s="267" t="s">
        <v>2593</v>
      </c>
      <c r="B32" s="268"/>
      <c r="C32" s="269"/>
      <c r="D32" s="270"/>
      <c r="E32" s="271"/>
      <c r="F32" s="272" t="str">
        <f t="shared" si="2"/>
        <v/>
      </c>
      <c r="G32" s="273"/>
      <c r="H32" s="272" t="str">
        <f t="shared" si="3"/>
        <v/>
      </c>
    </row>
    <row r="33" s="246" customFormat="1" ht="19" customHeight="1" spans="1:8">
      <c r="A33" s="267" t="s">
        <v>2594</v>
      </c>
      <c r="B33" s="268"/>
      <c r="C33" s="269"/>
      <c r="D33" s="270"/>
      <c r="E33" s="271"/>
      <c r="F33" s="272"/>
      <c r="G33" s="273"/>
      <c r="H33" s="272" t="str">
        <f t="shared" si="3"/>
        <v/>
      </c>
    </row>
    <row r="34" s="246" customFormat="1" ht="19" customHeight="1" spans="1:8">
      <c r="A34" s="267" t="s">
        <v>2595</v>
      </c>
      <c r="B34" s="268"/>
      <c r="C34" s="269"/>
      <c r="D34" s="270"/>
      <c r="E34" s="274"/>
      <c r="F34" s="275"/>
      <c r="G34" s="273"/>
      <c r="H34" s="266"/>
    </row>
    <row r="35" s="246" customFormat="1" ht="19" customHeight="1" spans="1:8">
      <c r="A35" s="267" t="s">
        <v>2596</v>
      </c>
      <c r="B35" s="268"/>
      <c r="C35" s="269"/>
      <c r="D35" s="270"/>
      <c r="E35" s="271"/>
      <c r="F35" s="275"/>
      <c r="G35" s="273"/>
      <c r="H35" s="276"/>
    </row>
    <row r="36" s="246" customFormat="1" ht="19" customHeight="1" spans="1:8">
      <c r="A36" s="267" t="s">
        <v>2597</v>
      </c>
      <c r="B36" s="277">
        <v>194</v>
      </c>
      <c r="C36" s="277">
        <v>537</v>
      </c>
      <c r="D36" s="277">
        <v>358</v>
      </c>
      <c r="E36" s="277">
        <v>358</v>
      </c>
      <c r="F36" s="277"/>
      <c r="G36" s="277">
        <f>E36-B36</f>
        <v>164</v>
      </c>
      <c r="H36" s="276">
        <f>G36/B36</f>
        <v>0.845360824742268</v>
      </c>
    </row>
    <row r="37" s="246" customFormat="1" ht="19" customHeight="1" spans="1:8">
      <c r="A37" s="267" t="s">
        <v>2598</v>
      </c>
      <c r="B37" s="268"/>
      <c r="C37" s="269"/>
      <c r="D37" s="270"/>
      <c r="E37" s="271"/>
      <c r="F37" s="275"/>
      <c r="G37" s="277"/>
      <c r="H37" s="276"/>
    </row>
    <row r="38" s="246" customFormat="1" ht="19" customHeight="1" spans="1:8">
      <c r="A38" s="267" t="s">
        <v>2599</v>
      </c>
      <c r="B38" s="268"/>
      <c r="C38" s="269"/>
      <c r="D38" s="270"/>
      <c r="E38" s="271"/>
      <c r="F38" s="275"/>
      <c r="G38" s="277"/>
      <c r="H38" s="276"/>
    </row>
    <row r="39" s="246" customFormat="1" ht="19" customHeight="1" spans="1:8">
      <c r="A39" s="267" t="s">
        <v>2600</v>
      </c>
      <c r="B39" s="268"/>
      <c r="C39" s="269"/>
      <c r="D39" s="270"/>
      <c r="E39" s="271"/>
      <c r="F39" s="275"/>
      <c r="G39" s="277"/>
      <c r="H39" s="276"/>
    </row>
    <row r="40" s="246" customFormat="1" ht="19" customHeight="1" spans="1:8">
      <c r="A40" s="267" t="s">
        <v>2601</v>
      </c>
      <c r="B40" s="268"/>
      <c r="C40" s="269"/>
      <c r="D40" s="270"/>
      <c r="E40" s="274"/>
      <c r="F40" s="278"/>
      <c r="G40" s="277"/>
      <c r="H40" s="266"/>
    </row>
    <row r="41" s="246" customFormat="1" ht="19" customHeight="1" spans="1:8">
      <c r="A41" s="267" t="s">
        <v>2602</v>
      </c>
      <c r="B41" s="268"/>
      <c r="C41" s="269"/>
      <c r="D41" s="270"/>
      <c r="E41" s="279"/>
      <c r="F41" s="280"/>
      <c r="G41" s="277"/>
      <c r="H41" s="280"/>
    </row>
    <row r="42" s="246" customFormat="1" ht="19" customHeight="1" spans="1:8">
      <c r="A42" s="267" t="s">
        <v>2603</v>
      </c>
      <c r="B42" s="268"/>
      <c r="C42" s="269"/>
      <c r="D42" s="270"/>
      <c r="E42" s="279"/>
      <c r="F42" s="280"/>
      <c r="G42" s="280"/>
      <c r="H42" s="280"/>
    </row>
    <row r="43" s="246" customFormat="1" ht="19" customHeight="1" spans="1:8">
      <c r="A43" s="267" t="s">
        <v>2604</v>
      </c>
      <c r="B43" s="268"/>
      <c r="C43" s="269"/>
      <c r="D43" s="270"/>
      <c r="E43" s="279"/>
      <c r="F43" s="280"/>
      <c r="G43" s="280"/>
      <c r="H43" s="280"/>
    </row>
    <row r="44" s="246" customFormat="1" ht="19" customHeight="1" spans="1:8">
      <c r="A44" s="267" t="s">
        <v>2605</v>
      </c>
      <c r="B44" s="268"/>
      <c r="C44" s="269"/>
      <c r="D44" s="270"/>
      <c r="E44" s="279"/>
      <c r="F44" s="280"/>
      <c r="G44" s="280"/>
      <c r="H44" s="280"/>
    </row>
    <row r="45" s="246" customFormat="1" ht="19" customHeight="1" spans="1:8">
      <c r="A45" s="267" t="s">
        <v>2606</v>
      </c>
      <c r="B45" s="268"/>
      <c r="C45" s="269"/>
      <c r="D45" s="270"/>
      <c r="E45" s="279"/>
      <c r="F45" s="280"/>
      <c r="G45" s="280"/>
      <c r="H45" s="280"/>
    </row>
    <row r="46" s="246" customFormat="1" ht="19" customHeight="1" spans="1:8">
      <c r="A46" s="267" t="s">
        <v>2607</v>
      </c>
      <c r="B46" s="268"/>
      <c r="C46" s="269"/>
      <c r="D46" s="270"/>
      <c r="E46" s="279"/>
      <c r="F46" s="280"/>
      <c r="G46" s="280"/>
      <c r="H46" s="280"/>
    </row>
    <row r="47" s="246" customFormat="1" ht="19" customHeight="1" spans="1:8">
      <c r="A47" s="267" t="s">
        <v>2608</v>
      </c>
      <c r="B47" s="268"/>
      <c r="C47" s="269"/>
      <c r="D47" s="270"/>
      <c r="E47" s="270"/>
      <c r="F47" s="280"/>
      <c r="G47" s="280"/>
      <c r="H47" s="280"/>
    </row>
    <row r="48" s="246" customFormat="1" ht="19" customHeight="1" spans="1:8">
      <c r="A48" s="267" t="s">
        <v>2609</v>
      </c>
      <c r="B48" s="268">
        <v>194</v>
      </c>
      <c r="C48" s="269">
        <v>537</v>
      </c>
      <c r="D48" s="270">
        <v>358</v>
      </c>
      <c r="E48" s="270">
        <v>358</v>
      </c>
      <c r="F48" s="280"/>
      <c r="G48" s="280"/>
      <c r="H48" s="280"/>
    </row>
    <row r="49" s="246" customFormat="1" ht="19" customHeight="1" spans="1:8">
      <c r="A49" s="267" t="s">
        <v>2610</v>
      </c>
      <c r="B49" s="268">
        <v>194</v>
      </c>
      <c r="C49" s="269">
        <v>537</v>
      </c>
      <c r="D49" s="270">
        <v>358</v>
      </c>
      <c r="E49" s="270">
        <v>358</v>
      </c>
      <c r="F49" s="280"/>
      <c r="G49" s="280"/>
      <c r="H49" s="280"/>
    </row>
    <row r="50" s="246" customFormat="1" ht="19" customHeight="1" spans="1:8">
      <c r="A50" s="267" t="s">
        <v>2611</v>
      </c>
      <c r="B50" s="268"/>
      <c r="C50" s="269"/>
      <c r="D50" s="270"/>
      <c r="E50" s="281"/>
      <c r="F50" s="280"/>
      <c r="G50" s="280"/>
      <c r="H50" s="280"/>
    </row>
    <row r="51" s="246" customFormat="1" ht="19" customHeight="1" spans="1:8">
      <c r="A51" s="264" t="s">
        <v>2612</v>
      </c>
      <c r="B51" s="282">
        <v>57030</v>
      </c>
      <c r="C51" s="281">
        <v>15362</v>
      </c>
      <c r="D51" s="281">
        <v>9165</v>
      </c>
      <c r="E51" s="283">
        <v>71056</v>
      </c>
      <c r="F51" s="280"/>
      <c r="G51" s="280"/>
      <c r="H51" s="280"/>
    </row>
    <row r="52" s="246" customFormat="1" ht="19" customHeight="1" spans="1:8">
      <c r="A52" s="264" t="s">
        <v>2613</v>
      </c>
      <c r="B52" s="282"/>
      <c r="C52" s="281"/>
      <c r="D52" s="283"/>
      <c r="E52" s="283"/>
      <c r="F52" s="280"/>
      <c r="G52" s="280"/>
      <c r="H52" s="280"/>
    </row>
    <row r="53" s="246" customFormat="1" ht="19" customHeight="1" spans="1:8">
      <c r="A53" s="264" t="s">
        <v>2614</v>
      </c>
      <c r="B53" s="282"/>
      <c r="C53" s="281"/>
      <c r="D53" s="283"/>
      <c r="E53" s="283"/>
      <c r="F53" s="280"/>
      <c r="G53" s="280"/>
      <c r="H53" s="280"/>
    </row>
    <row r="54" s="246" customFormat="1" ht="19" customHeight="1" spans="1:8">
      <c r="A54" s="264" t="s">
        <v>2615</v>
      </c>
      <c r="B54" s="282">
        <v>9805</v>
      </c>
      <c r="C54" s="281">
        <v>832</v>
      </c>
      <c r="D54" s="283">
        <v>10734</v>
      </c>
      <c r="E54" s="283">
        <v>10734</v>
      </c>
      <c r="F54" s="280"/>
      <c r="G54" s="280"/>
      <c r="H54" s="280"/>
    </row>
    <row r="55" s="246" customFormat="1" ht="19" customHeight="1" spans="1:8">
      <c r="A55" s="264" t="s">
        <v>2616</v>
      </c>
      <c r="B55" s="282"/>
      <c r="C55" s="281"/>
      <c r="D55" s="283"/>
      <c r="E55" s="283"/>
      <c r="F55" s="280"/>
      <c r="G55" s="280"/>
      <c r="H55" s="280"/>
    </row>
    <row r="56" s="246" customFormat="1" ht="19" customHeight="1" spans="1:8">
      <c r="A56" s="264" t="s">
        <v>2617</v>
      </c>
      <c r="B56" s="282"/>
      <c r="C56" s="281"/>
      <c r="D56" s="283"/>
      <c r="E56" s="270"/>
      <c r="F56" s="280"/>
      <c r="G56" s="280"/>
      <c r="H56" s="280"/>
    </row>
    <row r="57" s="246" customFormat="1" ht="19" customHeight="1" spans="1:8">
      <c r="A57" s="264" t="s">
        <v>2618</v>
      </c>
      <c r="B57" s="282">
        <v>10000</v>
      </c>
      <c r="C57" s="281"/>
      <c r="D57" s="283"/>
      <c r="E57" s="270"/>
      <c r="F57" s="280"/>
      <c r="G57" s="280"/>
      <c r="H57" s="280"/>
    </row>
    <row r="58" s="246" customFormat="1" ht="19" customHeight="1" spans="1:8">
      <c r="A58" s="284" t="s">
        <v>2619</v>
      </c>
      <c r="B58" s="285">
        <v>77029</v>
      </c>
      <c r="C58" s="283">
        <f>C7+C51+C52+C53+C54+C55+C56+C57</f>
        <v>16731</v>
      </c>
      <c r="D58" s="283">
        <f>D7+D51+D52+D53+D54+D55+D56+D57</f>
        <v>20257</v>
      </c>
      <c r="E58" s="285">
        <v>82148</v>
      </c>
      <c r="F58" s="283"/>
      <c r="G58" s="283">
        <f>E58-B58</f>
        <v>5119</v>
      </c>
      <c r="H58" s="266">
        <f>G58/B58</f>
        <v>0.0664554907891833</v>
      </c>
    </row>
  </sheetData>
  <mergeCells count="9">
    <mergeCell ref="A2:H2"/>
    <mergeCell ref="C4:H4"/>
    <mergeCell ref="G5:H5"/>
    <mergeCell ref="A4:A6"/>
    <mergeCell ref="B4:B6"/>
    <mergeCell ref="C5:C6"/>
    <mergeCell ref="D5:D6"/>
    <mergeCell ref="E5:E6"/>
    <mergeCell ref="F5:F6"/>
  </mergeCells>
  <printOptions horizontalCentered="1"/>
  <pageMargins left="0.751388888888889" right="0.751388888888889" top="1" bottom="1" header="0.5" footer="0.5"/>
  <pageSetup paperSize="9" scale="75" firstPageNumber="62" orientation="landscape" useFirstPageNumber="1" horizontalDpi="600"/>
  <headerFooter>
    <oddFooter>&amp;R-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2"/>
  <sheetViews>
    <sheetView topLeftCell="C1" workbookViewId="0">
      <selection activeCell="C1" sqref="C1"/>
    </sheetView>
  </sheetViews>
  <sheetFormatPr defaultColWidth="9" defaultRowHeight="13.5"/>
  <cols>
    <col min="1" max="2" width="9" hidden="1" customWidth="1"/>
    <col min="3" max="3" width="50.2583333333333" customWidth="1"/>
    <col min="4" max="4" width="11.7583333333333" customWidth="1"/>
    <col min="5" max="6" width="12.7583333333333" customWidth="1"/>
    <col min="7" max="7" width="10.5" customWidth="1"/>
    <col min="8" max="8" width="10.625" customWidth="1"/>
    <col min="9" max="9" width="9.875" customWidth="1"/>
    <col min="10" max="10" width="11.125" customWidth="1"/>
  </cols>
  <sheetData>
    <row r="1" customFormat="1" ht="14.25" spans="1:10">
      <c r="A1" s="205"/>
      <c r="B1" s="206"/>
      <c r="C1" s="207"/>
      <c r="D1" s="208"/>
      <c r="E1" s="209"/>
      <c r="F1" s="209"/>
      <c r="G1" s="210"/>
      <c r="H1" s="211"/>
      <c r="I1" s="208"/>
      <c r="J1" s="235"/>
    </row>
    <row r="2" customFormat="1" ht="22.5" spans="1:10">
      <c r="A2" s="205"/>
      <c r="B2" s="206"/>
      <c r="C2" s="70" t="s">
        <v>2620</v>
      </c>
      <c r="D2" s="70"/>
      <c r="E2" s="18"/>
      <c r="F2" s="18"/>
      <c r="G2" s="18"/>
      <c r="H2" s="212"/>
      <c r="I2" s="70"/>
      <c r="J2" s="236"/>
    </row>
    <row r="3" customFormat="1" ht="14.25" spans="1:10">
      <c r="A3" s="205"/>
      <c r="B3" s="206"/>
      <c r="C3" s="213"/>
      <c r="D3" s="208"/>
      <c r="E3" s="209"/>
      <c r="F3" s="209"/>
      <c r="G3" s="210"/>
      <c r="H3" s="211"/>
      <c r="I3" s="208"/>
      <c r="J3" s="208" t="s">
        <v>1</v>
      </c>
    </row>
    <row r="4" customFormat="1" ht="14.25" spans="1:10">
      <c r="A4" s="205"/>
      <c r="B4" s="206"/>
      <c r="C4" s="214" t="s">
        <v>112</v>
      </c>
      <c r="D4" s="214" t="s">
        <v>113</v>
      </c>
      <c r="E4" s="215" t="s">
        <v>5</v>
      </c>
      <c r="F4" s="216"/>
      <c r="G4" s="216"/>
      <c r="H4" s="217"/>
      <c r="I4" s="237"/>
      <c r="J4" s="238"/>
    </row>
    <row r="5" customFormat="1" ht="14.25" spans="1:10">
      <c r="A5" s="205"/>
      <c r="B5" s="206"/>
      <c r="C5" s="214"/>
      <c r="D5" s="214"/>
      <c r="E5" s="218" t="s">
        <v>7</v>
      </c>
      <c r="F5" s="218" t="s">
        <v>2621</v>
      </c>
      <c r="G5" s="219" t="s">
        <v>9</v>
      </c>
      <c r="H5" s="220" t="s">
        <v>2567</v>
      </c>
      <c r="I5" s="239" t="s">
        <v>114</v>
      </c>
      <c r="J5" s="240"/>
    </row>
    <row r="6" customFormat="1" ht="14.25" spans="1:10">
      <c r="A6" s="205"/>
      <c r="B6" s="206"/>
      <c r="C6" s="214"/>
      <c r="D6" s="214"/>
      <c r="E6" s="218"/>
      <c r="F6" s="218"/>
      <c r="G6" s="219"/>
      <c r="H6" s="220"/>
      <c r="I6" s="239" t="s">
        <v>12</v>
      </c>
      <c r="J6" s="240" t="s">
        <v>13</v>
      </c>
    </row>
    <row r="7" customFormat="1" ht="25" customHeight="1" spans="1:10">
      <c r="A7" s="221">
        <v>111</v>
      </c>
      <c r="B7" s="222">
        <f t="shared" ref="B7:B70" si="0">LEN(A7)</f>
        <v>3</v>
      </c>
      <c r="C7" s="223" t="s">
        <v>2622</v>
      </c>
      <c r="D7" s="224">
        <v>55761</v>
      </c>
      <c r="E7" s="225">
        <f t="shared" ref="E7:G7" si="1">E8+E9+E20+E30+E33+E64+E70+E71+E72+E73+E99+E117+E135</f>
        <v>899</v>
      </c>
      <c r="F7" s="225">
        <f t="shared" si="1"/>
        <v>720</v>
      </c>
      <c r="G7" s="225">
        <f t="shared" si="1"/>
        <v>63246</v>
      </c>
      <c r="H7" s="226">
        <f>G7/E7</f>
        <v>70.3515016685206</v>
      </c>
      <c r="I7" s="225">
        <v>7485</v>
      </c>
      <c r="J7" s="226">
        <v>0.13423360413192</v>
      </c>
    </row>
    <row r="8" customFormat="1" ht="25" customHeight="1" spans="1:10">
      <c r="A8" s="227">
        <v>206</v>
      </c>
      <c r="B8" s="227">
        <f t="shared" si="0"/>
        <v>3</v>
      </c>
      <c r="C8" s="228" t="s">
        <v>2623</v>
      </c>
      <c r="D8" s="229"/>
      <c r="E8" s="229"/>
      <c r="F8" s="229"/>
      <c r="G8" s="229">
        <v>0</v>
      </c>
      <c r="H8" s="230"/>
      <c r="I8" s="229">
        <v>0</v>
      </c>
      <c r="J8" s="230"/>
    </row>
    <row r="9" customFormat="1" ht="25" customHeight="1" spans="1:10">
      <c r="A9" s="227">
        <v>207</v>
      </c>
      <c r="B9" s="227">
        <f t="shared" si="0"/>
        <v>3</v>
      </c>
      <c r="C9" s="228" t="s">
        <v>2624</v>
      </c>
      <c r="D9" s="229">
        <v>6</v>
      </c>
      <c r="E9" s="229"/>
      <c r="F9" s="229">
        <v>0</v>
      </c>
      <c r="G9" s="229">
        <v>32</v>
      </c>
      <c r="H9" s="230"/>
      <c r="I9" s="229">
        <v>26</v>
      </c>
      <c r="J9" s="230">
        <v>4.33333333333333</v>
      </c>
    </row>
    <row r="10" customFormat="1" ht="25" customHeight="1" spans="1:10">
      <c r="A10" s="222">
        <v>20707</v>
      </c>
      <c r="B10" s="222">
        <f t="shared" si="0"/>
        <v>5</v>
      </c>
      <c r="C10" s="231" t="s">
        <v>2625</v>
      </c>
      <c r="D10" s="232">
        <v>6</v>
      </c>
      <c r="E10" s="233"/>
      <c r="F10" s="233">
        <v>0</v>
      </c>
      <c r="G10" s="233"/>
      <c r="H10" s="234"/>
      <c r="I10" s="233">
        <v>-6</v>
      </c>
      <c r="J10" s="234">
        <v>-1</v>
      </c>
    </row>
    <row r="11" customFormat="1" ht="25" customHeight="1" spans="1:10">
      <c r="A11" s="222">
        <v>2070701</v>
      </c>
      <c r="B11" s="222">
        <f t="shared" si="0"/>
        <v>7</v>
      </c>
      <c r="C11" s="231" t="s">
        <v>2626</v>
      </c>
      <c r="D11" s="232"/>
      <c r="E11" s="233"/>
      <c r="F11" s="233"/>
      <c r="G11" s="233">
        <v>4</v>
      </c>
      <c r="H11" s="234"/>
      <c r="I11" s="233">
        <v>4</v>
      </c>
      <c r="J11" s="234"/>
    </row>
    <row r="12" customFormat="1" ht="25" customHeight="1" spans="1:10">
      <c r="A12" s="222">
        <v>2070702</v>
      </c>
      <c r="B12" s="222">
        <f t="shared" si="0"/>
        <v>7</v>
      </c>
      <c r="C12" s="231" t="s">
        <v>2627</v>
      </c>
      <c r="D12" s="232">
        <v>5</v>
      </c>
      <c r="E12" s="233"/>
      <c r="F12" s="233"/>
      <c r="G12" s="233"/>
      <c r="H12" s="234"/>
      <c r="I12" s="233">
        <v>-5</v>
      </c>
      <c r="J12" s="234">
        <v>-1</v>
      </c>
    </row>
    <row r="13" customFormat="1" ht="25" customHeight="1" spans="1:10">
      <c r="A13" s="222">
        <v>2070703</v>
      </c>
      <c r="B13" s="222">
        <f t="shared" si="0"/>
        <v>7</v>
      </c>
      <c r="C13" s="231" t="s">
        <v>2628</v>
      </c>
      <c r="D13" s="232"/>
      <c r="E13" s="233"/>
      <c r="F13" s="233"/>
      <c r="G13" s="233"/>
      <c r="H13" s="234"/>
      <c r="I13" s="233">
        <v>0</v>
      </c>
      <c r="J13" s="234"/>
    </row>
    <row r="14" customFormat="1" ht="25" customHeight="1" spans="1:10">
      <c r="A14" s="222">
        <v>2070704</v>
      </c>
      <c r="B14" s="222">
        <f t="shared" si="0"/>
        <v>7</v>
      </c>
      <c r="C14" s="231" t="s">
        <v>2629</v>
      </c>
      <c r="D14" s="232"/>
      <c r="E14" s="233"/>
      <c r="F14" s="233"/>
      <c r="G14" s="233"/>
      <c r="H14" s="234"/>
      <c r="I14" s="233">
        <v>0</v>
      </c>
      <c r="J14" s="234"/>
    </row>
    <row r="15" customFormat="1" ht="25" customHeight="1" spans="1:10">
      <c r="A15" s="222">
        <v>2070799</v>
      </c>
      <c r="B15" s="222">
        <f t="shared" si="0"/>
        <v>7</v>
      </c>
      <c r="C15" s="231" t="s">
        <v>2630</v>
      </c>
      <c r="D15" s="232">
        <v>1</v>
      </c>
      <c r="E15" s="233"/>
      <c r="F15" s="233"/>
      <c r="G15" s="233">
        <v>28</v>
      </c>
      <c r="H15" s="234"/>
      <c r="I15" s="233">
        <v>27</v>
      </c>
      <c r="J15" s="234">
        <v>27</v>
      </c>
    </row>
    <row r="16" customFormat="1" ht="25" customHeight="1" spans="1:10">
      <c r="A16" s="222">
        <v>20709</v>
      </c>
      <c r="B16" s="222">
        <f t="shared" si="0"/>
        <v>5</v>
      </c>
      <c r="C16" s="231" t="s">
        <v>2631</v>
      </c>
      <c r="D16" s="232"/>
      <c r="E16" s="233"/>
      <c r="F16" s="233"/>
      <c r="G16" s="233"/>
      <c r="H16" s="234"/>
      <c r="I16" s="233">
        <v>0</v>
      </c>
      <c r="J16" s="234"/>
    </row>
    <row r="17" customFormat="1" ht="25" customHeight="1" spans="1:10">
      <c r="A17" s="222">
        <v>20710</v>
      </c>
      <c r="B17" s="222">
        <f t="shared" si="0"/>
        <v>5</v>
      </c>
      <c r="C17" s="231" t="s">
        <v>2632</v>
      </c>
      <c r="D17" s="232"/>
      <c r="E17" s="233"/>
      <c r="F17" s="233"/>
      <c r="G17" s="233"/>
      <c r="H17" s="234"/>
      <c r="I17" s="233">
        <v>0</v>
      </c>
      <c r="J17" s="234"/>
    </row>
    <row r="18" customFormat="1" ht="25" customHeight="1" spans="1:10">
      <c r="A18" s="222">
        <v>2071001</v>
      </c>
      <c r="B18" s="222">
        <f t="shared" si="0"/>
        <v>7</v>
      </c>
      <c r="C18" s="231" t="s">
        <v>2633</v>
      </c>
      <c r="D18" s="232"/>
      <c r="E18" s="233"/>
      <c r="F18" s="233"/>
      <c r="G18" s="233"/>
      <c r="H18" s="234"/>
      <c r="I18" s="233">
        <v>0</v>
      </c>
      <c r="J18" s="234"/>
    </row>
    <row r="19" customFormat="1" ht="25" customHeight="1" spans="1:10">
      <c r="A19" s="222">
        <v>2071099</v>
      </c>
      <c r="B19" s="222">
        <f t="shared" si="0"/>
        <v>7</v>
      </c>
      <c r="C19" s="231" t="s">
        <v>2634</v>
      </c>
      <c r="D19" s="232"/>
      <c r="E19" s="233"/>
      <c r="F19" s="233"/>
      <c r="G19" s="233"/>
      <c r="H19" s="234"/>
      <c r="I19" s="233">
        <v>0</v>
      </c>
      <c r="J19" s="234"/>
    </row>
    <row r="20" customFormat="1" ht="25" customHeight="1" spans="1:10">
      <c r="A20" s="227">
        <v>208</v>
      </c>
      <c r="B20" s="227">
        <f t="shared" si="0"/>
        <v>3</v>
      </c>
      <c r="C20" s="228" t="s">
        <v>2635</v>
      </c>
      <c r="D20" s="229">
        <v>18</v>
      </c>
      <c r="E20" s="229">
        <v>342</v>
      </c>
      <c r="F20" s="229">
        <v>342</v>
      </c>
      <c r="G20" s="229">
        <v>218</v>
      </c>
      <c r="H20" s="230">
        <v>0.637426900584795</v>
      </c>
      <c r="I20" s="229">
        <v>200</v>
      </c>
      <c r="J20" s="230">
        <v>11.1111111111111</v>
      </c>
    </row>
    <row r="21" customFormat="1" ht="25" customHeight="1" spans="1:10">
      <c r="A21" s="222">
        <v>20822</v>
      </c>
      <c r="B21" s="222">
        <f t="shared" si="0"/>
        <v>5</v>
      </c>
      <c r="C21" s="231" t="s">
        <v>2636</v>
      </c>
      <c r="D21" s="232">
        <v>18</v>
      </c>
      <c r="E21" s="233">
        <v>342</v>
      </c>
      <c r="F21" s="233">
        <v>342</v>
      </c>
      <c r="G21" s="233">
        <v>218</v>
      </c>
      <c r="H21" s="234">
        <v>0.637426900584795</v>
      </c>
      <c r="I21" s="233">
        <v>200</v>
      </c>
      <c r="J21" s="234">
        <v>11.1111111111111</v>
      </c>
    </row>
    <row r="22" customFormat="1" ht="25" customHeight="1" spans="1:10">
      <c r="A22" s="222">
        <v>2082201</v>
      </c>
      <c r="B22" s="222">
        <f t="shared" si="0"/>
        <v>7</v>
      </c>
      <c r="C22" s="231" t="s">
        <v>2637</v>
      </c>
      <c r="D22" s="232">
        <v>18</v>
      </c>
      <c r="E22" s="233">
        <v>242</v>
      </c>
      <c r="F22" s="233">
        <v>242</v>
      </c>
      <c r="G22" s="233">
        <v>158</v>
      </c>
      <c r="H22" s="234">
        <v>0.652892561983471</v>
      </c>
      <c r="I22" s="233">
        <v>140</v>
      </c>
      <c r="J22" s="234">
        <v>7.77777777777778</v>
      </c>
    </row>
    <row r="23" customFormat="1" ht="25" customHeight="1" spans="1:10">
      <c r="A23" s="222">
        <v>2082202</v>
      </c>
      <c r="B23" s="222">
        <f t="shared" si="0"/>
        <v>7</v>
      </c>
      <c r="C23" s="231" t="s">
        <v>2638</v>
      </c>
      <c r="D23" s="232"/>
      <c r="E23" s="233">
        <v>100</v>
      </c>
      <c r="F23" s="233">
        <v>100</v>
      </c>
      <c r="G23" s="233">
        <v>60</v>
      </c>
      <c r="H23" s="234">
        <v>0.6</v>
      </c>
      <c r="I23" s="233">
        <v>60</v>
      </c>
      <c r="J23" s="234"/>
    </row>
    <row r="24" customFormat="1" ht="25" customHeight="1" spans="1:10">
      <c r="A24" s="222">
        <v>2082299</v>
      </c>
      <c r="B24" s="222">
        <f t="shared" si="0"/>
        <v>7</v>
      </c>
      <c r="C24" s="231" t="s">
        <v>2639</v>
      </c>
      <c r="D24" s="232"/>
      <c r="E24" s="233"/>
      <c r="F24" s="233"/>
      <c r="G24" s="233"/>
      <c r="H24" s="234"/>
      <c r="I24" s="233">
        <v>0</v>
      </c>
      <c r="J24" s="234"/>
    </row>
    <row r="25" customFormat="1" ht="25" customHeight="1" spans="1:10">
      <c r="A25" s="222">
        <v>20823</v>
      </c>
      <c r="B25" s="222">
        <f t="shared" si="0"/>
        <v>5</v>
      </c>
      <c r="C25" s="231" t="s">
        <v>2640</v>
      </c>
      <c r="D25" s="232"/>
      <c r="E25" s="233"/>
      <c r="F25" s="233"/>
      <c r="G25" s="233"/>
      <c r="H25" s="234"/>
      <c r="I25" s="233">
        <v>0</v>
      </c>
      <c r="J25" s="234"/>
    </row>
    <row r="26" customFormat="1" ht="25" customHeight="1" spans="1:10">
      <c r="A26" s="222">
        <v>2082301</v>
      </c>
      <c r="B26" s="222">
        <f t="shared" si="0"/>
        <v>7</v>
      </c>
      <c r="C26" s="231" t="s">
        <v>2637</v>
      </c>
      <c r="D26" s="232"/>
      <c r="E26" s="233"/>
      <c r="F26" s="233"/>
      <c r="G26" s="233"/>
      <c r="H26" s="234"/>
      <c r="I26" s="233">
        <v>0</v>
      </c>
      <c r="J26" s="234"/>
    </row>
    <row r="27" customFormat="1" ht="25" customHeight="1" spans="1:10">
      <c r="A27" s="222">
        <v>2082302</v>
      </c>
      <c r="B27" s="222">
        <f t="shared" si="0"/>
        <v>7</v>
      </c>
      <c r="C27" s="231" t="s">
        <v>2638</v>
      </c>
      <c r="D27" s="232"/>
      <c r="E27" s="233"/>
      <c r="F27" s="233"/>
      <c r="G27" s="233"/>
      <c r="H27" s="234"/>
      <c r="I27" s="233">
        <v>0</v>
      </c>
      <c r="J27" s="234"/>
    </row>
    <row r="28" customFormat="1" ht="25" customHeight="1" spans="1:10">
      <c r="A28" s="222">
        <v>2082399</v>
      </c>
      <c r="B28" s="222">
        <f t="shared" si="0"/>
        <v>7</v>
      </c>
      <c r="C28" s="231" t="s">
        <v>2641</v>
      </c>
      <c r="D28" s="232"/>
      <c r="E28" s="233"/>
      <c r="F28" s="233"/>
      <c r="G28" s="233"/>
      <c r="H28" s="234"/>
      <c r="I28" s="233">
        <v>0</v>
      </c>
      <c r="J28" s="234"/>
    </row>
    <row r="29" customFormat="1" ht="25" customHeight="1" spans="1:10">
      <c r="A29" s="222">
        <v>20829</v>
      </c>
      <c r="B29" s="222">
        <f t="shared" si="0"/>
        <v>5</v>
      </c>
      <c r="C29" s="231" t="s">
        <v>2642</v>
      </c>
      <c r="D29" s="232"/>
      <c r="E29" s="233"/>
      <c r="F29" s="233"/>
      <c r="G29" s="233"/>
      <c r="H29" s="234"/>
      <c r="I29" s="233">
        <v>0</v>
      </c>
      <c r="J29" s="234"/>
    </row>
    <row r="30" customFormat="1" ht="25" customHeight="1" spans="1:10">
      <c r="A30" s="227">
        <v>211</v>
      </c>
      <c r="B30" s="227">
        <f t="shared" si="0"/>
        <v>3</v>
      </c>
      <c r="C30" s="228" t="s">
        <v>2643</v>
      </c>
      <c r="D30" s="229"/>
      <c r="E30" s="229"/>
      <c r="F30" s="229">
        <v>0</v>
      </c>
      <c r="G30" s="229"/>
      <c r="H30" s="230"/>
      <c r="I30" s="229">
        <v>0</v>
      </c>
      <c r="J30" s="230"/>
    </row>
    <row r="31" customFormat="1" ht="25" customHeight="1" spans="1:10">
      <c r="A31" s="222">
        <v>21160</v>
      </c>
      <c r="B31" s="222">
        <f t="shared" si="0"/>
        <v>5</v>
      </c>
      <c r="C31" s="231" t="s">
        <v>2644</v>
      </c>
      <c r="D31" s="232"/>
      <c r="E31" s="233"/>
      <c r="F31" s="233"/>
      <c r="G31" s="233"/>
      <c r="H31" s="234"/>
      <c r="I31" s="233">
        <v>0</v>
      </c>
      <c r="J31" s="234"/>
    </row>
    <row r="32" customFormat="1" ht="25" customHeight="1" spans="1:10">
      <c r="A32" s="222">
        <v>21161</v>
      </c>
      <c r="B32" s="222">
        <f t="shared" si="0"/>
        <v>5</v>
      </c>
      <c r="C32" s="231" t="s">
        <v>2645</v>
      </c>
      <c r="D32" s="232"/>
      <c r="E32" s="233"/>
      <c r="F32" s="233"/>
      <c r="G32" s="233"/>
      <c r="H32" s="234"/>
      <c r="I32" s="233">
        <v>0</v>
      </c>
      <c r="J32" s="234"/>
    </row>
    <row r="33" customFormat="1" ht="25" customHeight="1" spans="1:10">
      <c r="A33" s="227">
        <v>212</v>
      </c>
      <c r="B33" s="227">
        <f t="shared" si="0"/>
        <v>3</v>
      </c>
      <c r="C33" s="228" t="s">
        <v>2646</v>
      </c>
      <c r="D33" s="229">
        <v>33727</v>
      </c>
      <c r="E33" s="229"/>
      <c r="F33" s="229">
        <v>0</v>
      </c>
      <c r="G33" s="229">
        <v>62381</v>
      </c>
      <c r="H33" s="230"/>
      <c r="I33" s="229">
        <v>28654</v>
      </c>
      <c r="J33" s="230">
        <v>0.849586384795564</v>
      </c>
    </row>
    <row r="34" customFormat="1" ht="25" customHeight="1" spans="1:10">
      <c r="A34" s="222">
        <v>21208</v>
      </c>
      <c r="B34" s="222">
        <f t="shared" si="0"/>
        <v>5</v>
      </c>
      <c r="C34" s="231" t="s">
        <v>2647</v>
      </c>
      <c r="D34" s="232">
        <v>33727</v>
      </c>
      <c r="E34" s="233"/>
      <c r="F34" s="233">
        <v>0</v>
      </c>
      <c r="G34" s="233">
        <v>62321</v>
      </c>
      <c r="H34" s="234"/>
      <c r="I34" s="233">
        <v>28594</v>
      </c>
      <c r="J34" s="234">
        <v>0.84780739466896</v>
      </c>
    </row>
    <row r="35" customFormat="1" ht="25" customHeight="1" spans="1:10">
      <c r="A35" s="222">
        <v>2120801</v>
      </c>
      <c r="B35" s="222">
        <f t="shared" si="0"/>
        <v>7</v>
      </c>
      <c r="C35" s="231" t="s">
        <v>2648</v>
      </c>
      <c r="D35" s="232">
        <v>32500</v>
      </c>
      <c r="E35" s="233"/>
      <c r="F35" s="233"/>
      <c r="G35" s="233">
        <v>60200</v>
      </c>
      <c r="H35" s="234"/>
      <c r="I35" s="233">
        <v>27700</v>
      </c>
      <c r="J35" s="234">
        <v>0.852307692307692</v>
      </c>
    </row>
    <row r="36" customFormat="1" ht="25" customHeight="1" spans="1:10">
      <c r="A36" s="222">
        <v>2120802</v>
      </c>
      <c r="B36" s="222">
        <f t="shared" si="0"/>
        <v>7</v>
      </c>
      <c r="C36" s="231" t="s">
        <v>2649</v>
      </c>
      <c r="D36" s="232"/>
      <c r="E36" s="233"/>
      <c r="F36" s="233"/>
      <c r="G36" s="233"/>
      <c r="H36" s="234"/>
      <c r="I36" s="233">
        <v>0</v>
      </c>
      <c r="J36" s="234"/>
    </row>
    <row r="37" customFormat="1" ht="25" customHeight="1" spans="1:10">
      <c r="A37" s="222">
        <v>2120803</v>
      </c>
      <c r="B37" s="222">
        <f t="shared" si="0"/>
        <v>7</v>
      </c>
      <c r="C37" s="231" t="s">
        <v>2650</v>
      </c>
      <c r="D37" s="232">
        <v>65</v>
      </c>
      <c r="E37" s="233"/>
      <c r="F37" s="233"/>
      <c r="G37" s="233">
        <v>175</v>
      </c>
      <c r="H37" s="234"/>
      <c r="I37" s="233">
        <v>110</v>
      </c>
      <c r="J37" s="234">
        <v>1.69230769230769</v>
      </c>
    </row>
    <row r="38" customFormat="1" ht="25" customHeight="1" spans="1:10">
      <c r="A38" s="222">
        <v>2120804</v>
      </c>
      <c r="B38" s="222">
        <f t="shared" si="0"/>
        <v>7</v>
      </c>
      <c r="C38" s="231" t="s">
        <v>2651</v>
      </c>
      <c r="D38" s="232">
        <v>642</v>
      </c>
      <c r="E38" s="233"/>
      <c r="F38" s="233"/>
      <c r="G38" s="233">
        <v>1641</v>
      </c>
      <c r="H38" s="234"/>
      <c r="I38" s="233">
        <v>999</v>
      </c>
      <c r="J38" s="234">
        <v>1.55607476635514</v>
      </c>
    </row>
    <row r="39" customFormat="1" ht="25" customHeight="1" spans="1:10">
      <c r="A39" s="222">
        <v>2120805</v>
      </c>
      <c r="B39" s="222">
        <f t="shared" si="0"/>
        <v>7</v>
      </c>
      <c r="C39" s="231" t="s">
        <v>2652</v>
      </c>
      <c r="D39" s="232">
        <v>520</v>
      </c>
      <c r="E39" s="233"/>
      <c r="F39" s="233"/>
      <c r="G39" s="233">
        <v>295</v>
      </c>
      <c r="H39" s="234"/>
      <c r="I39" s="233">
        <v>-225</v>
      </c>
      <c r="J39" s="234">
        <v>-0.432692307692308</v>
      </c>
    </row>
    <row r="40" customFormat="1" ht="25" customHeight="1" spans="1:10">
      <c r="A40" s="222">
        <v>2120806</v>
      </c>
      <c r="B40" s="222">
        <f t="shared" si="0"/>
        <v>7</v>
      </c>
      <c r="C40" s="231" t="s">
        <v>2653</v>
      </c>
      <c r="D40" s="232"/>
      <c r="E40" s="233"/>
      <c r="F40" s="233"/>
      <c r="G40" s="233"/>
      <c r="H40" s="234"/>
      <c r="I40" s="233">
        <v>0</v>
      </c>
      <c r="J40" s="234"/>
    </row>
    <row r="41" customFormat="1" ht="25" customHeight="1" spans="1:10">
      <c r="A41" s="222">
        <v>2120807</v>
      </c>
      <c r="B41" s="222">
        <f t="shared" si="0"/>
        <v>7</v>
      </c>
      <c r="C41" s="231" t="s">
        <v>2654</v>
      </c>
      <c r="D41" s="232"/>
      <c r="E41" s="233"/>
      <c r="F41" s="233"/>
      <c r="G41" s="233"/>
      <c r="H41" s="234"/>
      <c r="I41" s="233">
        <v>0</v>
      </c>
      <c r="J41" s="234"/>
    </row>
    <row r="42" customFormat="1" ht="25" customHeight="1" spans="1:10">
      <c r="A42" s="222">
        <v>2120809</v>
      </c>
      <c r="B42" s="222">
        <f t="shared" si="0"/>
        <v>7</v>
      </c>
      <c r="C42" s="231" t="s">
        <v>2655</v>
      </c>
      <c r="D42" s="232"/>
      <c r="E42" s="233"/>
      <c r="F42" s="233"/>
      <c r="G42" s="233"/>
      <c r="H42" s="234"/>
      <c r="I42" s="233">
        <v>0</v>
      </c>
      <c r="J42" s="234"/>
    </row>
    <row r="43" customFormat="1" ht="25" customHeight="1" spans="1:10">
      <c r="A43" s="222">
        <v>2120810</v>
      </c>
      <c r="B43" s="222">
        <f t="shared" si="0"/>
        <v>7</v>
      </c>
      <c r="C43" s="231" t="s">
        <v>2656</v>
      </c>
      <c r="D43" s="232"/>
      <c r="E43" s="233"/>
      <c r="F43" s="233"/>
      <c r="G43" s="233"/>
      <c r="H43" s="234"/>
      <c r="I43" s="233">
        <v>0</v>
      </c>
      <c r="J43" s="234"/>
    </row>
    <row r="44" customFormat="1" ht="25" customHeight="1" spans="1:10">
      <c r="A44" s="222">
        <v>2120811</v>
      </c>
      <c r="B44" s="222">
        <f t="shared" si="0"/>
        <v>7</v>
      </c>
      <c r="C44" s="231" t="s">
        <v>2657</v>
      </c>
      <c r="D44" s="232"/>
      <c r="E44" s="233"/>
      <c r="F44" s="233"/>
      <c r="G44" s="233"/>
      <c r="H44" s="234"/>
      <c r="I44" s="233">
        <v>0</v>
      </c>
      <c r="J44" s="234"/>
    </row>
    <row r="45" customFormat="1" ht="25" customHeight="1" spans="1:10">
      <c r="A45" s="222">
        <v>2120813</v>
      </c>
      <c r="B45" s="222">
        <f t="shared" si="0"/>
        <v>7</v>
      </c>
      <c r="C45" s="231" t="s">
        <v>2658</v>
      </c>
      <c r="D45" s="232"/>
      <c r="E45" s="233"/>
      <c r="F45" s="233"/>
      <c r="G45" s="233"/>
      <c r="H45" s="234"/>
      <c r="I45" s="233">
        <v>0</v>
      </c>
      <c r="J45" s="234"/>
    </row>
    <row r="46" customFormat="1" ht="25" customHeight="1" spans="1:10">
      <c r="A46" s="222">
        <v>2120899</v>
      </c>
      <c r="B46" s="222">
        <f t="shared" si="0"/>
        <v>7</v>
      </c>
      <c r="C46" s="231" t="s">
        <v>2659</v>
      </c>
      <c r="D46" s="232">
        <v>10</v>
      </c>
      <c r="E46" s="233"/>
      <c r="F46" s="233"/>
      <c r="G46" s="233">
        <v>10</v>
      </c>
      <c r="H46" s="234"/>
      <c r="I46" s="233">
        <v>0</v>
      </c>
      <c r="J46" s="234">
        <v>0</v>
      </c>
    </row>
    <row r="47" customFormat="1" ht="25" customHeight="1" spans="1:10">
      <c r="A47" s="222">
        <v>21210</v>
      </c>
      <c r="B47" s="222">
        <f t="shared" si="0"/>
        <v>5</v>
      </c>
      <c r="C47" s="231" t="s">
        <v>2660</v>
      </c>
      <c r="D47" s="232"/>
      <c r="E47" s="233"/>
      <c r="F47" s="233">
        <v>0</v>
      </c>
      <c r="G47" s="233"/>
      <c r="H47" s="234"/>
      <c r="I47" s="233">
        <v>0</v>
      </c>
      <c r="J47" s="234"/>
    </row>
    <row r="48" customFormat="1" ht="25" customHeight="1" spans="1:10">
      <c r="A48" s="222">
        <v>2121001</v>
      </c>
      <c r="B48" s="222">
        <f t="shared" si="0"/>
        <v>7</v>
      </c>
      <c r="C48" s="231" t="s">
        <v>2648</v>
      </c>
      <c r="D48" s="232"/>
      <c r="E48" s="233"/>
      <c r="F48" s="233"/>
      <c r="G48" s="233"/>
      <c r="H48" s="234"/>
      <c r="I48" s="233">
        <v>0</v>
      </c>
      <c r="J48" s="234"/>
    </row>
    <row r="49" customFormat="1" ht="25" customHeight="1" spans="1:10">
      <c r="A49" s="222">
        <v>2121002</v>
      </c>
      <c r="B49" s="222">
        <f t="shared" si="0"/>
        <v>7</v>
      </c>
      <c r="C49" s="231" t="s">
        <v>2649</v>
      </c>
      <c r="D49" s="232"/>
      <c r="E49" s="233"/>
      <c r="F49" s="233"/>
      <c r="G49" s="233"/>
      <c r="H49" s="234"/>
      <c r="I49" s="233">
        <v>0</v>
      </c>
      <c r="J49" s="234"/>
    </row>
    <row r="50" customFormat="1" ht="25" customHeight="1" spans="1:10">
      <c r="A50" s="222">
        <v>2121099</v>
      </c>
      <c r="B50" s="222">
        <f t="shared" si="0"/>
        <v>7</v>
      </c>
      <c r="C50" s="231" t="s">
        <v>2661</v>
      </c>
      <c r="D50" s="232"/>
      <c r="E50" s="233"/>
      <c r="F50" s="233"/>
      <c r="G50" s="233"/>
      <c r="H50" s="234"/>
      <c r="I50" s="233">
        <v>0</v>
      </c>
      <c r="J50" s="234"/>
    </row>
    <row r="51" customFormat="1" ht="25" customHeight="1" spans="1:10">
      <c r="A51" s="222">
        <v>21211</v>
      </c>
      <c r="B51" s="222">
        <f t="shared" si="0"/>
        <v>5</v>
      </c>
      <c r="C51" s="231" t="s">
        <v>2662</v>
      </c>
      <c r="D51" s="232"/>
      <c r="E51" s="233"/>
      <c r="F51" s="233"/>
      <c r="G51" s="233">
        <v>60</v>
      </c>
      <c r="H51" s="234"/>
      <c r="I51" s="233">
        <v>60</v>
      </c>
      <c r="J51" s="234"/>
    </row>
    <row r="52" customFormat="1" ht="25" customHeight="1" spans="1:10">
      <c r="A52" s="222">
        <v>21213</v>
      </c>
      <c r="B52" s="222">
        <f t="shared" si="0"/>
        <v>5</v>
      </c>
      <c r="C52" s="231" t="s">
        <v>2663</v>
      </c>
      <c r="D52" s="232"/>
      <c r="E52" s="233"/>
      <c r="F52" s="233">
        <v>0</v>
      </c>
      <c r="G52" s="233"/>
      <c r="H52" s="234"/>
      <c r="I52" s="233">
        <v>0</v>
      </c>
      <c r="J52" s="234"/>
    </row>
    <row r="53" customFormat="1" ht="25" customHeight="1" spans="1:10">
      <c r="A53" s="222">
        <v>2121301</v>
      </c>
      <c r="B53" s="222">
        <f t="shared" si="0"/>
        <v>7</v>
      </c>
      <c r="C53" s="231" t="s">
        <v>2664</v>
      </c>
      <c r="D53" s="232"/>
      <c r="E53" s="233"/>
      <c r="F53" s="233"/>
      <c r="G53" s="233"/>
      <c r="H53" s="234"/>
      <c r="I53" s="233">
        <v>0</v>
      </c>
      <c r="J53" s="234"/>
    </row>
    <row r="54" customFormat="1" ht="25" customHeight="1" spans="1:10">
      <c r="A54" s="222">
        <v>2121302</v>
      </c>
      <c r="B54" s="222">
        <f t="shared" si="0"/>
        <v>7</v>
      </c>
      <c r="C54" s="231" t="s">
        <v>2665</v>
      </c>
      <c r="D54" s="232"/>
      <c r="E54" s="233"/>
      <c r="F54" s="233"/>
      <c r="G54" s="233"/>
      <c r="H54" s="234"/>
      <c r="I54" s="233">
        <v>0</v>
      </c>
      <c r="J54" s="234"/>
    </row>
    <row r="55" customFormat="1" ht="25" customHeight="1" spans="1:10">
      <c r="A55" s="222">
        <v>2121303</v>
      </c>
      <c r="B55" s="222">
        <f t="shared" si="0"/>
        <v>7</v>
      </c>
      <c r="C55" s="231" t="s">
        <v>2666</v>
      </c>
      <c r="D55" s="232"/>
      <c r="E55" s="233"/>
      <c r="F55" s="233"/>
      <c r="G55" s="233"/>
      <c r="H55" s="234"/>
      <c r="I55" s="233">
        <v>0</v>
      </c>
      <c r="J55" s="234"/>
    </row>
    <row r="56" customFormat="1" ht="25" customHeight="1" spans="1:10">
      <c r="A56" s="222">
        <v>2121304</v>
      </c>
      <c r="B56" s="222">
        <f t="shared" si="0"/>
        <v>7</v>
      </c>
      <c r="C56" s="231" t="s">
        <v>2667</v>
      </c>
      <c r="D56" s="232"/>
      <c r="E56" s="233"/>
      <c r="F56" s="233"/>
      <c r="G56" s="233"/>
      <c r="H56" s="234"/>
      <c r="I56" s="233">
        <v>0</v>
      </c>
      <c r="J56" s="234"/>
    </row>
    <row r="57" customFormat="1" ht="25" customHeight="1" spans="1:10">
      <c r="A57" s="222">
        <v>2121305</v>
      </c>
      <c r="B57" s="222">
        <f t="shared" si="0"/>
        <v>7</v>
      </c>
      <c r="C57" s="231" t="s">
        <v>2668</v>
      </c>
      <c r="D57" s="232"/>
      <c r="E57" s="233"/>
      <c r="F57" s="233"/>
      <c r="G57" s="233"/>
      <c r="H57" s="234"/>
      <c r="I57" s="233">
        <v>0</v>
      </c>
      <c r="J57" s="234"/>
    </row>
    <row r="58" customFormat="1" ht="25" customHeight="1" spans="1:10">
      <c r="A58" s="222">
        <v>21214</v>
      </c>
      <c r="B58" s="222">
        <f t="shared" si="0"/>
        <v>5</v>
      </c>
      <c r="C58" s="231" t="s">
        <v>2669</v>
      </c>
      <c r="D58" s="232"/>
      <c r="E58" s="233"/>
      <c r="F58" s="233"/>
      <c r="G58" s="233"/>
      <c r="H58" s="234"/>
      <c r="I58" s="233">
        <v>0</v>
      </c>
      <c r="J58" s="234"/>
    </row>
    <row r="59" customFormat="1" ht="25" customHeight="1" spans="1:10">
      <c r="A59" s="222">
        <v>21215</v>
      </c>
      <c r="B59" s="222">
        <f t="shared" si="0"/>
        <v>5</v>
      </c>
      <c r="C59" s="231" t="s">
        <v>2670</v>
      </c>
      <c r="D59" s="232"/>
      <c r="E59" s="233"/>
      <c r="F59" s="233"/>
      <c r="G59" s="233">
        <v>11107</v>
      </c>
      <c r="H59" s="234"/>
      <c r="I59" s="233">
        <v>11107</v>
      </c>
      <c r="J59" s="234"/>
    </row>
    <row r="60" customFormat="1" ht="25" customHeight="1" spans="1:10">
      <c r="A60" s="222">
        <v>21216</v>
      </c>
      <c r="B60" s="222">
        <f t="shared" si="0"/>
        <v>5</v>
      </c>
      <c r="C60" s="231" t="s">
        <v>2671</v>
      </c>
      <c r="D60" s="232"/>
      <c r="E60" s="233"/>
      <c r="F60" s="233"/>
      <c r="G60" s="233">
        <v>10000</v>
      </c>
      <c r="H60" s="234"/>
      <c r="I60" s="233">
        <v>10000</v>
      </c>
      <c r="J60" s="234"/>
    </row>
    <row r="61" customFormat="1" ht="25" customHeight="1" spans="1:10">
      <c r="A61" s="222">
        <v>21217</v>
      </c>
      <c r="B61" s="222">
        <f t="shared" si="0"/>
        <v>5</v>
      </c>
      <c r="C61" s="231" t="s">
        <v>2672</v>
      </c>
      <c r="D61" s="232"/>
      <c r="E61" s="233"/>
      <c r="F61" s="233"/>
      <c r="G61" s="233">
        <v>1107</v>
      </c>
      <c r="H61" s="234"/>
      <c r="I61" s="233">
        <v>1107</v>
      </c>
      <c r="J61" s="234"/>
    </row>
    <row r="62" customFormat="1" ht="25" customHeight="1" spans="1:10">
      <c r="A62" s="222">
        <v>21218</v>
      </c>
      <c r="B62" s="222">
        <f t="shared" si="0"/>
        <v>5</v>
      </c>
      <c r="C62" s="231" t="s">
        <v>2673</v>
      </c>
      <c r="D62" s="232"/>
      <c r="E62" s="233"/>
      <c r="F62" s="233"/>
      <c r="G62" s="233"/>
      <c r="H62" s="234"/>
      <c r="I62" s="233">
        <v>0</v>
      </c>
      <c r="J62" s="234"/>
    </row>
    <row r="63" customFormat="1" ht="25" customHeight="1" spans="1:10">
      <c r="A63" s="222">
        <v>21219</v>
      </c>
      <c r="B63" s="222">
        <f t="shared" si="0"/>
        <v>5</v>
      </c>
      <c r="C63" s="231" t="s">
        <v>2674</v>
      </c>
      <c r="D63" s="232"/>
      <c r="E63" s="233"/>
      <c r="F63" s="233"/>
      <c r="G63" s="233">
        <v>1010</v>
      </c>
      <c r="H63" s="234"/>
      <c r="I63" s="233">
        <v>1010</v>
      </c>
      <c r="J63" s="234"/>
    </row>
    <row r="64" customFormat="1" ht="25" customHeight="1" spans="1:10">
      <c r="A64" s="227">
        <v>213</v>
      </c>
      <c r="B64" s="227">
        <f t="shared" si="0"/>
        <v>3</v>
      </c>
      <c r="C64" s="228" t="s">
        <v>2675</v>
      </c>
      <c r="D64" s="229"/>
      <c r="E64" s="229"/>
      <c r="F64" s="229"/>
      <c r="G64" s="229"/>
      <c r="H64" s="230"/>
      <c r="I64" s="229">
        <v>0</v>
      </c>
      <c r="J64" s="230"/>
    </row>
    <row r="65" customFormat="1" ht="25" customHeight="1" spans="1:10">
      <c r="A65" s="222">
        <v>21366</v>
      </c>
      <c r="B65" s="222">
        <f t="shared" si="0"/>
        <v>5</v>
      </c>
      <c r="C65" s="231" t="s">
        <v>2676</v>
      </c>
      <c r="D65" s="232"/>
      <c r="E65" s="233"/>
      <c r="F65" s="233"/>
      <c r="G65" s="233"/>
      <c r="H65" s="234"/>
      <c r="I65" s="233">
        <v>0</v>
      </c>
      <c r="J65" s="234"/>
    </row>
    <row r="66" customFormat="1" ht="25" customHeight="1" spans="1:10">
      <c r="A66" s="222">
        <v>21367</v>
      </c>
      <c r="B66" s="222">
        <f t="shared" si="0"/>
        <v>5</v>
      </c>
      <c r="C66" s="231" t="s">
        <v>2677</v>
      </c>
      <c r="D66" s="232"/>
      <c r="E66" s="233"/>
      <c r="F66" s="233"/>
      <c r="G66" s="233"/>
      <c r="H66" s="234"/>
      <c r="I66" s="233">
        <v>0</v>
      </c>
      <c r="J66" s="234"/>
    </row>
    <row r="67" customFormat="1" ht="25" customHeight="1" spans="1:10">
      <c r="A67" s="222">
        <v>21369</v>
      </c>
      <c r="B67" s="222">
        <f t="shared" si="0"/>
        <v>5</v>
      </c>
      <c r="C67" s="231" t="s">
        <v>2678</v>
      </c>
      <c r="D67" s="232"/>
      <c r="E67" s="233"/>
      <c r="F67" s="233"/>
      <c r="G67" s="233"/>
      <c r="H67" s="234"/>
      <c r="I67" s="233">
        <v>0</v>
      </c>
      <c r="J67" s="234"/>
    </row>
    <row r="68" customFormat="1" ht="25" customHeight="1" spans="1:10">
      <c r="A68" s="222">
        <v>21370</v>
      </c>
      <c r="B68" s="222">
        <f t="shared" si="0"/>
        <v>5</v>
      </c>
      <c r="C68" s="231" t="s">
        <v>2679</v>
      </c>
      <c r="D68" s="232"/>
      <c r="E68" s="233"/>
      <c r="F68" s="233"/>
      <c r="G68" s="233"/>
      <c r="H68" s="234"/>
      <c r="I68" s="233">
        <v>0</v>
      </c>
      <c r="J68" s="234"/>
    </row>
    <row r="69" customFormat="1" ht="25" customHeight="1" spans="1:10">
      <c r="A69" s="222">
        <v>21371</v>
      </c>
      <c r="B69" s="222">
        <f t="shared" si="0"/>
        <v>5</v>
      </c>
      <c r="C69" s="231" t="s">
        <v>2680</v>
      </c>
      <c r="D69" s="232"/>
      <c r="E69" s="233"/>
      <c r="F69" s="233"/>
      <c r="G69" s="233"/>
      <c r="H69" s="234"/>
      <c r="I69" s="233">
        <v>0</v>
      </c>
      <c r="J69" s="234"/>
    </row>
    <row r="70" customFormat="1" ht="25" customHeight="1" spans="1:10">
      <c r="A70" s="227">
        <v>214</v>
      </c>
      <c r="B70" s="227">
        <f t="shared" si="0"/>
        <v>3</v>
      </c>
      <c r="C70" s="228" t="s">
        <v>2681</v>
      </c>
      <c r="D70" s="229"/>
      <c r="E70" s="229"/>
      <c r="F70" s="229"/>
      <c r="G70" s="229"/>
      <c r="H70" s="230"/>
      <c r="I70" s="229">
        <v>0</v>
      </c>
      <c r="J70" s="230"/>
    </row>
    <row r="71" customFormat="1" ht="25" customHeight="1" spans="1:10">
      <c r="A71" s="227">
        <v>215</v>
      </c>
      <c r="B71" s="227">
        <f t="shared" ref="B71:B134" si="2">LEN(A71)</f>
        <v>3</v>
      </c>
      <c r="C71" s="228" t="s">
        <v>2682</v>
      </c>
      <c r="D71" s="229"/>
      <c r="E71" s="229"/>
      <c r="F71" s="229"/>
      <c r="G71" s="229"/>
      <c r="H71" s="230"/>
      <c r="I71" s="229">
        <v>0</v>
      </c>
      <c r="J71" s="230"/>
    </row>
    <row r="72" customFormat="1" ht="25" customHeight="1" spans="1:10">
      <c r="A72" s="227">
        <v>217</v>
      </c>
      <c r="B72" s="227">
        <f t="shared" si="2"/>
        <v>3</v>
      </c>
      <c r="C72" s="228" t="s">
        <v>2683</v>
      </c>
      <c r="D72" s="229"/>
      <c r="E72" s="229"/>
      <c r="F72" s="229"/>
      <c r="G72" s="229"/>
      <c r="H72" s="230"/>
      <c r="I72" s="229">
        <v>0</v>
      </c>
      <c r="J72" s="230"/>
    </row>
    <row r="73" customFormat="1" ht="25" customHeight="1" spans="1:10">
      <c r="A73" s="227">
        <v>229</v>
      </c>
      <c r="B73" s="227">
        <f t="shared" si="2"/>
        <v>3</v>
      </c>
      <c r="C73" s="228" t="s">
        <v>2684</v>
      </c>
      <c r="D73" s="229">
        <v>11107</v>
      </c>
      <c r="E73" s="229">
        <v>20</v>
      </c>
      <c r="F73" s="229">
        <v>20</v>
      </c>
      <c r="G73" s="229">
        <v>257</v>
      </c>
      <c r="H73" s="230">
        <v>12.85</v>
      </c>
      <c r="I73" s="229">
        <v>-10850</v>
      </c>
      <c r="J73" s="230">
        <v>-0.976861438732331</v>
      </c>
    </row>
    <row r="74" customFormat="1" ht="25" customHeight="1" spans="1:10">
      <c r="A74" s="222">
        <v>22904</v>
      </c>
      <c r="B74" s="222">
        <f t="shared" si="2"/>
        <v>5</v>
      </c>
      <c r="C74" s="231" t="s">
        <v>2685</v>
      </c>
      <c r="D74" s="232">
        <v>10000</v>
      </c>
      <c r="E74" s="233"/>
      <c r="F74" s="233"/>
      <c r="G74" s="233"/>
      <c r="H74" s="234"/>
      <c r="I74" s="233">
        <v>-10000</v>
      </c>
      <c r="J74" s="234">
        <v>-1</v>
      </c>
    </row>
    <row r="75" customFormat="1" ht="25" customHeight="1" spans="1:10">
      <c r="A75" s="222">
        <v>2290401</v>
      </c>
      <c r="B75" s="222">
        <f t="shared" si="2"/>
        <v>7</v>
      </c>
      <c r="C75" s="231" t="s">
        <v>2686</v>
      </c>
      <c r="D75" s="232"/>
      <c r="E75" s="233"/>
      <c r="F75" s="233"/>
      <c r="G75" s="233"/>
      <c r="H75" s="234"/>
      <c r="I75" s="233">
        <v>0</v>
      </c>
      <c r="J75" s="234"/>
    </row>
    <row r="76" customFormat="1" ht="25" customHeight="1" spans="1:10">
      <c r="A76" s="222">
        <v>2290402</v>
      </c>
      <c r="B76" s="222">
        <f t="shared" si="2"/>
        <v>7</v>
      </c>
      <c r="C76" s="231" t="s">
        <v>2687</v>
      </c>
      <c r="D76" s="232">
        <v>10000</v>
      </c>
      <c r="E76" s="233"/>
      <c r="F76" s="233"/>
      <c r="G76" s="233"/>
      <c r="H76" s="234"/>
      <c r="I76" s="233">
        <v>-10000</v>
      </c>
      <c r="J76" s="234">
        <v>-1</v>
      </c>
    </row>
    <row r="77" customFormat="1" ht="25" customHeight="1" spans="1:10">
      <c r="A77" s="222">
        <v>2290403</v>
      </c>
      <c r="B77" s="222">
        <f t="shared" si="2"/>
        <v>7</v>
      </c>
      <c r="C77" s="231" t="s">
        <v>2688</v>
      </c>
      <c r="D77" s="232"/>
      <c r="E77" s="233"/>
      <c r="F77" s="233"/>
      <c r="G77" s="233"/>
      <c r="H77" s="234"/>
      <c r="I77" s="233">
        <v>0</v>
      </c>
      <c r="J77" s="234"/>
    </row>
    <row r="78" customFormat="1" ht="25" customHeight="1" spans="1:10">
      <c r="A78" s="222">
        <v>22908</v>
      </c>
      <c r="B78" s="222">
        <f t="shared" si="2"/>
        <v>5</v>
      </c>
      <c r="C78" s="231" t="s">
        <v>2689</v>
      </c>
      <c r="D78" s="232"/>
      <c r="E78" s="233"/>
      <c r="F78" s="233"/>
      <c r="G78" s="233"/>
      <c r="H78" s="234"/>
      <c r="I78" s="233">
        <v>0</v>
      </c>
      <c r="J78" s="234"/>
    </row>
    <row r="79" customFormat="1" ht="25" customHeight="1" spans="1:10">
      <c r="A79" s="222">
        <v>2290802</v>
      </c>
      <c r="B79" s="222">
        <f t="shared" si="2"/>
        <v>7</v>
      </c>
      <c r="C79" s="231" t="s">
        <v>2690</v>
      </c>
      <c r="D79" s="232"/>
      <c r="E79" s="233"/>
      <c r="F79" s="233"/>
      <c r="G79" s="233"/>
      <c r="H79" s="234"/>
      <c r="I79" s="233">
        <v>0</v>
      </c>
      <c r="J79" s="234"/>
    </row>
    <row r="80" customFormat="1" ht="25" customHeight="1" spans="1:10">
      <c r="A80" s="222">
        <v>2290803</v>
      </c>
      <c r="B80" s="222">
        <f t="shared" si="2"/>
        <v>7</v>
      </c>
      <c r="C80" s="231" t="s">
        <v>2691</v>
      </c>
      <c r="D80" s="232"/>
      <c r="E80" s="233"/>
      <c r="F80" s="233"/>
      <c r="G80" s="233"/>
      <c r="H80" s="234"/>
      <c r="I80" s="233">
        <v>0</v>
      </c>
      <c r="J80" s="234"/>
    </row>
    <row r="81" customFormat="1" ht="25" customHeight="1" spans="1:10">
      <c r="A81" s="222">
        <v>2290804</v>
      </c>
      <c r="B81" s="222">
        <f t="shared" si="2"/>
        <v>7</v>
      </c>
      <c r="C81" s="231" t="s">
        <v>2692</v>
      </c>
      <c r="D81" s="232"/>
      <c r="E81" s="233"/>
      <c r="F81" s="233"/>
      <c r="G81" s="233"/>
      <c r="H81" s="234"/>
      <c r="I81" s="233">
        <v>0</v>
      </c>
      <c r="J81" s="234"/>
    </row>
    <row r="82" customFormat="1" ht="25" customHeight="1" spans="1:10">
      <c r="A82" s="222">
        <v>2290805</v>
      </c>
      <c r="B82" s="222">
        <f t="shared" si="2"/>
        <v>7</v>
      </c>
      <c r="C82" s="231" t="s">
        <v>2693</v>
      </c>
      <c r="D82" s="232"/>
      <c r="E82" s="233"/>
      <c r="F82" s="233"/>
      <c r="G82" s="233"/>
      <c r="H82" s="234"/>
      <c r="I82" s="233">
        <v>0</v>
      </c>
      <c r="J82" s="234"/>
    </row>
    <row r="83" customFormat="1" ht="25" customHeight="1" spans="1:10">
      <c r="A83" s="222">
        <v>2290806</v>
      </c>
      <c r="B83" s="222">
        <f t="shared" si="2"/>
        <v>7</v>
      </c>
      <c r="C83" s="231" t="s">
        <v>2694</v>
      </c>
      <c r="D83" s="232"/>
      <c r="E83" s="233"/>
      <c r="F83" s="233"/>
      <c r="G83" s="233"/>
      <c r="H83" s="234"/>
      <c r="I83" s="233">
        <v>0</v>
      </c>
      <c r="J83" s="234"/>
    </row>
    <row r="84" customFormat="1" ht="25" customHeight="1" spans="1:10">
      <c r="A84" s="222">
        <v>2290807</v>
      </c>
      <c r="B84" s="222">
        <f t="shared" si="2"/>
        <v>7</v>
      </c>
      <c r="C84" s="231" t="s">
        <v>2695</v>
      </c>
      <c r="D84" s="232"/>
      <c r="E84" s="233"/>
      <c r="F84" s="233"/>
      <c r="G84" s="233"/>
      <c r="H84" s="234"/>
      <c r="I84" s="233">
        <v>0</v>
      </c>
      <c r="J84" s="234"/>
    </row>
    <row r="85" customFormat="1" ht="25" customHeight="1" spans="1:10">
      <c r="A85" s="222">
        <v>2290808</v>
      </c>
      <c r="B85" s="222">
        <f t="shared" si="2"/>
        <v>7</v>
      </c>
      <c r="C85" s="231" t="s">
        <v>2696</v>
      </c>
      <c r="D85" s="232"/>
      <c r="E85" s="233"/>
      <c r="F85" s="233"/>
      <c r="G85" s="233"/>
      <c r="H85" s="234"/>
      <c r="I85" s="233">
        <v>0</v>
      </c>
      <c r="J85" s="234"/>
    </row>
    <row r="86" customFormat="1" ht="25" customHeight="1" spans="1:10">
      <c r="A86" s="222">
        <v>2290899</v>
      </c>
      <c r="B86" s="222">
        <f t="shared" si="2"/>
        <v>7</v>
      </c>
      <c r="C86" s="231" t="s">
        <v>2697</v>
      </c>
      <c r="D86" s="232"/>
      <c r="E86" s="233"/>
      <c r="F86" s="233"/>
      <c r="G86" s="233"/>
      <c r="H86" s="234"/>
      <c r="I86" s="233">
        <v>0</v>
      </c>
      <c r="J86" s="234"/>
    </row>
    <row r="87" customFormat="1" ht="25" customHeight="1" spans="1:10">
      <c r="A87" s="222">
        <v>22960</v>
      </c>
      <c r="B87" s="222">
        <f t="shared" si="2"/>
        <v>5</v>
      </c>
      <c r="C87" s="231" t="s">
        <v>2698</v>
      </c>
      <c r="D87" s="232">
        <v>1107</v>
      </c>
      <c r="E87" s="233">
        <v>20</v>
      </c>
      <c r="F87" s="233">
        <v>20</v>
      </c>
      <c r="G87" s="233">
        <v>257</v>
      </c>
      <c r="H87" s="234">
        <v>12.85</v>
      </c>
      <c r="I87" s="233">
        <v>-850</v>
      </c>
      <c r="J87" s="234">
        <v>-0.767841011743451</v>
      </c>
    </row>
    <row r="88" customFormat="1" ht="25" customHeight="1" spans="1:10">
      <c r="A88" s="222">
        <v>2296001</v>
      </c>
      <c r="B88" s="222">
        <f t="shared" si="2"/>
        <v>7</v>
      </c>
      <c r="C88" s="231" t="s">
        <v>2699</v>
      </c>
      <c r="D88" s="232"/>
      <c r="E88" s="233"/>
      <c r="F88" s="233"/>
      <c r="G88" s="233"/>
      <c r="H88" s="234"/>
      <c r="I88" s="233">
        <v>0</v>
      </c>
      <c r="J88" s="234"/>
    </row>
    <row r="89" customFormat="1" ht="25" customHeight="1" spans="1:10">
      <c r="A89" s="222">
        <v>2296002</v>
      </c>
      <c r="B89" s="222">
        <f t="shared" si="2"/>
        <v>7</v>
      </c>
      <c r="C89" s="231" t="s">
        <v>2700</v>
      </c>
      <c r="D89" s="232">
        <v>1010</v>
      </c>
      <c r="E89" s="233"/>
      <c r="F89" s="233"/>
      <c r="G89" s="233">
        <v>226</v>
      </c>
      <c r="H89" s="234"/>
      <c r="I89" s="233">
        <v>-784</v>
      </c>
      <c r="J89" s="234">
        <v>-0.776237623762376</v>
      </c>
    </row>
    <row r="90" customFormat="1" ht="25" customHeight="1" spans="1:10">
      <c r="A90" s="222">
        <v>2296003</v>
      </c>
      <c r="B90" s="222">
        <f t="shared" si="2"/>
        <v>7</v>
      </c>
      <c r="C90" s="231" t="s">
        <v>2701</v>
      </c>
      <c r="D90" s="232"/>
      <c r="E90" s="233"/>
      <c r="F90" s="233"/>
      <c r="G90" s="233"/>
      <c r="H90" s="234"/>
      <c r="I90" s="233">
        <v>0</v>
      </c>
      <c r="J90" s="234"/>
    </row>
    <row r="91" customFormat="1" ht="25" customHeight="1" spans="1:10">
      <c r="A91" s="222">
        <v>2296004</v>
      </c>
      <c r="B91" s="222">
        <f t="shared" si="2"/>
        <v>7</v>
      </c>
      <c r="C91" s="231" t="s">
        <v>2702</v>
      </c>
      <c r="D91" s="232">
        <v>1</v>
      </c>
      <c r="E91" s="233"/>
      <c r="F91" s="233"/>
      <c r="G91" s="233">
        <v>2</v>
      </c>
      <c r="H91" s="234"/>
      <c r="I91" s="233">
        <v>1</v>
      </c>
      <c r="J91" s="234">
        <v>1</v>
      </c>
    </row>
    <row r="92" customFormat="1" ht="25" customHeight="1" spans="1:10">
      <c r="A92" s="222">
        <v>2296005</v>
      </c>
      <c r="B92" s="222">
        <f t="shared" si="2"/>
        <v>7</v>
      </c>
      <c r="C92" s="231" t="s">
        <v>2703</v>
      </c>
      <c r="D92" s="232"/>
      <c r="E92" s="233"/>
      <c r="F92" s="233"/>
      <c r="G92" s="233"/>
      <c r="H92" s="234"/>
      <c r="I92" s="233">
        <v>0</v>
      </c>
      <c r="J92" s="234"/>
    </row>
    <row r="93" customFormat="1" ht="25" customHeight="1" spans="1:10">
      <c r="A93" s="222">
        <v>2296006</v>
      </c>
      <c r="B93" s="222">
        <f t="shared" si="2"/>
        <v>7</v>
      </c>
      <c r="C93" s="231" t="s">
        <v>2704</v>
      </c>
      <c r="D93" s="232">
        <v>64</v>
      </c>
      <c r="E93" s="233">
        <v>20</v>
      </c>
      <c r="F93" s="233">
        <v>20</v>
      </c>
      <c r="G93" s="233">
        <v>29</v>
      </c>
      <c r="H93" s="234">
        <v>1.45</v>
      </c>
      <c r="I93" s="233">
        <v>-35</v>
      </c>
      <c r="J93" s="234">
        <v>-0.546875</v>
      </c>
    </row>
    <row r="94" customFormat="1" ht="25" customHeight="1" spans="1:10">
      <c r="A94" s="222">
        <v>2296010</v>
      </c>
      <c r="B94" s="222">
        <f t="shared" si="2"/>
        <v>7</v>
      </c>
      <c r="C94" s="231" t="s">
        <v>2705</v>
      </c>
      <c r="D94" s="232"/>
      <c r="E94" s="233"/>
      <c r="F94" s="233"/>
      <c r="G94" s="233"/>
      <c r="H94" s="234"/>
      <c r="I94" s="233">
        <v>0</v>
      </c>
      <c r="J94" s="234"/>
    </row>
    <row r="95" customFormat="1" ht="25" customHeight="1" spans="1:10">
      <c r="A95" s="222">
        <v>2296011</v>
      </c>
      <c r="B95" s="222">
        <f t="shared" si="2"/>
        <v>7</v>
      </c>
      <c r="C95" s="231" t="s">
        <v>2706</v>
      </c>
      <c r="D95" s="232"/>
      <c r="E95" s="233"/>
      <c r="F95" s="233"/>
      <c r="G95" s="233"/>
      <c r="H95" s="234"/>
      <c r="I95" s="233">
        <v>0</v>
      </c>
      <c r="J95" s="234"/>
    </row>
    <row r="96" customFormat="1" ht="25" customHeight="1" spans="1:10">
      <c r="A96" s="222">
        <v>2296012</v>
      </c>
      <c r="B96" s="222">
        <f t="shared" si="2"/>
        <v>7</v>
      </c>
      <c r="C96" s="231" t="s">
        <v>2707</v>
      </c>
      <c r="D96" s="232"/>
      <c r="E96" s="233"/>
      <c r="F96" s="233"/>
      <c r="G96" s="233"/>
      <c r="H96" s="234"/>
      <c r="I96" s="233">
        <v>0</v>
      </c>
      <c r="J96" s="234"/>
    </row>
    <row r="97" customFormat="1" ht="25" customHeight="1" spans="1:10">
      <c r="A97" s="222">
        <v>2296013</v>
      </c>
      <c r="B97" s="222">
        <f t="shared" si="2"/>
        <v>7</v>
      </c>
      <c r="C97" s="231" t="s">
        <v>2708</v>
      </c>
      <c r="D97" s="232">
        <v>32</v>
      </c>
      <c r="E97" s="233"/>
      <c r="F97" s="233"/>
      <c r="G97" s="233"/>
      <c r="H97" s="234"/>
      <c r="I97" s="233">
        <v>-32</v>
      </c>
      <c r="J97" s="234">
        <v>-1</v>
      </c>
    </row>
    <row r="98" customFormat="1" ht="25" customHeight="1" spans="1:10">
      <c r="A98" s="222">
        <v>2296099</v>
      </c>
      <c r="B98" s="222">
        <f t="shared" si="2"/>
        <v>7</v>
      </c>
      <c r="C98" s="231" t="s">
        <v>2709</v>
      </c>
      <c r="D98" s="232"/>
      <c r="E98" s="233"/>
      <c r="F98" s="233"/>
      <c r="G98" s="233"/>
      <c r="H98" s="234"/>
      <c r="I98" s="233">
        <v>0</v>
      </c>
      <c r="J98" s="234"/>
    </row>
    <row r="99" customFormat="1" ht="25" customHeight="1" spans="1:10">
      <c r="A99" s="227">
        <v>232</v>
      </c>
      <c r="B99" s="227">
        <f t="shared" si="2"/>
        <v>3</v>
      </c>
      <c r="C99" s="228" t="s">
        <v>2710</v>
      </c>
      <c r="D99" s="229">
        <v>179</v>
      </c>
      <c r="E99" s="229">
        <v>358</v>
      </c>
      <c r="F99" s="229">
        <v>358</v>
      </c>
      <c r="G99" s="229">
        <v>358</v>
      </c>
      <c r="H99" s="230">
        <v>1</v>
      </c>
      <c r="I99" s="229">
        <v>179</v>
      </c>
      <c r="J99" s="230">
        <v>1</v>
      </c>
    </row>
    <row r="100" customFormat="1" ht="25" customHeight="1" spans="1:10">
      <c r="A100" s="222">
        <v>23204</v>
      </c>
      <c r="B100" s="222">
        <f t="shared" si="2"/>
        <v>5</v>
      </c>
      <c r="C100" s="231" t="s">
        <v>2711</v>
      </c>
      <c r="D100" s="232">
        <v>179</v>
      </c>
      <c r="E100" s="233"/>
      <c r="F100" s="233"/>
      <c r="G100" s="233">
        <v>358</v>
      </c>
      <c r="H100" s="234"/>
      <c r="I100" s="233">
        <v>179</v>
      </c>
      <c r="J100" s="234">
        <v>1</v>
      </c>
    </row>
    <row r="101" customFormat="1" ht="25" customHeight="1" spans="1:10">
      <c r="A101" s="222">
        <v>2320401</v>
      </c>
      <c r="B101" s="222">
        <f t="shared" si="2"/>
        <v>7</v>
      </c>
      <c r="C101" s="231" t="s">
        <v>2712</v>
      </c>
      <c r="D101" s="232"/>
      <c r="E101" s="233"/>
      <c r="F101" s="233"/>
      <c r="G101" s="233"/>
      <c r="H101" s="234"/>
      <c r="I101" s="233">
        <v>0</v>
      </c>
      <c r="J101" s="234"/>
    </row>
    <row r="102" customFormat="1" ht="25" customHeight="1" spans="1:10">
      <c r="A102" s="222">
        <v>2320402</v>
      </c>
      <c r="B102" s="222">
        <f t="shared" si="2"/>
        <v>7</v>
      </c>
      <c r="C102" s="231" t="s">
        <v>2713</v>
      </c>
      <c r="D102" s="232"/>
      <c r="E102" s="233"/>
      <c r="F102" s="233"/>
      <c r="G102" s="233"/>
      <c r="H102" s="234"/>
      <c r="I102" s="233">
        <v>0</v>
      </c>
      <c r="J102" s="234"/>
    </row>
    <row r="103" customFormat="1" ht="25" customHeight="1" spans="1:10">
      <c r="A103" s="222">
        <v>2320405</v>
      </c>
      <c r="B103" s="222">
        <f t="shared" si="2"/>
        <v>7</v>
      </c>
      <c r="C103" s="231" t="s">
        <v>2714</v>
      </c>
      <c r="D103" s="232"/>
      <c r="E103" s="233"/>
      <c r="F103" s="233"/>
      <c r="G103" s="233"/>
      <c r="H103" s="234"/>
      <c r="I103" s="233">
        <v>0</v>
      </c>
      <c r="J103" s="234"/>
    </row>
    <row r="104" customFormat="1" ht="25" customHeight="1" spans="1:10">
      <c r="A104" s="222">
        <v>2320411</v>
      </c>
      <c r="B104" s="222">
        <f t="shared" si="2"/>
        <v>7</v>
      </c>
      <c r="C104" s="231" t="s">
        <v>2715</v>
      </c>
      <c r="D104" s="232"/>
      <c r="E104" s="233"/>
      <c r="F104" s="233"/>
      <c r="G104" s="233"/>
      <c r="H104" s="234"/>
      <c r="I104" s="233">
        <v>0</v>
      </c>
      <c r="J104" s="234"/>
    </row>
    <row r="105" customFormat="1" ht="25" customHeight="1" spans="1:10">
      <c r="A105" s="222">
        <v>2320413</v>
      </c>
      <c r="B105" s="222">
        <f t="shared" si="2"/>
        <v>7</v>
      </c>
      <c r="C105" s="231" t="s">
        <v>2716</v>
      </c>
      <c r="D105" s="232"/>
      <c r="E105" s="233"/>
      <c r="F105" s="233"/>
      <c r="G105" s="233"/>
      <c r="H105" s="234"/>
      <c r="I105" s="233">
        <v>0</v>
      </c>
      <c r="J105" s="234"/>
    </row>
    <row r="106" customFormat="1" ht="25" customHeight="1" spans="1:10">
      <c r="A106" s="222">
        <v>2320414</v>
      </c>
      <c r="B106" s="222">
        <f t="shared" si="2"/>
        <v>7</v>
      </c>
      <c r="C106" s="231" t="s">
        <v>2717</v>
      </c>
      <c r="D106" s="232"/>
      <c r="E106" s="233"/>
      <c r="F106" s="233"/>
      <c r="G106" s="233"/>
      <c r="H106" s="234"/>
      <c r="I106" s="233">
        <v>0</v>
      </c>
      <c r="J106" s="234"/>
    </row>
    <row r="107" customFormat="1" ht="25" customHeight="1" spans="1:10">
      <c r="A107" s="222">
        <v>2320416</v>
      </c>
      <c r="B107" s="222">
        <f t="shared" si="2"/>
        <v>7</v>
      </c>
      <c r="C107" s="231" t="s">
        <v>2718</v>
      </c>
      <c r="D107" s="232"/>
      <c r="E107" s="233"/>
      <c r="F107" s="233"/>
      <c r="G107" s="233"/>
      <c r="H107" s="234"/>
      <c r="I107" s="233">
        <v>0</v>
      </c>
      <c r="J107" s="234"/>
    </row>
    <row r="108" customFormat="1" ht="25" customHeight="1" spans="1:10">
      <c r="A108" s="222">
        <v>2320417</v>
      </c>
      <c r="B108" s="222">
        <f t="shared" si="2"/>
        <v>7</v>
      </c>
      <c r="C108" s="231" t="s">
        <v>2719</v>
      </c>
      <c r="D108" s="232"/>
      <c r="E108" s="233"/>
      <c r="F108" s="233"/>
      <c r="G108" s="233"/>
      <c r="H108" s="234"/>
      <c r="I108" s="233">
        <v>0</v>
      </c>
      <c r="J108" s="234"/>
    </row>
    <row r="109" customFormat="1" ht="25" customHeight="1" spans="1:10">
      <c r="A109" s="222">
        <v>2320418</v>
      </c>
      <c r="B109" s="222">
        <f t="shared" si="2"/>
        <v>7</v>
      </c>
      <c r="C109" s="231" t="s">
        <v>2720</v>
      </c>
      <c r="D109" s="232"/>
      <c r="E109" s="233"/>
      <c r="F109" s="233"/>
      <c r="G109" s="233"/>
      <c r="H109" s="234"/>
      <c r="I109" s="233">
        <v>0</v>
      </c>
      <c r="J109" s="234"/>
    </row>
    <row r="110" customFormat="1" ht="25" customHeight="1" spans="1:10">
      <c r="A110" s="222">
        <v>2320419</v>
      </c>
      <c r="B110" s="222">
        <f t="shared" si="2"/>
        <v>7</v>
      </c>
      <c r="C110" s="231" t="s">
        <v>2721</v>
      </c>
      <c r="D110" s="232"/>
      <c r="E110" s="233"/>
      <c r="F110" s="233"/>
      <c r="G110" s="233"/>
      <c r="H110" s="234"/>
      <c r="I110" s="233">
        <v>0</v>
      </c>
      <c r="J110" s="234"/>
    </row>
    <row r="111" customFormat="1" ht="25" customHeight="1" spans="1:10">
      <c r="A111" s="222">
        <v>2320420</v>
      </c>
      <c r="B111" s="222">
        <f t="shared" si="2"/>
        <v>7</v>
      </c>
      <c r="C111" s="231" t="s">
        <v>2722</v>
      </c>
      <c r="D111" s="232"/>
      <c r="E111" s="233"/>
      <c r="F111" s="233"/>
      <c r="G111" s="233"/>
      <c r="H111" s="234"/>
      <c r="I111" s="233">
        <v>0</v>
      </c>
      <c r="J111" s="234"/>
    </row>
    <row r="112" customFormat="1" ht="25" customHeight="1" spans="1:10">
      <c r="A112" s="222">
        <v>2320431</v>
      </c>
      <c r="B112" s="222">
        <f t="shared" si="2"/>
        <v>7</v>
      </c>
      <c r="C112" s="231" t="s">
        <v>2723</v>
      </c>
      <c r="D112" s="232"/>
      <c r="E112" s="233"/>
      <c r="F112" s="233"/>
      <c r="G112" s="233"/>
      <c r="H112" s="234"/>
      <c r="I112" s="233">
        <v>0</v>
      </c>
      <c r="J112" s="234"/>
    </row>
    <row r="113" customFormat="1" ht="25" customHeight="1" spans="1:10">
      <c r="A113" s="222">
        <v>2320432</v>
      </c>
      <c r="B113" s="222">
        <f t="shared" si="2"/>
        <v>7</v>
      </c>
      <c r="C113" s="231" t="s">
        <v>2724</v>
      </c>
      <c r="D113" s="232"/>
      <c r="E113" s="233"/>
      <c r="F113" s="233"/>
      <c r="G113" s="233"/>
      <c r="H113" s="234"/>
      <c r="I113" s="233">
        <v>0</v>
      </c>
      <c r="J113" s="234"/>
    </row>
    <row r="114" customFormat="1" ht="25" customHeight="1" spans="1:10">
      <c r="A114" s="222">
        <v>2320433</v>
      </c>
      <c r="B114" s="222">
        <f t="shared" si="2"/>
        <v>7</v>
      </c>
      <c r="C114" s="231" t="s">
        <v>2725</v>
      </c>
      <c r="D114" s="232"/>
      <c r="E114" s="233"/>
      <c r="F114" s="233"/>
      <c r="G114" s="233"/>
      <c r="H114" s="234"/>
      <c r="I114" s="233">
        <v>0</v>
      </c>
      <c r="J114" s="234"/>
    </row>
    <row r="115" customFormat="1" ht="25" customHeight="1" spans="1:10">
      <c r="A115" s="222">
        <v>2320498</v>
      </c>
      <c r="B115" s="222">
        <f t="shared" si="2"/>
        <v>7</v>
      </c>
      <c r="C115" s="231" t="s">
        <v>2726</v>
      </c>
      <c r="D115" s="232">
        <v>179</v>
      </c>
      <c r="E115" s="233">
        <v>358</v>
      </c>
      <c r="F115" s="233">
        <v>358</v>
      </c>
      <c r="G115" s="233">
        <v>358</v>
      </c>
      <c r="H115" s="234">
        <v>1</v>
      </c>
      <c r="I115" s="233">
        <v>179</v>
      </c>
      <c r="J115" s="234">
        <v>1</v>
      </c>
    </row>
    <row r="116" customFormat="1" ht="25" customHeight="1" spans="1:10">
      <c r="A116" s="222">
        <v>2320499</v>
      </c>
      <c r="B116" s="222">
        <f t="shared" si="2"/>
        <v>7</v>
      </c>
      <c r="C116" s="231" t="s">
        <v>2727</v>
      </c>
      <c r="D116" s="232"/>
      <c r="E116" s="233"/>
      <c r="F116" s="233"/>
      <c r="G116" s="233"/>
      <c r="H116" s="234"/>
      <c r="I116" s="233">
        <v>0</v>
      </c>
      <c r="J116" s="234"/>
    </row>
    <row r="117" customFormat="1" ht="25" customHeight="1" spans="1:10">
      <c r="A117" s="227">
        <v>233</v>
      </c>
      <c r="B117" s="227">
        <f t="shared" si="2"/>
        <v>3</v>
      </c>
      <c r="C117" s="228" t="s">
        <v>2728</v>
      </c>
      <c r="D117" s="229">
        <v>15</v>
      </c>
      <c r="E117" s="229">
        <v>179</v>
      </c>
      <c r="F117" s="229">
        <v>0</v>
      </c>
      <c r="G117" s="229"/>
      <c r="H117" s="230"/>
      <c r="I117" s="229">
        <v>-15</v>
      </c>
      <c r="J117" s="230">
        <v>-1</v>
      </c>
    </row>
    <row r="118" customFormat="1" ht="25" customHeight="1" spans="1:10">
      <c r="A118" s="222">
        <v>23304</v>
      </c>
      <c r="B118" s="222">
        <f t="shared" si="2"/>
        <v>5</v>
      </c>
      <c r="C118" s="231" t="s">
        <v>2729</v>
      </c>
      <c r="D118" s="232">
        <v>15</v>
      </c>
      <c r="E118" s="233">
        <v>179</v>
      </c>
      <c r="F118" s="233"/>
      <c r="G118" s="233"/>
      <c r="H118" s="234"/>
      <c r="I118" s="233">
        <v>-15</v>
      </c>
      <c r="J118" s="234">
        <v>-1</v>
      </c>
    </row>
    <row r="119" customFormat="1" ht="25" customHeight="1" spans="1:10">
      <c r="A119" s="222">
        <v>2330401</v>
      </c>
      <c r="B119" s="222">
        <f t="shared" si="2"/>
        <v>7</v>
      </c>
      <c r="C119" s="231" t="s">
        <v>2730</v>
      </c>
      <c r="D119" s="232"/>
      <c r="E119" s="233"/>
      <c r="F119" s="233"/>
      <c r="G119" s="233"/>
      <c r="H119" s="234"/>
      <c r="I119" s="233">
        <v>0</v>
      </c>
      <c r="J119" s="234"/>
    </row>
    <row r="120" customFormat="1" ht="25" customHeight="1" spans="1:10">
      <c r="A120" s="222">
        <v>2330402</v>
      </c>
      <c r="B120" s="222">
        <f t="shared" si="2"/>
        <v>7</v>
      </c>
      <c r="C120" s="231" t="s">
        <v>2731</v>
      </c>
      <c r="D120" s="232"/>
      <c r="E120" s="233"/>
      <c r="F120" s="233"/>
      <c r="G120" s="233"/>
      <c r="H120" s="234"/>
      <c r="I120" s="233">
        <v>0</v>
      </c>
      <c r="J120" s="234"/>
    </row>
    <row r="121" customFormat="1" ht="25" customHeight="1" spans="1:10">
      <c r="A121" s="222">
        <v>2330405</v>
      </c>
      <c r="B121" s="222">
        <f t="shared" si="2"/>
        <v>7</v>
      </c>
      <c r="C121" s="231" t="s">
        <v>2732</v>
      </c>
      <c r="D121" s="232"/>
      <c r="E121" s="233"/>
      <c r="F121" s="233"/>
      <c r="G121" s="233"/>
      <c r="H121" s="234"/>
      <c r="I121" s="233">
        <v>0</v>
      </c>
      <c r="J121" s="234"/>
    </row>
    <row r="122" customFormat="1" ht="25" customHeight="1" spans="1:10">
      <c r="A122" s="222">
        <v>2330411</v>
      </c>
      <c r="B122" s="222">
        <f t="shared" si="2"/>
        <v>7</v>
      </c>
      <c r="C122" s="231" t="s">
        <v>2733</v>
      </c>
      <c r="D122" s="232"/>
      <c r="E122" s="233"/>
      <c r="F122" s="233"/>
      <c r="G122" s="233"/>
      <c r="H122" s="234"/>
      <c r="I122" s="233">
        <v>0</v>
      </c>
      <c r="J122" s="234"/>
    </row>
    <row r="123" customFormat="1" ht="25" customHeight="1" spans="1:10">
      <c r="A123" s="222">
        <v>2330413</v>
      </c>
      <c r="B123" s="222">
        <f t="shared" si="2"/>
        <v>7</v>
      </c>
      <c r="C123" s="231" t="s">
        <v>2734</v>
      </c>
      <c r="D123" s="232"/>
      <c r="E123" s="233"/>
      <c r="F123" s="233"/>
      <c r="G123" s="233"/>
      <c r="H123" s="234"/>
      <c r="I123" s="233">
        <v>0</v>
      </c>
      <c r="J123" s="234"/>
    </row>
    <row r="124" customFormat="1" ht="25" customHeight="1" spans="1:10">
      <c r="A124" s="222">
        <v>2330414</v>
      </c>
      <c r="B124" s="222">
        <f t="shared" si="2"/>
        <v>7</v>
      </c>
      <c r="C124" s="231" t="s">
        <v>2735</v>
      </c>
      <c r="D124" s="232"/>
      <c r="E124" s="233"/>
      <c r="F124" s="233"/>
      <c r="G124" s="233"/>
      <c r="H124" s="234"/>
      <c r="I124" s="233">
        <v>0</v>
      </c>
      <c r="J124" s="234"/>
    </row>
    <row r="125" customFormat="1" ht="25" customHeight="1" spans="1:10">
      <c r="A125" s="222">
        <v>2330416</v>
      </c>
      <c r="B125" s="222">
        <f t="shared" si="2"/>
        <v>7</v>
      </c>
      <c r="C125" s="231" t="s">
        <v>2736</v>
      </c>
      <c r="D125" s="232"/>
      <c r="E125" s="233"/>
      <c r="F125" s="233"/>
      <c r="G125" s="233"/>
      <c r="H125" s="234"/>
      <c r="I125" s="233">
        <v>0</v>
      </c>
      <c r="J125" s="234"/>
    </row>
    <row r="126" customFormat="1" ht="25" customHeight="1" spans="1:10">
      <c r="A126" s="222">
        <v>2330417</v>
      </c>
      <c r="B126" s="222">
        <f t="shared" si="2"/>
        <v>7</v>
      </c>
      <c r="C126" s="231" t="s">
        <v>2737</v>
      </c>
      <c r="D126" s="232"/>
      <c r="E126" s="233"/>
      <c r="F126" s="233"/>
      <c r="G126" s="233"/>
      <c r="H126" s="234"/>
      <c r="I126" s="233">
        <v>0</v>
      </c>
      <c r="J126" s="234"/>
    </row>
    <row r="127" customFormat="1" ht="25" customHeight="1" spans="1:10">
      <c r="A127" s="222">
        <v>2330418</v>
      </c>
      <c r="B127" s="222">
        <f t="shared" si="2"/>
        <v>7</v>
      </c>
      <c r="C127" s="231" t="s">
        <v>2738</v>
      </c>
      <c r="D127" s="232"/>
      <c r="E127" s="233"/>
      <c r="F127" s="233"/>
      <c r="G127" s="233"/>
      <c r="H127" s="234"/>
      <c r="I127" s="233">
        <v>0</v>
      </c>
      <c r="J127" s="234"/>
    </row>
    <row r="128" customFormat="1" ht="25" customHeight="1" spans="1:10">
      <c r="A128" s="222">
        <v>2330419</v>
      </c>
      <c r="B128" s="222">
        <f t="shared" si="2"/>
        <v>7</v>
      </c>
      <c r="C128" s="231" t="s">
        <v>2739</v>
      </c>
      <c r="D128" s="232"/>
      <c r="E128" s="233"/>
      <c r="F128" s="233"/>
      <c r="G128" s="233"/>
      <c r="H128" s="234"/>
      <c r="I128" s="233">
        <v>0</v>
      </c>
      <c r="J128" s="234"/>
    </row>
    <row r="129" customFormat="1" ht="25" customHeight="1" spans="1:10">
      <c r="A129" s="222">
        <v>2330420</v>
      </c>
      <c r="B129" s="222">
        <f t="shared" si="2"/>
        <v>7</v>
      </c>
      <c r="C129" s="231" t="s">
        <v>2740</v>
      </c>
      <c r="D129" s="232"/>
      <c r="E129" s="233"/>
      <c r="F129" s="233"/>
      <c r="G129" s="233"/>
      <c r="H129" s="234"/>
      <c r="I129" s="233">
        <v>0</v>
      </c>
      <c r="J129" s="234"/>
    </row>
    <row r="130" customFormat="1" ht="25" customHeight="1" spans="1:10">
      <c r="A130" s="222">
        <v>2330431</v>
      </c>
      <c r="B130" s="222">
        <f t="shared" si="2"/>
        <v>7</v>
      </c>
      <c r="C130" s="231" t="s">
        <v>2741</v>
      </c>
      <c r="D130" s="232"/>
      <c r="E130" s="233"/>
      <c r="F130" s="233"/>
      <c r="G130" s="233"/>
      <c r="H130" s="234"/>
      <c r="I130" s="233">
        <v>0</v>
      </c>
      <c r="J130" s="234"/>
    </row>
    <row r="131" customFormat="1" ht="25" customHeight="1" spans="1:10">
      <c r="A131" s="222">
        <v>2330432</v>
      </c>
      <c r="B131" s="222">
        <f t="shared" si="2"/>
        <v>7</v>
      </c>
      <c r="C131" s="231" t="s">
        <v>2742</v>
      </c>
      <c r="D131" s="232"/>
      <c r="E131" s="233"/>
      <c r="F131" s="233"/>
      <c r="G131" s="233"/>
      <c r="H131" s="234"/>
      <c r="I131" s="233">
        <v>0</v>
      </c>
      <c r="J131" s="234"/>
    </row>
    <row r="132" customFormat="1" ht="25" customHeight="1" spans="1:10">
      <c r="A132" s="222">
        <v>2330433</v>
      </c>
      <c r="B132" s="222">
        <f t="shared" si="2"/>
        <v>7</v>
      </c>
      <c r="C132" s="231" t="s">
        <v>2743</v>
      </c>
      <c r="D132" s="232"/>
      <c r="E132" s="233"/>
      <c r="F132" s="233"/>
      <c r="G132" s="233"/>
      <c r="H132" s="234"/>
      <c r="I132" s="233">
        <v>0</v>
      </c>
      <c r="J132" s="234"/>
    </row>
    <row r="133" customFormat="1" ht="25" customHeight="1" spans="1:10">
      <c r="A133" s="222">
        <v>2330498</v>
      </c>
      <c r="B133" s="222">
        <f t="shared" si="2"/>
        <v>7</v>
      </c>
      <c r="C133" s="231" t="s">
        <v>2744</v>
      </c>
      <c r="D133" s="232">
        <v>15</v>
      </c>
      <c r="E133" s="233">
        <v>179</v>
      </c>
      <c r="F133" s="233">
        <v>0</v>
      </c>
      <c r="G133" s="233"/>
      <c r="H133" s="234"/>
      <c r="I133" s="233">
        <v>-15</v>
      </c>
      <c r="J133" s="234">
        <v>-1</v>
      </c>
    </row>
    <row r="134" customFormat="1" ht="25" customHeight="1" spans="1:10">
      <c r="A134" s="222">
        <v>2330499</v>
      </c>
      <c r="B134" s="222">
        <f t="shared" si="2"/>
        <v>7</v>
      </c>
      <c r="C134" s="231" t="s">
        <v>2745</v>
      </c>
      <c r="D134" s="232"/>
      <c r="E134" s="233"/>
      <c r="F134" s="233"/>
      <c r="G134" s="233"/>
      <c r="H134" s="234"/>
      <c r="I134" s="233">
        <v>0</v>
      </c>
      <c r="J134" s="234"/>
    </row>
    <row r="135" customFormat="1" ht="25" customHeight="1" spans="1:10">
      <c r="A135" s="227">
        <v>234</v>
      </c>
      <c r="B135" s="227">
        <f t="shared" ref="B135:B161" si="3">LEN(A135)</f>
        <v>3</v>
      </c>
      <c r="C135" s="228" t="s">
        <v>2746</v>
      </c>
      <c r="D135" s="229">
        <v>10709</v>
      </c>
      <c r="E135" s="229"/>
      <c r="F135" s="229"/>
      <c r="G135" s="229"/>
      <c r="H135" s="230"/>
      <c r="I135" s="229">
        <v>-10709</v>
      </c>
      <c r="J135" s="230">
        <v>-1</v>
      </c>
    </row>
    <row r="136" customFormat="1" ht="25" customHeight="1" spans="1:10">
      <c r="A136" s="222">
        <v>23401</v>
      </c>
      <c r="B136" s="222">
        <f t="shared" si="3"/>
        <v>5</v>
      </c>
      <c r="C136" s="231" t="s">
        <v>2747</v>
      </c>
      <c r="D136" s="232">
        <v>6799</v>
      </c>
      <c r="E136" s="233"/>
      <c r="F136" s="233"/>
      <c r="G136" s="233"/>
      <c r="H136" s="234"/>
      <c r="I136" s="233">
        <v>-6799</v>
      </c>
      <c r="J136" s="234">
        <v>-1</v>
      </c>
    </row>
    <row r="137" customFormat="1" ht="25" customHeight="1" spans="1:10">
      <c r="A137" s="222">
        <v>2340101</v>
      </c>
      <c r="B137" s="222">
        <f t="shared" si="3"/>
        <v>7</v>
      </c>
      <c r="C137" s="231" t="s">
        <v>2748</v>
      </c>
      <c r="D137" s="232">
        <v>4599</v>
      </c>
      <c r="E137" s="233"/>
      <c r="F137" s="233"/>
      <c r="G137" s="233"/>
      <c r="H137" s="234"/>
      <c r="I137" s="233">
        <v>-4599</v>
      </c>
      <c r="J137" s="234">
        <v>-1</v>
      </c>
    </row>
    <row r="138" customFormat="1" ht="25" customHeight="1" spans="1:10">
      <c r="A138" s="222">
        <v>2340102</v>
      </c>
      <c r="B138" s="222">
        <f t="shared" si="3"/>
        <v>7</v>
      </c>
      <c r="C138" s="231" t="s">
        <v>2749</v>
      </c>
      <c r="D138" s="232"/>
      <c r="E138" s="233"/>
      <c r="F138" s="233"/>
      <c r="G138" s="233"/>
      <c r="H138" s="234"/>
      <c r="I138" s="233">
        <v>0</v>
      </c>
      <c r="J138" s="234"/>
    </row>
    <row r="139" customFormat="1" ht="25" customHeight="1" spans="1:10">
      <c r="A139" s="222">
        <v>2340103</v>
      </c>
      <c r="B139" s="222">
        <f t="shared" si="3"/>
        <v>7</v>
      </c>
      <c r="C139" s="231" t="s">
        <v>2750</v>
      </c>
      <c r="D139" s="232"/>
      <c r="E139" s="233"/>
      <c r="F139" s="233"/>
      <c r="G139" s="233"/>
      <c r="H139" s="234"/>
      <c r="I139" s="233">
        <v>0</v>
      </c>
      <c r="J139" s="234"/>
    </row>
    <row r="140" customFormat="1" ht="25" customHeight="1" spans="1:10">
      <c r="A140" s="222">
        <v>2340104</v>
      </c>
      <c r="B140" s="222">
        <f t="shared" si="3"/>
        <v>7</v>
      </c>
      <c r="C140" s="231" t="s">
        <v>2751</v>
      </c>
      <c r="D140" s="232"/>
      <c r="E140" s="233"/>
      <c r="F140" s="233"/>
      <c r="G140" s="233"/>
      <c r="H140" s="234"/>
      <c r="I140" s="233">
        <v>0</v>
      </c>
      <c r="J140" s="234"/>
    </row>
    <row r="141" customFormat="1" ht="25" customHeight="1" spans="1:10">
      <c r="A141" s="222">
        <v>2340105</v>
      </c>
      <c r="B141" s="222">
        <f t="shared" si="3"/>
        <v>7</v>
      </c>
      <c r="C141" s="231" t="s">
        <v>2752</v>
      </c>
      <c r="D141" s="232"/>
      <c r="E141" s="233"/>
      <c r="F141" s="233"/>
      <c r="G141" s="233"/>
      <c r="H141" s="234"/>
      <c r="I141" s="233">
        <v>0</v>
      </c>
      <c r="J141" s="234"/>
    </row>
    <row r="142" customFormat="1" ht="25" customHeight="1" spans="1:10">
      <c r="A142" s="222">
        <v>2340106</v>
      </c>
      <c r="B142" s="222">
        <f t="shared" si="3"/>
        <v>7</v>
      </c>
      <c r="C142" s="231" t="s">
        <v>2753</v>
      </c>
      <c r="D142" s="232"/>
      <c r="E142" s="233"/>
      <c r="F142" s="233"/>
      <c r="G142" s="233"/>
      <c r="H142" s="234"/>
      <c r="I142" s="233">
        <v>0</v>
      </c>
      <c r="J142" s="234"/>
    </row>
    <row r="143" customFormat="1" ht="25" customHeight="1" spans="1:10">
      <c r="A143" s="222">
        <v>2340107</v>
      </c>
      <c r="B143" s="222">
        <f t="shared" si="3"/>
        <v>7</v>
      </c>
      <c r="C143" s="231" t="s">
        <v>2754</v>
      </c>
      <c r="D143" s="232"/>
      <c r="E143" s="233"/>
      <c r="F143" s="233"/>
      <c r="G143" s="233"/>
      <c r="H143" s="234"/>
      <c r="I143" s="233">
        <v>0</v>
      </c>
      <c r="J143" s="234"/>
    </row>
    <row r="144" customFormat="1" ht="25" customHeight="1" spans="1:10">
      <c r="A144" s="222">
        <v>2340108</v>
      </c>
      <c r="B144" s="222">
        <f t="shared" si="3"/>
        <v>7</v>
      </c>
      <c r="C144" s="231" t="s">
        <v>2755</v>
      </c>
      <c r="D144" s="232"/>
      <c r="E144" s="233"/>
      <c r="F144" s="233"/>
      <c r="G144" s="233"/>
      <c r="H144" s="234"/>
      <c r="I144" s="233">
        <v>0</v>
      </c>
      <c r="J144" s="234"/>
    </row>
    <row r="145" customFormat="1" ht="25" customHeight="1" spans="1:10">
      <c r="A145" s="222">
        <v>2340109</v>
      </c>
      <c r="B145" s="222">
        <f t="shared" si="3"/>
        <v>7</v>
      </c>
      <c r="C145" s="231" t="s">
        <v>2756</v>
      </c>
      <c r="D145" s="232"/>
      <c r="E145" s="233"/>
      <c r="F145" s="233"/>
      <c r="G145" s="233"/>
      <c r="H145" s="234"/>
      <c r="I145" s="233">
        <v>0</v>
      </c>
      <c r="J145" s="234"/>
    </row>
    <row r="146" customFormat="1" ht="25" customHeight="1" spans="1:10">
      <c r="A146" s="222">
        <v>2340110</v>
      </c>
      <c r="B146" s="222">
        <f t="shared" si="3"/>
        <v>7</v>
      </c>
      <c r="C146" s="231" t="s">
        <v>2757</v>
      </c>
      <c r="D146" s="232"/>
      <c r="E146" s="233"/>
      <c r="F146" s="233"/>
      <c r="G146" s="233"/>
      <c r="H146" s="234"/>
      <c r="I146" s="233">
        <v>0</v>
      </c>
      <c r="J146" s="234"/>
    </row>
    <row r="147" customFormat="1" ht="25" customHeight="1" spans="1:10">
      <c r="A147" s="222">
        <v>2340111</v>
      </c>
      <c r="B147" s="222">
        <f t="shared" si="3"/>
        <v>7</v>
      </c>
      <c r="C147" s="231" t="s">
        <v>2758</v>
      </c>
      <c r="D147" s="232"/>
      <c r="E147" s="233"/>
      <c r="F147" s="233"/>
      <c r="G147" s="233"/>
      <c r="H147" s="234"/>
      <c r="I147" s="233">
        <v>0</v>
      </c>
      <c r="J147" s="234"/>
    </row>
    <row r="148" customFormat="1" ht="25" customHeight="1" spans="1:10">
      <c r="A148" s="222">
        <v>2340199</v>
      </c>
      <c r="B148" s="222">
        <f t="shared" si="3"/>
        <v>7</v>
      </c>
      <c r="C148" s="231" t="s">
        <v>2759</v>
      </c>
      <c r="D148" s="232">
        <v>2200</v>
      </c>
      <c r="E148" s="233"/>
      <c r="F148" s="233"/>
      <c r="G148" s="233"/>
      <c r="H148" s="234"/>
      <c r="I148" s="233">
        <v>-2200</v>
      </c>
      <c r="J148" s="234">
        <v>-1</v>
      </c>
    </row>
    <row r="149" customFormat="1" ht="25" customHeight="1" spans="1:10">
      <c r="A149" s="222">
        <v>23402</v>
      </c>
      <c r="B149" s="222">
        <f t="shared" si="3"/>
        <v>5</v>
      </c>
      <c r="C149" s="231" t="s">
        <v>2760</v>
      </c>
      <c r="D149" s="232">
        <v>3910</v>
      </c>
      <c r="E149" s="233"/>
      <c r="F149" s="233"/>
      <c r="G149" s="233"/>
      <c r="H149" s="234"/>
      <c r="I149" s="233">
        <v>-3910</v>
      </c>
      <c r="J149" s="234">
        <v>-1</v>
      </c>
    </row>
    <row r="150" customFormat="1" ht="25" customHeight="1" spans="1:10">
      <c r="A150" s="222">
        <v>2340201</v>
      </c>
      <c r="B150" s="222">
        <f t="shared" si="3"/>
        <v>7</v>
      </c>
      <c r="C150" s="231" t="s">
        <v>2761</v>
      </c>
      <c r="D150" s="232">
        <v>260</v>
      </c>
      <c r="E150" s="233"/>
      <c r="F150" s="233"/>
      <c r="G150" s="233"/>
      <c r="H150" s="234"/>
      <c r="I150" s="233">
        <v>-260</v>
      </c>
      <c r="J150" s="234">
        <v>-1</v>
      </c>
    </row>
    <row r="151" customFormat="1" ht="25" customHeight="1" spans="1:10">
      <c r="A151" s="222">
        <v>2340202</v>
      </c>
      <c r="B151" s="222">
        <f t="shared" si="3"/>
        <v>7</v>
      </c>
      <c r="C151" s="231" t="s">
        <v>2762</v>
      </c>
      <c r="D151" s="232"/>
      <c r="E151" s="233"/>
      <c r="F151" s="233"/>
      <c r="G151" s="233"/>
      <c r="H151" s="234"/>
      <c r="I151" s="233">
        <v>0</v>
      </c>
      <c r="J151" s="234"/>
    </row>
    <row r="152" customFormat="1" ht="25" customHeight="1" spans="1:10">
      <c r="A152" s="222">
        <v>2340203</v>
      </c>
      <c r="B152" s="222">
        <f t="shared" si="3"/>
        <v>7</v>
      </c>
      <c r="C152" s="231" t="s">
        <v>2763</v>
      </c>
      <c r="D152" s="232"/>
      <c r="E152" s="233"/>
      <c r="F152" s="233"/>
      <c r="G152" s="233"/>
      <c r="H152" s="234"/>
      <c r="I152" s="233">
        <v>0</v>
      </c>
      <c r="J152" s="234"/>
    </row>
    <row r="153" customFormat="1" ht="25" customHeight="1" spans="1:10">
      <c r="A153" s="222">
        <v>2340204</v>
      </c>
      <c r="B153" s="222">
        <f t="shared" si="3"/>
        <v>7</v>
      </c>
      <c r="C153" s="231" t="s">
        <v>2764</v>
      </c>
      <c r="D153" s="232"/>
      <c r="E153" s="233"/>
      <c r="F153" s="233"/>
      <c r="G153" s="233"/>
      <c r="H153" s="234"/>
      <c r="I153" s="233">
        <v>0</v>
      </c>
      <c r="J153" s="234"/>
    </row>
    <row r="154" customFormat="1" ht="25" customHeight="1" spans="1:10">
      <c r="A154" s="222">
        <v>2340205</v>
      </c>
      <c r="B154" s="222">
        <f t="shared" si="3"/>
        <v>7</v>
      </c>
      <c r="C154" s="231" t="s">
        <v>2765</v>
      </c>
      <c r="D154" s="232">
        <v>2073</v>
      </c>
      <c r="E154" s="233"/>
      <c r="F154" s="233"/>
      <c r="G154" s="233"/>
      <c r="H154" s="234"/>
      <c r="I154" s="233">
        <v>-2073</v>
      </c>
      <c r="J154" s="234">
        <v>-1</v>
      </c>
    </row>
    <row r="155" customFormat="1" ht="25" customHeight="1" spans="1:10">
      <c r="A155" s="222">
        <v>2340299</v>
      </c>
      <c r="B155" s="222">
        <f t="shared" si="3"/>
        <v>7</v>
      </c>
      <c r="C155" s="231" t="s">
        <v>2766</v>
      </c>
      <c r="D155" s="232">
        <v>1577</v>
      </c>
      <c r="E155" s="233"/>
      <c r="F155" s="233"/>
      <c r="G155" s="233"/>
      <c r="H155" s="234"/>
      <c r="I155" s="233">
        <v>-1577</v>
      </c>
      <c r="J155" s="234">
        <v>-1</v>
      </c>
    </row>
    <row r="156" customFormat="1" ht="25" customHeight="1" spans="1:10">
      <c r="A156" s="222"/>
      <c r="B156" s="222">
        <f t="shared" si="3"/>
        <v>0</v>
      </c>
      <c r="C156" s="241" t="s">
        <v>2767</v>
      </c>
      <c r="D156" s="242"/>
      <c r="E156" s="243"/>
      <c r="F156" s="243"/>
      <c r="G156" s="243"/>
      <c r="H156" s="244"/>
      <c r="I156" s="243">
        <v>0</v>
      </c>
      <c r="J156" s="244"/>
    </row>
    <row r="157" customFormat="1" ht="25" customHeight="1" spans="1:10">
      <c r="A157" s="222"/>
      <c r="B157" s="222">
        <f t="shared" si="3"/>
        <v>0</v>
      </c>
      <c r="C157" s="241" t="s">
        <v>2768</v>
      </c>
      <c r="D157" s="242"/>
      <c r="E157" s="243"/>
      <c r="F157" s="243"/>
      <c r="G157" s="243"/>
      <c r="H157" s="244"/>
      <c r="I157" s="243">
        <v>0</v>
      </c>
      <c r="J157" s="244"/>
    </row>
    <row r="158" customFormat="1" ht="25" customHeight="1" spans="1:10">
      <c r="A158" s="222"/>
      <c r="B158" s="222">
        <f t="shared" si="3"/>
        <v>0</v>
      </c>
      <c r="C158" s="241" t="s">
        <v>2769</v>
      </c>
      <c r="D158" s="242">
        <v>10534</v>
      </c>
      <c r="E158" s="243">
        <v>15832</v>
      </c>
      <c r="F158" s="243">
        <v>19537</v>
      </c>
      <c r="G158" s="243">
        <v>9798</v>
      </c>
      <c r="H158" s="244">
        <v>0.50150995546911</v>
      </c>
      <c r="I158" s="243">
        <v>-736</v>
      </c>
      <c r="J158" s="244">
        <v>-0.0698689956331878</v>
      </c>
    </row>
    <row r="159" customFormat="1" ht="25" customHeight="1" spans="1:10">
      <c r="A159" s="222"/>
      <c r="B159" s="222">
        <f t="shared" si="3"/>
        <v>0</v>
      </c>
      <c r="C159" s="241" t="s">
        <v>2770</v>
      </c>
      <c r="D159" s="242"/>
      <c r="E159" s="243"/>
      <c r="F159" s="243"/>
      <c r="G159" s="243"/>
      <c r="H159" s="244"/>
      <c r="I159" s="243">
        <v>0</v>
      </c>
      <c r="J159" s="244"/>
    </row>
    <row r="160" customFormat="1" ht="25" customHeight="1" spans="1:10">
      <c r="A160" s="222"/>
      <c r="B160" s="222">
        <f t="shared" si="3"/>
        <v>0</v>
      </c>
      <c r="C160" s="241" t="s">
        <v>2771</v>
      </c>
      <c r="D160" s="242"/>
      <c r="E160" s="243"/>
      <c r="F160" s="243"/>
      <c r="G160" s="243"/>
      <c r="H160" s="244"/>
      <c r="I160" s="243">
        <v>0</v>
      </c>
      <c r="J160" s="244"/>
    </row>
    <row r="161" customFormat="1" ht="25" customHeight="1" spans="1:10">
      <c r="A161" s="222"/>
      <c r="B161" s="222">
        <f t="shared" si="3"/>
        <v>0</v>
      </c>
      <c r="C161" s="241" t="s">
        <v>2772</v>
      </c>
      <c r="D161" s="242">
        <v>10734</v>
      </c>
      <c r="E161" s="243"/>
      <c r="F161" s="243"/>
      <c r="G161" s="243">
        <v>9104</v>
      </c>
      <c r="H161" s="244"/>
      <c r="I161" s="243">
        <v>-1630</v>
      </c>
      <c r="J161" s="244">
        <v>-0.151853922116639</v>
      </c>
    </row>
    <row r="162" customFormat="1" ht="25" customHeight="1" spans="1:10">
      <c r="A162" s="222"/>
      <c r="B162" s="222"/>
      <c r="C162" s="245" t="s">
        <v>2773</v>
      </c>
      <c r="D162" s="242">
        <v>77029</v>
      </c>
      <c r="E162" s="243">
        <f t="shared" ref="E162:G162" si="4">E7+E156+E157+E158+E159+E160+E161</f>
        <v>16731</v>
      </c>
      <c r="F162" s="243">
        <f t="shared" si="4"/>
        <v>20257</v>
      </c>
      <c r="G162" s="243">
        <f t="shared" si="4"/>
        <v>82148</v>
      </c>
      <c r="H162" s="244">
        <v>4.05528952954534</v>
      </c>
      <c r="I162" s="243">
        <v>5119</v>
      </c>
      <c r="J162" s="244">
        <v>0.0664554907891833</v>
      </c>
    </row>
  </sheetData>
  <mergeCells count="9">
    <mergeCell ref="C2:J2"/>
    <mergeCell ref="E4:J4"/>
    <mergeCell ref="I5:J5"/>
    <mergeCell ref="C4:C6"/>
    <mergeCell ref="D4:D6"/>
    <mergeCell ref="E5:E6"/>
    <mergeCell ref="F5:F6"/>
    <mergeCell ref="G5:G6"/>
    <mergeCell ref="H5:H6"/>
  </mergeCells>
  <pageMargins left="0.751388888888889" right="0.751388888888889" top="1" bottom="1" header="0.5" footer="0.5"/>
  <pageSetup paperSize="9" firstPageNumber="63" orientation="landscape" useFirstPageNumber="1" horizontalDpi="600"/>
  <headerFooter>
    <oddFooter>&amp;R-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2"/>
  <sheetViews>
    <sheetView workbookViewId="0">
      <selection activeCell="F9" sqref="F9"/>
    </sheetView>
  </sheetViews>
  <sheetFormatPr defaultColWidth="12.1833333333333" defaultRowHeight="15.55" customHeight="1" outlineLevelCol="3"/>
  <cols>
    <col min="1" max="1" width="35" style="193" customWidth="1"/>
    <col min="2" max="2" width="18.9416666666667" style="193" customWidth="1"/>
    <col min="3" max="3" width="35" style="193" customWidth="1"/>
    <col min="4" max="4" width="18.9416666666667" style="193" customWidth="1"/>
    <col min="5" max="256" width="12.1833333333333" style="193" customWidth="1"/>
    <col min="257" max="16384" width="12.1833333333333" style="193"/>
  </cols>
  <sheetData>
    <row r="1" s="193" customFormat="1" ht="34" customHeight="1" spans="1:4">
      <c r="A1" s="202" t="s">
        <v>2774</v>
      </c>
      <c r="B1" s="202"/>
      <c r="C1" s="202"/>
      <c r="D1" s="202"/>
    </row>
    <row r="2" s="193" customFormat="1" ht="17" customHeight="1" spans="1:4">
      <c r="A2" s="195"/>
      <c r="B2" s="195"/>
      <c r="C2" s="195"/>
      <c r="D2" s="195"/>
    </row>
    <row r="3" s="193" customFormat="1" ht="17" customHeight="1" spans="1:4">
      <c r="A3" s="195" t="s">
        <v>2376</v>
      </c>
      <c r="B3" s="195"/>
      <c r="C3" s="195"/>
      <c r="D3" s="195"/>
    </row>
    <row r="4" s="193" customFormat="1" ht="17" customHeight="1" spans="1:4">
      <c r="A4" s="196" t="s">
        <v>112</v>
      </c>
      <c r="B4" s="196" t="s">
        <v>6</v>
      </c>
      <c r="C4" s="196" t="s">
        <v>112</v>
      </c>
      <c r="D4" s="196" t="s">
        <v>6</v>
      </c>
    </row>
    <row r="5" s="193" customFormat="1" ht="17.25" customHeight="1" spans="1:4">
      <c r="A5" s="197" t="s">
        <v>2775</v>
      </c>
      <c r="B5" s="198">
        <f>'[2]L10'!C6</f>
        <v>358</v>
      </c>
      <c r="C5" s="197" t="s">
        <v>2776</v>
      </c>
      <c r="D5" s="198">
        <f>'[2]L10'!O6</f>
        <v>63246</v>
      </c>
    </row>
    <row r="6" s="193" customFormat="1" ht="17.25" customHeight="1" spans="1:4">
      <c r="A6" s="197" t="s">
        <v>2777</v>
      </c>
      <c r="B6" s="198">
        <f>B7</f>
        <v>71056</v>
      </c>
      <c r="C6" s="197" t="s">
        <v>2778</v>
      </c>
      <c r="D6" s="198">
        <f>D7</f>
        <v>0</v>
      </c>
    </row>
    <row r="7" s="193" customFormat="1" ht="17.25" customHeight="1" spans="1:4">
      <c r="A7" s="197" t="s">
        <v>2779</v>
      </c>
      <c r="B7" s="198">
        <f>SUM(B8:B16)</f>
        <v>71056</v>
      </c>
      <c r="C7" s="197" t="s">
        <v>2780</v>
      </c>
      <c r="D7" s="198">
        <f>SUM(D8:D16)</f>
        <v>0</v>
      </c>
    </row>
    <row r="8" s="193" customFormat="1" ht="17.25" customHeight="1" spans="1:4">
      <c r="A8" s="197" t="s">
        <v>2471</v>
      </c>
      <c r="B8" s="198">
        <f>'[2]L10'!D7</f>
        <v>0</v>
      </c>
      <c r="C8" s="197" t="s">
        <v>2471</v>
      </c>
      <c r="D8" s="198">
        <f>'[2]L10'!P7</f>
        <v>0</v>
      </c>
    </row>
    <row r="9" s="193" customFormat="1" ht="17.25" customHeight="1" spans="1:4">
      <c r="A9" s="197" t="s">
        <v>2472</v>
      </c>
      <c r="B9" s="198">
        <f>'[2]L10'!D8+'[2]L10'!D9</f>
        <v>17</v>
      </c>
      <c r="C9" s="197" t="s">
        <v>2472</v>
      </c>
      <c r="D9" s="198">
        <f>'[2]L10'!P8+'[2]L10'!P9</f>
        <v>0</v>
      </c>
    </row>
    <row r="10" s="193" customFormat="1" ht="17.25" customHeight="1" spans="1:4">
      <c r="A10" s="197" t="s">
        <v>2473</v>
      </c>
      <c r="B10" s="198">
        <f>'[2]L10'!D10+'[2]L10'!D11</f>
        <v>450</v>
      </c>
      <c r="C10" s="197" t="s">
        <v>2473</v>
      </c>
      <c r="D10" s="198">
        <f>'[2]L10'!P10+'[2]L10'!P11</f>
        <v>0</v>
      </c>
    </row>
    <row r="11" s="193" customFormat="1" ht="17.25" customHeight="1" spans="1:4">
      <c r="A11" s="197" t="s">
        <v>2002</v>
      </c>
      <c r="B11" s="198">
        <f>'[2]L10'!D12+'[2]L10'!D13</f>
        <v>0</v>
      </c>
      <c r="C11" s="197" t="s">
        <v>2002</v>
      </c>
      <c r="D11" s="198">
        <f>'[2]L10'!P12+'[2]L10'!P13</f>
        <v>0</v>
      </c>
    </row>
    <row r="12" s="193" customFormat="1" ht="17.25" customHeight="1" spans="1:4">
      <c r="A12" s="197" t="s">
        <v>2475</v>
      </c>
      <c r="B12" s="198">
        <f>'[2]L10'!D14+'[2]L10'!D15+'[2]L10'!D16+'[2]L10'!D17+'[2]L10'!D18</f>
        <v>69502</v>
      </c>
      <c r="C12" s="197" t="s">
        <v>2475</v>
      </c>
      <c r="D12" s="198">
        <f>'[2]L10'!P14+'[2]L10'!P15+'[2]L10'!P16+'[2]L10'!P17+'[2]L10'!P18</f>
        <v>0</v>
      </c>
    </row>
    <row r="13" s="193" customFormat="1" ht="17.25" customHeight="1" spans="1:4">
      <c r="A13" s="197" t="s">
        <v>2476</v>
      </c>
      <c r="B13" s="198">
        <f>'[2]L10'!D19+'[2]L10'!D20+'[2]L10'!D21</f>
        <v>75</v>
      </c>
      <c r="C13" s="197" t="s">
        <v>2476</v>
      </c>
      <c r="D13" s="198">
        <f>'[2]L10'!P19+'[2]L10'!P20+'[2]L10'!P21</f>
        <v>0</v>
      </c>
    </row>
    <row r="14" s="193" customFormat="1" ht="17.25" customHeight="1" spans="1:4">
      <c r="A14" s="197" t="s">
        <v>2005</v>
      </c>
      <c r="B14" s="198">
        <f>'[2]L10'!D22+'[2]L10'!D23+'[2]L10'!D24+'[2]L10'!D25+'[2]L10'!D26+'[2]L10'!D27</f>
        <v>0</v>
      </c>
      <c r="C14" s="197" t="s">
        <v>2005</v>
      </c>
      <c r="D14" s="198">
        <f>'[2]L10'!P22+'[2]L10'!P23+'[2]L10'!P24+'[2]L10'!P25+'[2]L10'!P26+'[2]L10'!P27</f>
        <v>0</v>
      </c>
    </row>
    <row r="15" s="193" customFormat="1" ht="17.25" customHeight="1" spans="1:4">
      <c r="A15" s="197" t="s">
        <v>2477</v>
      </c>
      <c r="B15" s="198">
        <f>'[2]L10'!D28</f>
        <v>0</v>
      </c>
      <c r="C15" s="197" t="s">
        <v>2477</v>
      </c>
      <c r="D15" s="198">
        <f>'[2]L10'!P28</f>
        <v>0</v>
      </c>
    </row>
    <row r="16" s="193" customFormat="1" ht="17.25" customHeight="1" spans="1:4">
      <c r="A16" s="197" t="s">
        <v>2483</v>
      </c>
      <c r="B16" s="198">
        <f>'[2]L10'!D31+'[2]L10'!D32+'[2]L10'!D33</f>
        <v>1012</v>
      </c>
      <c r="C16" s="197" t="s">
        <v>2009</v>
      </c>
      <c r="D16" s="198">
        <f>'[2]L10'!P31+'[2]L10'!P32+'[2]L10'!P33</f>
        <v>0</v>
      </c>
    </row>
    <row r="17" s="193" customFormat="1" ht="17.25" customHeight="1" spans="1:4">
      <c r="A17" s="197" t="s">
        <v>2781</v>
      </c>
      <c r="B17" s="203">
        <v>0</v>
      </c>
      <c r="C17" s="197" t="s">
        <v>2782</v>
      </c>
      <c r="D17" s="203">
        <v>0</v>
      </c>
    </row>
    <row r="18" s="193" customFormat="1" ht="17.25" customHeight="1" spans="1:4">
      <c r="A18" s="197" t="s">
        <v>2783</v>
      </c>
      <c r="B18" s="199">
        <v>0</v>
      </c>
      <c r="C18" s="197"/>
      <c r="D18" s="201"/>
    </row>
    <row r="19" s="193" customFormat="1" ht="17.25" customHeight="1" spans="1:4">
      <c r="A19" s="197" t="s">
        <v>2784</v>
      </c>
      <c r="B19" s="199">
        <v>10734</v>
      </c>
      <c r="C19" s="197"/>
      <c r="D19" s="201"/>
    </row>
    <row r="20" s="193" customFormat="1" ht="17.25" customHeight="1" spans="1:4">
      <c r="A20" s="197" t="s">
        <v>2785</v>
      </c>
      <c r="B20" s="198">
        <f>B21+B22</f>
        <v>0</v>
      </c>
      <c r="C20" s="197" t="s">
        <v>2786</v>
      </c>
      <c r="D20" s="200">
        <v>9798</v>
      </c>
    </row>
    <row r="21" s="193" customFormat="1" ht="17.25" customHeight="1" spans="1:4">
      <c r="A21" s="197" t="s">
        <v>2787</v>
      </c>
      <c r="B21" s="200">
        <v>0</v>
      </c>
      <c r="C21" s="197"/>
      <c r="D21" s="204"/>
    </row>
    <row r="22" s="193" customFormat="1" ht="17.25" customHeight="1" spans="1:4">
      <c r="A22" s="197" t="s">
        <v>2788</v>
      </c>
      <c r="B22" s="200">
        <v>0</v>
      </c>
      <c r="C22" s="197"/>
      <c r="D22" s="204"/>
    </row>
    <row r="23" s="193" customFormat="1" ht="17.25" customHeight="1" spans="1:4">
      <c r="A23" s="197" t="s">
        <v>2497</v>
      </c>
      <c r="B23" s="198">
        <f t="shared" ref="B23:B26" si="0">B24</f>
        <v>0</v>
      </c>
      <c r="C23" s="197" t="s">
        <v>2498</v>
      </c>
      <c r="D23" s="198">
        <f>D24</f>
        <v>0</v>
      </c>
    </row>
    <row r="24" s="193" customFormat="1" ht="17.25" customHeight="1" spans="1:4">
      <c r="A24" s="197" t="s">
        <v>2499</v>
      </c>
      <c r="B24" s="198">
        <f t="shared" si="0"/>
        <v>0</v>
      </c>
      <c r="C24" s="197" t="s">
        <v>2789</v>
      </c>
      <c r="D24" s="200">
        <v>0</v>
      </c>
    </row>
    <row r="25" s="193" customFormat="1" ht="17.25" customHeight="1" spans="1:4">
      <c r="A25" s="197" t="s">
        <v>2790</v>
      </c>
      <c r="B25" s="200">
        <v>0</v>
      </c>
      <c r="C25" s="197" t="s">
        <v>2791</v>
      </c>
      <c r="D25" s="204"/>
    </row>
    <row r="26" s="193" customFormat="1" ht="17.25" customHeight="1" spans="1:4">
      <c r="A26" s="197" t="s">
        <v>2510</v>
      </c>
      <c r="B26" s="198">
        <f t="shared" si="0"/>
        <v>0</v>
      </c>
      <c r="C26" s="197" t="s">
        <v>2511</v>
      </c>
      <c r="D26" s="203">
        <v>0</v>
      </c>
    </row>
    <row r="27" s="193" customFormat="1" ht="17.25" customHeight="1" spans="1:4">
      <c r="A27" s="197" t="s">
        <v>2792</v>
      </c>
      <c r="B27" s="203">
        <v>0</v>
      </c>
      <c r="C27" s="197"/>
      <c r="D27" s="201"/>
    </row>
    <row r="28" s="193" customFormat="1" ht="17.25" customHeight="1" spans="1:4">
      <c r="A28" s="197" t="s">
        <v>2793</v>
      </c>
      <c r="B28" s="203">
        <v>0</v>
      </c>
      <c r="C28" s="197" t="s">
        <v>2794</v>
      </c>
      <c r="D28" s="203">
        <v>0</v>
      </c>
    </row>
    <row r="29" s="193" customFormat="1" ht="17.25" customHeight="1" spans="1:4">
      <c r="A29" s="197" t="s">
        <v>2795</v>
      </c>
      <c r="B29" s="203">
        <v>0</v>
      </c>
      <c r="C29" s="197" t="s">
        <v>2796</v>
      </c>
      <c r="D29" s="203">
        <v>0</v>
      </c>
    </row>
    <row r="30" s="193" customFormat="1" ht="17.25" customHeight="1" spans="1:4">
      <c r="A30" s="197"/>
      <c r="B30" s="201"/>
      <c r="C30" s="197" t="s">
        <v>2797</v>
      </c>
      <c r="D30" s="198">
        <f>'[2]L10'!Y6</f>
        <v>0</v>
      </c>
    </row>
    <row r="31" s="193" customFormat="1" ht="17.25" customHeight="1" spans="1:4">
      <c r="A31" s="197"/>
      <c r="B31" s="201"/>
      <c r="C31" s="197" t="s">
        <v>2798</v>
      </c>
      <c r="D31" s="198">
        <f>B32-D5-D6-D17-D20-D23-D26-D28-D29-D30</f>
        <v>9104</v>
      </c>
    </row>
    <row r="32" s="193" customFormat="1" ht="17" customHeight="1" spans="1:4">
      <c r="A32" s="196" t="s">
        <v>2799</v>
      </c>
      <c r="B32" s="198">
        <f>SUM(B5,B6,B17:B20,B23,B26,B28,B29)</f>
        <v>82148</v>
      </c>
      <c r="C32" s="196" t="s">
        <v>2800</v>
      </c>
      <c r="D32" s="198">
        <f>SUM(D5,D6,D17,D20,D23,D26,D28:D31)</f>
        <v>82148</v>
      </c>
    </row>
  </sheetData>
  <mergeCells count="3">
    <mergeCell ref="A1:D1"/>
    <mergeCell ref="A2:D2"/>
    <mergeCell ref="A3:D3"/>
  </mergeCells>
  <pageMargins left="0.75" right="0.75" top="1" bottom="1" header="0.511805555555556" footer="0.511805555555556"/>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2">
    <comment s:ref="E101" rgbClr="FF0000">
      <item id="{1A7E3579-27C7-41EA-AE3A-FF55B676D95A}" isNormal="1">
        <s:text>
          <s:r>
            <s:t xml:space="preserve">dell:
2019年政府性基金调入832万
2020年政府性基金调入8651万，
2021年政府性基金54万，+1个亿的土地收入</s:t>
          </s:r>
        </s:text>
      </item>
      <item id="{9C1827F8-DE22-47D4-9317-90A2829BF2D1}" userID="494103923" userName="胡艳梅" dateTime="2021-11-11T08:11:05" isNormal="0">
        <s:text>
          <s:r>
            <s:t xml:space="preserve">2021年政府性基金54万，+8500万的土地收入</s:t>
          </s:r>
        </s:text>
      </item>
    </comment>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附一一般公共预算收入决算表</vt:lpstr>
      <vt:lpstr>附二一般公共预算支出决算表</vt:lpstr>
      <vt:lpstr>附三一般公共预算本级支出决算表</vt:lpstr>
      <vt:lpstr>附四一般公共预算本级基本支出决算表</vt:lpstr>
      <vt:lpstr>附五一般公共预算税收返还和转移支付决算表</vt:lpstr>
      <vt:lpstr>附六政府一般债务限额和余额情况决算表</vt:lpstr>
      <vt:lpstr>附七政府性基金收入决算表</vt:lpstr>
      <vt:lpstr>附八政府性基金支出决算表</vt:lpstr>
      <vt:lpstr>附九政府性基金转移支付决算表</vt:lpstr>
      <vt:lpstr>附十政府专项债务限额和余额情况决算表</vt:lpstr>
      <vt:lpstr>附十一国有资本经营收入决算表</vt:lpstr>
      <vt:lpstr>附十二国有资本经营支出决算表</vt:lpstr>
      <vt:lpstr>附十三国有资本经营本级支出决算表</vt:lpstr>
      <vt:lpstr>附十四对下安排转移支付的应当公开国有资本经营预算转移支付决算表</vt:lpstr>
      <vt:lpstr>附十五社会保险基金收入决算表</vt:lpstr>
      <vt:lpstr>附十六社会保险基金支出决算表</vt:lpstr>
      <vt:lpstr>附十七三公经费决算表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CZJ</dc:creator>
  <cp:lastModifiedBy>Administrator</cp:lastModifiedBy>
  <dcterms:created xsi:type="dcterms:W3CDTF">2020-07-11T02:01:00Z</dcterms:created>
  <cp:lastPrinted>2021-07-14T09:24:00Z</cp:lastPrinted>
  <dcterms:modified xsi:type="dcterms:W3CDTF">2022-08-02T09:36:30Z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ADB29ACA348E4E4493F962A3E2A2A441</vt:lpwstr>
  </property>
</Properties>
</file>