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51"/>
  </bookViews>
  <sheets>
    <sheet name="附一一般公共预算收入决算表" sheetId="2" r:id="rId1"/>
    <sheet name="附二一般公共预算支出决算表" sheetId="3" r:id="rId2"/>
    <sheet name="附三一般公共预算本级支出决算表" sheetId="10" r:id="rId3"/>
    <sheet name="附四一般公共预算本级基本支出决算表" sheetId="11" r:id="rId4"/>
    <sheet name="附五一般公共预算税收返还和转移支付决算表" sheetId="12" r:id="rId5"/>
    <sheet name="附六政府一般债务限额和余额情况决算表" sheetId="13" r:id="rId6"/>
    <sheet name="附七政府性基金收入决算表" sheetId="4" r:id="rId7"/>
    <sheet name="附八政府性基金支出决算表" sheetId="5" r:id="rId8"/>
    <sheet name="附九政府性基金转移支付决算表" sheetId="14" r:id="rId9"/>
    <sheet name="附十政府专项债务限额和余额情况决算表" sheetId="15" r:id="rId10"/>
    <sheet name="附十一国有资本经营收入决算表" sheetId="8" r:id="rId11"/>
    <sheet name="附十二国有资本经营支出决算表" sheetId="9" r:id="rId12"/>
    <sheet name="附十三国有资本经营本级支出决算表" sheetId="16" r:id="rId13"/>
    <sheet name="附十四对下安排转移支付的应当公开国有资本经营预算转移支付决算表" sheetId="17" r:id="rId14"/>
    <sheet name="附十五社会保险基金收入决算表" sheetId="6" r:id="rId15"/>
    <sheet name="附十六社会保险基金支出决算表" sheetId="18" r:id="rId16"/>
    <sheet name="附十七三公经费决算表" sheetId="7" r:id="rId17"/>
  </sheets>
  <externalReferences>
    <externalReference r:id="rId18"/>
  </externalReferences>
  <definedNames>
    <definedName name="_xlnm._FilterDatabase" localSheetId="1" hidden="1">附二一般公共预算支出决算表!#REF!</definedName>
    <definedName name="_xlnm.Print_Titles" localSheetId="0">附一一般公共预算收入决算表!#REF!</definedName>
    <definedName name="_xlnm.Print_Titles" localSheetId="1">附二一般公共预算支出决算表!#REF!</definedName>
    <definedName name="_xlnm.Print_Titles" localSheetId="7">附八政府性基金支出决算表!#REF!</definedName>
    <definedName name="_xlnm.Print_Titles" localSheetId="10">附十一国有资本经营收入决算表!#REF!</definedName>
    <definedName name="_xlnm.Print_Titles" localSheetId="16">附十七三公经费决算表!#REF!</definedName>
    <definedName name="_xlnm.Print_Titles" localSheetId="14">附十五社会保险基金收入决算表!#REF!</definedName>
  </definedNames>
  <calcPr calcId="144525"/>
</workbook>
</file>

<file path=xl/sharedStrings.xml><?xml version="1.0" encoding="utf-8"?>
<sst xmlns="http://schemas.openxmlformats.org/spreadsheetml/2006/main" count="6406" uniqueCount="3259">
  <si>
    <t>附表一</t>
  </si>
  <si>
    <t>2022年一般公共预算收入决算表</t>
  </si>
  <si>
    <t>单位:元</t>
  </si>
  <si>
    <t>科目编码</t>
  </si>
  <si>
    <t>项            目</t>
  </si>
  <si>
    <t>2021年</t>
  </si>
  <si>
    <t>2022年</t>
  </si>
  <si>
    <t>决算数</t>
  </si>
  <si>
    <t>年初预算</t>
  </si>
  <si>
    <t>调整预算</t>
  </si>
  <si>
    <t>完成数</t>
  </si>
  <si>
    <t>完成调整预算%</t>
  </si>
  <si>
    <t>比上年决算数增减</t>
  </si>
  <si>
    <t>金额</t>
  </si>
  <si>
    <t>%</t>
  </si>
  <si>
    <t>一般公共预算收入</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</si>
  <si>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</si>
  <si>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</si>
  <si>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</si>
  <si>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</si>
  <si>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</si>
  <si>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</si>
  <si>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</si>
  <si>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</si>
  <si>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</si>
  <si>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</si>
  <si>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</si>
  <si>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</si>
  <si>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</si>
  <si>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其他税收收入</t>
  </si>
  <si>
    <t xml:space="preserve">  （二）非税收入</t>
  </si>
  <si>
    <t xml:space="preserve">     专项收入</t>
  </si>
  <si>
    <t xml:space="preserve">     行政性收费收入</t>
  </si>
  <si>
    <t xml:space="preserve">     罚没收入</t>
  </si>
  <si>
    <t xml:space="preserve">     国有资本经营收入</t>
  </si>
  <si>
    <t xml:space="preserve">     国有资源(资产)有偿使用收入</t>
  </si>
  <si>
    <t xml:space="preserve">     捐赠收入</t>
  </si>
  <si>
    <t xml:space="preserve">     其他收入</t>
  </si>
  <si>
    <t>上级补助收入</t>
  </si>
  <si>
    <t xml:space="preserve">  （一）返还性收入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</si>
  <si>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</si>
  <si>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</si>
  <si>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</si>
  <si>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</si>
  <si>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</si>
  <si>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</si>
  <si>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</si>
  <si>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</si>
  <si>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</si>
  <si>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</si>
  <si>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</si>
  <si>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</si>
  <si>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</si>
  <si>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</si>
  <si>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</si>
  <si>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</si>
  <si>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</si>
  <si>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</si>
  <si>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</si>
  <si>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</si>
  <si>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</si>
  <si>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</si>
  <si>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</si>
  <si>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</si>
  <si>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</si>
  <si>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</si>
  <si>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</si>
  <si>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</si>
  <si>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</si>
  <si>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</si>
  <si>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</si>
  <si>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</si>
  <si>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</si>
  <si>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</si>
  <si>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</si>
  <si>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</si>
  <si>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</si>
  <si>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</si>
  <si>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</si>
  <si>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</si>
  <si>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</si>
  <si>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t>
  </si>
  <si>
    <t xml:space="preserve">     其他退税减税降费转移支付</t>
  </si>
  <si>
    <t xml:space="preserve">     补充县区财力转移支付收入</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</si>
  <si>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</si>
  <si>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</si>
  <si>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</si>
  <si>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</si>
  <si>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</si>
  <si>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</si>
  <si>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</si>
  <si>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</si>
  <si>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</si>
  <si>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</si>
  <si>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</si>
  <si>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</si>
  <si>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</si>
  <si>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</si>
  <si>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</si>
  <si>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</si>
  <si>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</si>
  <si>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</si>
  <si>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</si>
  <si>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</si>
  <si>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</si>
  <si>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</si>
  <si>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上年结余收入</t>
  </si>
  <si>
    <t xml:space="preserve">   （一）上年结转专款</t>
  </si>
  <si>
    <t xml:space="preserve">   （二） 净结余</t>
  </si>
  <si>
    <t>地方政府一般债券转贷收入</t>
  </si>
  <si>
    <t>调入预算稳定调节基金</t>
  </si>
  <si>
    <t>调入资金</t>
  </si>
  <si>
    <t>收 入 总 计</t>
  </si>
  <si>
    <t>附表二</t>
  </si>
  <si>
    <t>2022年柳南区一般公共预算支出决算表</t>
  </si>
  <si>
    <t>数字长度</t>
  </si>
  <si>
    <t>项目</t>
  </si>
  <si>
    <t>2021年完成数</t>
  </si>
  <si>
    <t>比上年完成数增减</t>
  </si>
  <si>
    <t>一般公共预算支出</t>
  </si>
  <si>
    <t>201</t>
  </si>
  <si>
    <t xml:space="preserve">  （一）一般公共服务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</si>
  <si>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</si>
  <si>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</si>
  <si>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</si>
  <si>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</si>
  <si>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</si>
  <si>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</si>
  <si>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</si>
  <si>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</si>
  <si>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</si>
  <si>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</si>
  <si>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</si>
  <si>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</si>
  <si>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</si>
  <si>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</si>
  <si>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</si>
  <si>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</si>
  <si>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</si>
  <si>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</si>
  <si>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</si>
  <si>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</si>
  <si>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</si>
  <si>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</si>
  <si>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</si>
  <si>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</si>
  <si>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</si>
  <si>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</si>
  <si>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</si>
  <si>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</si>
  <si>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</si>
  <si>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</si>
  <si>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</si>
  <si>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</si>
  <si>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</si>
  <si>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</si>
  <si>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</si>
  <si>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</si>
  <si>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</si>
  <si>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</si>
  <si>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</si>
  <si>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</si>
  <si>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</si>
  <si>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</si>
  <si>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</si>
  <si>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</si>
  <si>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</si>
  <si>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</si>
  <si>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</si>
  <si>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</si>
  <si>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</si>
  <si>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</si>
  <si>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</si>
  <si>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</si>
  <si>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</si>
  <si>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</si>
  <si>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</si>
  <si>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</si>
  <si>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</si>
  <si>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</si>
  <si>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</si>
  <si>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</si>
  <si>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</si>
  <si>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</si>
  <si>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</si>
  <si>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</si>
  <si>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</si>
  <si>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</si>
  <si>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</si>
  <si>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</si>
  <si>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</si>
  <si>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</si>
  <si>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</si>
  <si>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</si>
  <si>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</si>
  <si>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</si>
  <si>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</si>
  <si>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</si>
  <si>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</si>
  <si>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</si>
  <si>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</si>
  <si>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</si>
  <si>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</si>
  <si>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</si>
  <si>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</si>
  <si>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</si>
  <si>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</si>
  <si>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</si>
  <si>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</si>
  <si>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</si>
  <si>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</si>
  <si>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</si>
  <si>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</si>
  <si>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</si>
  <si>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</si>
  <si>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</si>
  <si>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</si>
  <si>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</si>
  <si>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</si>
  <si>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</si>
  <si>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</si>
  <si>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</si>
  <si>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</si>
  <si>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</si>
  <si>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</si>
  <si>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</si>
  <si>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</si>
  <si>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</si>
  <si>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</si>
  <si>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</si>
  <si>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</si>
  <si>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</si>
  <si>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</si>
  <si>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</si>
  <si>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</si>
  <si>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</si>
  <si>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</si>
  <si>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</si>
  <si>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</si>
  <si>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</si>
  <si>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</si>
  <si>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</si>
  <si>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</si>
  <si>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</si>
  <si>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</si>
  <si>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</si>
  <si>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</si>
  <si>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</si>
  <si>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</si>
  <si>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</si>
  <si>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</si>
  <si>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</si>
  <si>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</si>
  <si>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</si>
  <si>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</si>
  <si>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</si>
  <si>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</si>
  <si>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</si>
  <si>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</si>
  <si>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</si>
  <si>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</si>
  <si>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</si>
  <si>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</si>
  <si>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</si>
  <si>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口岸电子执法系统建设与维护</t>
  </si>
  <si>
    <t>2010908</t>
  </si>
  <si>
    <t>2010909</t>
  </si>
  <si>
    <t xml:space="preserve">        海关关务</t>
  </si>
  <si>
    <t>2010910</t>
  </si>
  <si>
    <t xml:space="preserve">        关税征管</t>
  </si>
  <si>
    <t>2010911</t>
  </si>
  <si>
    <t xml:space="preserve">        海关监管</t>
  </si>
  <si>
    <t>2010912</t>
  </si>
  <si>
    <t xml:space="preserve">        检验免疫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</si>
  <si>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</si>
  <si>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</si>
  <si>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</si>
  <si>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</si>
  <si>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</si>
  <si>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</si>
  <si>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</si>
  <si>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</si>
  <si>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</si>
  <si>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</si>
  <si>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</si>
  <si>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</si>
  <si>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</si>
  <si>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中央巡视</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</si>
  <si>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</si>
  <si>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</si>
  <si>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</si>
  <si>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</si>
  <si>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</si>
  <si>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</si>
  <si>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</si>
  <si>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</si>
  <si>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</si>
  <si>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</si>
  <si>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</si>
  <si>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</si>
  <si>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</si>
  <si>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</si>
  <si>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</si>
  <si>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</si>
  <si>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</si>
  <si>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</si>
  <si>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</si>
  <si>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</si>
  <si>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</si>
  <si>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</si>
  <si>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</si>
  <si>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</si>
  <si>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</si>
  <si>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</si>
  <si>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</si>
  <si>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</si>
  <si>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</si>
  <si>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</si>
  <si>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</si>
  <si>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</si>
  <si>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</si>
  <si>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</si>
  <si>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</si>
  <si>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</si>
  <si>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</si>
  <si>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</si>
  <si>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</si>
  <si>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</si>
  <si>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</si>
  <si>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</si>
  <si>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</si>
  <si>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</si>
  <si>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</si>
  <si>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</si>
  <si>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</si>
  <si>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</si>
  <si>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</si>
  <si>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</si>
  <si>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</si>
  <si>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</si>
  <si>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港澳台侨事务</t>
  </si>
  <si>
    <t>2012501</t>
  </si>
  <si>
    <t>2012502</t>
  </si>
  <si>
    <t>2012503</t>
  </si>
  <si>
    <t>2012504</t>
  </si>
  <si>
    <t xml:space="preserve">        港澳事务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</si>
  <si>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</si>
  <si>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</si>
  <si>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</si>
  <si>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</si>
  <si>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</si>
  <si>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</si>
  <si>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</si>
  <si>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</si>
  <si>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</si>
  <si>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</si>
  <si>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</si>
  <si>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</si>
  <si>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</si>
  <si>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</si>
  <si>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</si>
  <si>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</si>
  <si>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</si>
  <si>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</si>
  <si>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</si>
  <si>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</si>
  <si>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</si>
  <si>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</si>
  <si>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</si>
  <si>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</si>
  <si>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</si>
  <si>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</si>
  <si>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</si>
  <si>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</si>
  <si>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</si>
  <si>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</si>
  <si>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</si>
  <si>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</si>
  <si>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</si>
  <si>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</si>
  <si>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</si>
  <si>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</si>
  <si>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</si>
  <si>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</si>
  <si>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</si>
  <si>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</si>
  <si>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</si>
  <si>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</si>
  <si>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</si>
  <si>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</si>
  <si>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</si>
  <si>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</si>
  <si>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</si>
  <si>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</si>
  <si>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</si>
  <si>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</si>
  <si>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</si>
  <si>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</si>
  <si>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</si>
  <si>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</si>
  <si>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</si>
  <si>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</si>
  <si>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</si>
  <si>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</si>
  <si>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</si>
  <si>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</si>
  <si>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</si>
  <si>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</si>
  <si>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</si>
  <si>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</si>
  <si>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</si>
  <si>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</si>
  <si>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</si>
  <si>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</si>
  <si>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</si>
  <si>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</si>
  <si>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</si>
  <si>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</si>
  <si>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</si>
  <si>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</si>
  <si>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</si>
  <si>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</si>
  <si>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</si>
  <si>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</si>
  <si>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</si>
  <si>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</si>
  <si>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</si>
  <si>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</si>
  <si>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</si>
  <si>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</si>
  <si>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</si>
  <si>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</si>
  <si>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</si>
  <si>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</si>
  <si>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</si>
  <si>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</si>
  <si>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</si>
  <si>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</si>
  <si>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</si>
  <si>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</si>
  <si>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 xml:space="preserve">       行政运行</t>
  </si>
  <si>
    <t>2013702</t>
  </si>
  <si>
    <t xml:space="preserve">       一般行政管理事务</t>
  </si>
  <si>
    <t>2013703</t>
  </si>
  <si>
    <t xml:space="preserve">       机关服务</t>
  </si>
  <si>
    <t>2013704</t>
  </si>
  <si>
    <t xml:space="preserve">       信息安全事务</t>
  </si>
  <si>
    <t>2013750</t>
  </si>
  <si>
    <t xml:space="preserve">       事业运行</t>
  </si>
  <si>
    <t>2013799</t>
  </si>
  <si>
    <t xml:space="preserve">       其他网信事务支出</t>
  </si>
  <si>
    <t>20138</t>
  </si>
  <si>
    <t xml:space="preserve">    市场监督管理事务</t>
  </si>
  <si>
    <t>2013801</t>
  </si>
  <si>
    <t>2013802</t>
  </si>
  <si>
    <t>2013803</t>
  </si>
  <si>
    <t>2013804</t>
  </si>
  <si>
    <t xml:space="preserve">       市场监督管理专项</t>
  </si>
  <si>
    <t>2013805</t>
  </si>
  <si>
    <t xml:space="preserve">       市场监管执法</t>
  </si>
  <si>
    <t>2013808</t>
  </si>
  <si>
    <t xml:space="preserve">       信息化建设</t>
  </si>
  <si>
    <t>2013810</t>
  </si>
  <si>
    <t xml:space="preserve">       认证认可监督管理</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</si>
  <si>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</si>
  <si>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</si>
  <si>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</si>
  <si>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</si>
  <si>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</si>
  <si>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</si>
  <si>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</si>
  <si>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</si>
  <si>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</si>
  <si>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</si>
  <si>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</si>
  <si>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</si>
  <si>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</si>
  <si>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</si>
  <si>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</si>
  <si>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</si>
  <si>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</si>
  <si>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</si>
  <si>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</si>
  <si>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203</t>
  </si>
  <si>
    <t xml:space="preserve">  （二）国防支出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</si>
  <si>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</si>
  <si>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</si>
  <si>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</si>
  <si>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</si>
  <si>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</si>
  <si>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</si>
  <si>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</si>
  <si>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</si>
  <si>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</si>
  <si>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</si>
  <si>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</si>
  <si>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</si>
  <si>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</si>
  <si>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</si>
  <si>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</si>
  <si>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</si>
  <si>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</si>
  <si>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</si>
  <si>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</si>
  <si>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</si>
  <si>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</si>
  <si>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</si>
  <si>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</si>
  <si>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</si>
  <si>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</si>
  <si>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</si>
  <si>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</si>
  <si>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</si>
  <si>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</si>
  <si>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</si>
  <si>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</si>
  <si>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</si>
  <si>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</si>
  <si>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</si>
  <si>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</si>
  <si>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</si>
  <si>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</si>
  <si>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（三）公共安全支出</t>
  </si>
  <si>
    <t>20401</t>
  </si>
  <si>
    <t xml:space="preserve">    武装警察</t>
  </si>
  <si>
    <t>2040101</t>
  </si>
  <si>
    <t xml:space="preserve">        内卫</t>
  </si>
  <si>
    <t>2040199</t>
  </si>
  <si>
    <t xml:space="preserve">        其他武装警察支出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</si>
  <si>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</si>
  <si>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</si>
  <si>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</si>
  <si>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</si>
  <si>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</si>
  <si>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</si>
  <si>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</si>
  <si>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</si>
  <si>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</si>
  <si>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</si>
  <si>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</si>
  <si>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</si>
  <si>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</si>
  <si>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</si>
  <si>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</si>
  <si>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</si>
  <si>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</si>
  <si>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</si>
  <si>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</si>
  <si>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</si>
  <si>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</si>
  <si>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</si>
  <si>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</si>
  <si>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</si>
  <si>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</si>
  <si>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</si>
  <si>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</si>
  <si>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</si>
  <si>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</si>
  <si>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</si>
  <si>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</si>
  <si>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</si>
  <si>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</si>
  <si>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</si>
  <si>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</si>
  <si>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</si>
  <si>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</si>
  <si>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</si>
  <si>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</si>
  <si>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</si>
  <si>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</si>
  <si>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</si>
  <si>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</si>
  <si>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</si>
  <si>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</si>
  <si>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</si>
  <si>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</si>
  <si>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</si>
  <si>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</si>
  <si>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</si>
  <si>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</si>
  <si>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</si>
  <si>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</si>
  <si>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</si>
  <si>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</si>
  <si>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</si>
  <si>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</si>
  <si>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</si>
  <si>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</si>
  <si>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</si>
  <si>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</si>
  <si>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</si>
  <si>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</si>
  <si>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</si>
  <si>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</si>
  <si>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</si>
  <si>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</si>
  <si>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司法统一考试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</si>
  <si>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</si>
  <si>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</si>
  <si>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</si>
  <si>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</si>
  <si>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</si>
  <si>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</si>
  <si>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</si>
  <si>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</si>
  <si>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</si>
  <si>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</si>
  <si>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</si>
  <si>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</si>
  <si>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</si>
  <si>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</si>
  <si>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</si>
  <si>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</si>
  <si>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</si>
  <si>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</si>
  <si>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</si>
  <si>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</si>
  <si>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</si>
  <si>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</si>
  <si>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</si>
  <si>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</si>
  <si>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</si>
  <si>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</si>
  <si>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</si>
  <si>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</si>
  <si>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</si>
  <si>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</si>
  <si>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</si>
  <si>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</si>
  <si>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</si>
  <si>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</si>
  <si>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</si>
  <si>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</si>
  <si>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</si>
  <si>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其他强制隔离解毒支出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</si>
  <si>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</si>
  <si>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</si>
  <si>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</si>
  <si>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</si>
  <si>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</si>
  <si>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</si>
  <si>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</si>
  <si>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</si>
  <si>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</si>
  <si>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</si>
  <si>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</si>
  <si>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</si>
  <si>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</si>
  <si>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</si>
  <si>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</si>
  <si>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</si>
  <si>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</si>
  <si>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 xml:space="preserve">        网络运行及维护</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</si>
  <si>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</si>
  <si>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</si>
  <si>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</si>
  <si>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</si>
  <si>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</si>
  <si>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</si>
  <si>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</si>
  <si>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</si>
  <si>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</si>
  <si>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其他公共安全支出(项)</t>
  </si>
  <si>
    <t>205</t>
  </si>
  <si>
    <t xml:space="preserve">  （四）教育支出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</si>
  <si>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</si>
  <si>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</si>
  <si>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</si>
  <si>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</si>
  <si>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</si>
  <si>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</si>
  <si>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</si>
  <si>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</si>
  <si>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</si>
  <si>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</si>
  <si>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</si>
  <si>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</si>
  <si>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</si>
  <si>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</si>
  <si>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</si>
  <si>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</si>
  <si>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</si>
  <si>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</si>
  <si>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</si>
  <si>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</si>
  <si>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</si>
  <si>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</si>
  <si>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</si>
  <si>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</si>
  <si>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</si>
  <si>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</si>
  <si>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中专教育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</si>
  <si>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</si>
  <si>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</si>
  <si>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</si>
  <si>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</si>
  <si>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</si>
  <si>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</si>
  <si>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</si>
  <si>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</si>
  <si>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</si>
  <si>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</si>
  <si>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</si>
  <si>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</si>
  <si>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</si>
  <si>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</si>
  <si>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</si>
  <si>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</si>
  <si>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</si>
  <si>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</si>
  <si>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</si>
  <si>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</si>
  <si>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</si>
  <si>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</si>
  <si>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</si>
  <si>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</si>
  <si>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</si>
  <si>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</si>
  <si>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</si>
  <si>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</si>
  <si>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</si>
  <si>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</si>
  <si>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</si>
  <si>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</si>
  <si>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</si>
  <si>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</si>
  <si>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</si>
  <si>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</si>
  <si>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</si>
  <si>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</si>
  <si>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</si>
  <si>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</si>
  <si>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</si>
  <si>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</si>
  <si>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</si>
  <si>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</si>
  <si>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</si>
  <si>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</si>
  <si>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</si>
  <si>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</si>
  <si>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</si>
  <si>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</si>
  <si>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</si>
  <si>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</si>
  <si>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</si>
  <si>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</si>
  <si>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</si>
  <si>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</si>
  <si>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</si>
  <si>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</si>
  <si>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</si>
  <si>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</si>
  <si>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</si>
  <si>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</si>
  <si>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</si>
  <si>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</si>
  <si>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</si>
  <si>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</si>
  <si>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</si>
  <si>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</si>
  <si>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</si>
  <si>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</si>
  <si>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</si>
  <si>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</si>
  <si>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</si>
  <si>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（五）科学技术支出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</si>
  <si>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</si>
  <si>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</si>
  <si>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</si>
  <si>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</si>
  <si>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</si>
  <si>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</si>
  <si>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</si>
  <si>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</si>
  <si>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</si>
  <si>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</si>
  <si>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</si>
  <si>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</si>
  <si>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</si>
  <si>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</si>
  <si>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</si>
  <si>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</si>
  <si>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</si>
  <si>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</si>
  <si>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</si>
  <si>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</si>
  <si>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</si>
  <si>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</si>
  <si>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</si>
  <si>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</si>
  <si>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</si>
  <si>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</si>
  <si>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</si>
  <si>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</si>
  <si>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</si>
  <si>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</si>
  <si>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</si>
  <si>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</si>
  <si>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</si>
  <si>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</si>
  <si>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</si>
  <si>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</si>
  <si>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</si>
  <si>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</si>
  <si>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</si>
  <si>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</si>
  <si>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</si>
  <si>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</si>
  <si>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</si>
  <si>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</si>
  <si>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</si>
  <si>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</si>
  <si>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</si>
  <si>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</si>
  <si>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</si>
  <si>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</si>
  <si>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</si>
  <si>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</si>
  <si>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</si>
  <si>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</si>
  <si>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</si>
  <si>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</si>
  <si>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</si>
  <si>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</si>
  <si>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</si>
  <si>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</si>
  <si>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</si>
  <si>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</si>
  <si>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</si>
  <si>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</si>
  <si>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</si>
  <si>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</si>
  <si>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</si>
  <si>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</si>
  <si>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</si>
  <si>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</si>
  <si>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</si>
  <si>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</si>
  <si>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</si>
  <si>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</si>
  <si>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</si>
  <si>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</si>
  <si>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</si>
  <si>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</si>
  <si>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</si>
  <si>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</si>
  <si>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</si>
  <si>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</si>
  <si>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</si>
  <si>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</si>
  <si>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</si>
  <si>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</si>
  <si>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科技重大专项</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</si>
  <si>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</si>
  <si>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</si>
  <si>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</si>
  <si>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</si>
  <si>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</si>
  <si>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</si>
  <si>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</si>
  <si>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</si>
  <si>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</si>
  <si>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</si>
  <si>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</si>
  <si>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</si>
  <si>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</si>
  <si>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</si>
  <si>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</si>
  <si>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</si>
  <si>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</si>
  <si>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（六）文化体育与传媒支出</t>
  </si>
  <si>
    <t>20701</t>
  </si>
  <si>
    <t xml:space="preserve">    文化</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</si>
  <si>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</si>
  <si>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</si>
  <si>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</si>
  <si>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</si>
  <si>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</si>
  <si>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</si>
  <si>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</si>
  <si>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</si>
  <si>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</si>
  <si>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</si>
  <si>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</si>
  <si>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</si>
  <si>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</si>
  <si>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</si>
  <si>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</si>
  <si>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</si>
  <si>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文化交流与合作</t>
  </si>
  <si>
    <t>2070111</t>
  </si>
  <si>
    <t xml:space="preserve">        文化创作与保护</t>
  </si>
  <si>
    <t>2070112</t>
  </si>
  <si>
    <t xml:space="preserve">        文化市场管理</t>
  </si>
  <si>
    <t>2070113</t>
  </si>
  <si>
    <t xml:space="preserve">        旅游宣传</t>
  </si>
  <si>
    <t>2070114</t>
  </si>
  <si>
    <t xml:space="preserve">        旅游行业业务管理</t>
  </si>
  <si>
    <t>2070199</t>
  </si>
  <si>
    <t xml:space="preserve">        其他文化支出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</si>
  <si>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</si>
  <si>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</si>
  <si>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</si>
  <si>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</si>
  <si>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</si>
  <si>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</si>
  <si>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</si>
  <si>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</si>
  <si>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</si>
  <si>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</si>
  <si>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</si>
  <si>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</si>
  <si>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</si>
  <si>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</si>
  <si>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</si>
  <si>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</si>
  <si>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</si>
  <si>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</si>
  <si>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</si>
  <si>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</si>
  <si>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</si>
  <si>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</si>
  <si>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</si>
  <si>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</si>
  <si>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</si>
  <si>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</si>
  <si>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</si>
  <si>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</si>
  <si>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</si>
  <si>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</si>
  <si>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</si>
  <si>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</si>
  <si>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</si>
  <si>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</si>
  <si>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</si>
  <si>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 xml:space="preserve">    行政运行</t>
  </si>
  <si>
    <t>2070602</t>
  </si>
  <si>
    <t xml:space="preserve">    一般行政管理事务</t>
  </si>
  <si>
    <t>2070603</t>
  </si>
  <si>
    <t xml:space="preserve">    机关服务</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</si>
  <si>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</si>
  <si>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</si>
  <si>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</si>
  <si>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</si>
  <si>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</si>
  <si>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</si>
  <si>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</si>
  <si>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</si>
  <si>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</si>
  <si>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</si>
  <si>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</si>
  <si>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</si>
  <si>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</si>
  <si>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 xml:space="preserve">      行政运行</t>
  </si>
  <si>
    <t>2070802</t>
  </si>
  <si>
    <t xml:space="preserve">      一般行政管理事务</t>
  </si>
  <si>
    <t>2070803</t>
  </si>
  <si>
    <t xml:space="preserve">      机关服务</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</si>
  <si>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</si>
  <si>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</si>
  <si>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</si>
  <si>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</si>
  <si>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</si>
  <si>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</si>
  <si>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</si>
  <si>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</si>
  <si>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</si>
  <si>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其他文化体育与传媒支出</t>
  </si>
  <si>
    <t>2079902</t>
  </si>
  <si>
    <t xml:space="preserve">        宣传文化发展专项支出</t>
  </si>
  <si>
    <t>2079903</t>
  </si>
  <si>
    <t xml:space="preserve">        文化产业发展专项支出</t>
  </si>
  <si>
    <t>2079999</t>
  </si>
  <si>
    <t xml:space="preserve">        其他文化体育与传媒支出</t>
  </si>
  <si>
    <t>208</t>
  </si>
  <si>
    <t xml:space="preserve">  （七）社会保障和就业支出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</si>
  <si>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</si>
  <si>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</si>
  <si>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</si>
  <si>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</si>
  <si>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</si>
  <si>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</si>
  <si>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</si>
  <si>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</si>
  <si>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</si>
  <si>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</si>
  <si>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</si>
  <si>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</si>
  <si>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</si>
  <si>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</si>
  <si>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</si>
  <si>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</si>
  <si>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</si>
  <si>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</si>
  <si>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</si>
  <si>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</si>
  <si>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</si>
  <si>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劳动人事争议调节仲裁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</si>
  <si>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</si>
  <si>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</si>
  <si>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</si>
  <si>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</si>
  <si>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</si>
  <si>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</si>
  <si>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</si>
  <si>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</si>
  <si>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</si>
  <si>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</si>
  <si>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</si>
  <si>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</si>
  <si>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</si>
  <si>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</si>
  <si>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</si>
  <si>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</si>
  <si>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</si>
  <si>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民间组织管理</t>
  </si>
  <si>
    <t>2080207</t>
  </si>
  <si>
    <t xml:space="preserve">        行政区划和地名管理</t>
  </si>
  <si>
    <t>2080208</t>
  </si>
  <si>
    <t xml:space="preserve">        基层政权和社区建设</t>
  </si>
  <si>
    <t>2080299</t>
  </si>
  <si>
    <t xml:space="preserve">        其他民政管理事务支出</t>
  </si>
  <si>
    <t>20804</t>
  </si>
  <si>
    <t xml:space="preserve">     补充全国社会保障基金</t>
  </si>
  <si>
    <t>2080402</t>
  </si>
  <si>
    <t xml:space="preserve">        用一般公共预算补充基金</t>
  </si>
  <si>
    <t>20805</t>
  </si>
  <si>
    <t xml:space="preserve">    行政事业单位离退休</t>
  </si>
  <si>
    <t>2080501</t>
  </si>
  <si>
    <t xml:space="preserve">        归口管理的行政单位离退休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</si>
  <si>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</si>
  <si>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</si>
  <si>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</si>
  <si>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</si>
  <si>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</si>
  <si>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</si>
  <si>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</si>
  <si>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</si>
  <si>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</si>
  <si>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</si>
  <si>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</si>
  <si>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</si>
  <si>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</si>
  <si>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其他行政事业单位离退休支出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</si>
  <si>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</si>
  <si>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</si>
  <si>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</si>
  <si>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</si>
  <si>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</si>
  <si>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</si>
  <si>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</si>
  <si>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</si>
  <si>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</si>
  <si>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</si>
  <si>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</si>
  <si>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</si>
  <si>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</si>
  <si>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</si>
  <si>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</si>
  <si>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</si>
  <si>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</si>
  <si>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</si>
  <si>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</si>
  <si>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小额担保贷款贴息</t>
  </si>
  <si>
    <t>2080711</t>
  </si>
  <si>
    <t xml:space="preserve">        就业见习补贴</t>
  </si>
  <si>
    <t>2080712</t>
  </si>
  <si>
    <t xml:space="preserve">        高技能人才培养补助</t>
  </si>
  <si>
    <t>2080713</t>
  </si>
  <si>
    <t xml:space="preserve">        求职补贴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</si>
  <si>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</si>
  <si>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</si>
  <si>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</si>
  <si>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</si>
  <si>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</si>
  <si>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</si>
  <si>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</si>
  <si>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</si>
  <si>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</si>
  <si>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</si>
  <si>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</si>
  <si>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</si>
  <si>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</si>
  <si>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</si>
  <si>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</si>
  <si>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</si>
  <si>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</si>
  <si>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</si>
  <si>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</si>
  <si>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</si>
  <si>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</si>
  <si>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</si>
  <si>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</si>
  <si>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</si>
  <si>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</si>
  <si>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</si>
  <si>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</si>
  <si>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</si>
  <si>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</si>
  <si>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</si>
  <si>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</si>
  <si>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</si>
  <si>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</si>
  <si>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</si>
  <si>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</si>
  <si>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</si>
  <si>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</si>
  <si>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</si>
  <si>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</si>
  <si>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</si>
  <si>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</si>
  <si>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假肢矫形</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</si>
  <si>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</si>
  <si>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</si>
  <si>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</si>
  <si>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</si>
  <si>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</si>
  <si>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</si>
  <si>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</si>
  <si>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</si>
  <si>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</si>
  <si>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</si>
  <si>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</si>
  <si>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</si>
  <si>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</si>
  <si>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</si>
  <si>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</si>
  <si>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</si>
  <si>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</si>
  <si>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</si>
  <si>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</si>
  <si>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</si>
  <si>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</si>
  <si>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</si>
  <si>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</si>
  <si>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</si>
  <si>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</si>
  <si>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</si>
  <si>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</si>
  <si>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</si>
  <si>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</si>
  <si>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</si>
  <si>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</si>
  <si>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</si>
  <si>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</si>
  <si>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</si>
  <si>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</si>
  <si>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</si>
  <si>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</si>
  <si>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</si>
  <si>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</si>
  <si>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</si>
  <si>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</si>
  <si>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</si>
  <si>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</si>
  <si>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特困人员供养</t>
  </si>
  <si>
    <t>2082101</t>
  </si>
  <si>
    <t xml:space="preserve">       城市特困人员供养支出</t>
  </si>
  <si>
    <t>2082102</t>
  </si>
  <si>
    <t xml:space="preserve">       农村五保供养支出</t>
  </si>
  <si>
    <t>20824</t>
  </si>
  <si>
    <t xml:space="preserve">    补充道路交通事故社会救助基金</t>
  </si>
  <si>
    <t>2082401</t>
  </si>
  <si>
    <t xml:space="preserve">        交强险营业税补助基金支出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</si>
  <si>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</si>
  <si>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</si>
  <si>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</si>
  <si>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</si>
  <si>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</si>
  <si>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</si>
  <si>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</si>
  <si>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</si>
  <si>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</si>
  <si>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</si>
  <si>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</si>
  <si>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</si>
  <si>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</si>
  <si>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</si>
  <si>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</si>
  <si>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</si>
  <si>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</si>
  <si>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</si>
  <si>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</si>
  <si>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</si>
  <si>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</si>
  <si>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</si>
  <si>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</si>
  <si>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</si>
  <si>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</si>
  <si>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</si>
  <si>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</si>
  <si>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</si>
  <si>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</si>
  <si>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</si>
  <si>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</si>
  <si>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</si>
  <si>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</si>
  <si>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</si>
  <si>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 xml:space="preserve">      事业运行</t>
  </si>
  <si>
    <t>2082899</t>
  </si>
  <si>
    <t xml:space="preserve">      其他退役军人事务管理支出</t>
  </si>
  <si>
    <t>20830</t>
  </si>
  <si>
    <t xml:space="preserve">      财政代缴社会保险费支出</t>
  </si>
  <si>
    <t>2083001</t>
  </si>
  <si>
    <t xml:space="preserve">      财政代缴城乡居民基本养老保险</t>
  </si>
  <si>
    <t>2083099</t>
  </si>
  <si>
    <t xml:space="preserve">      财政代缴其他社会保险费支出</t>
  </si>
  <si>
    <t>20899</t>
  </si>
  <si>
    <t xml:space="preserve">    其他社会保障和就业支出</t>
  </si>
  <si>
    <t>2089999</t>
  </si>
  <si>
    <t xml:space="preserve">        其他社会保障和就业支出</t>
  </si>
  <si>
    <t>210</t>
  </si>
  <si>
    <t xml:space="preserve">  （八）医疗卫生与计划生育支出</t>
  </si>
  <si>
    <t>21001</t>
  </si>
  <si>
    <t xml:space="preserve">    医疗卫生与计划生育管理事务</t>
  </si>
  <si>
    <t>2100101</t>
  </si>
  <si>
    <t>2100102</t>
  </si>
  <si>
    <t>2100103</t>
  </si>
  <si>
    <t>2100199</t>
  </si>
  <si>
    <t xml:space="preserve">        其他医疗卫生管理事务支出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</si>
  <si>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</si>
  <si>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</si>
  <si>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</si>
  <si>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</si>
  <si>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</si>
  <si>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</si>
  <si>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</si>
  <si>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</si>
  <si>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</si>
  <si>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</si>
  <si>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</si>
  <si>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</si>
  <si>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</si>
  <si>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妇产医院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</si>
  <si>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</si>
  <si>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</si>
  <si>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</si>
  <si>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</si>
  <si>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</si>
  <si>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</si>
  <si>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</si>
  <si>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</si>
  <si>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</si>
  <si>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</si>
  <si>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</si>
  <si>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</si>
  <si>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</si>
  <si>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</si>
  <si>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</si>
  <si>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</si>
  <si>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</si>
  <si>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</si>
  <si>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</si>
  <si>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</si>
  <si>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</si>
  <si>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</si>
  <si>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</si>
  <si>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</si>
  <si>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</si>
  <si>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</si>
  <si>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</si>
  <si>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</si>
  <si>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</si>
  <si>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</si>
  <si>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</si>
  <si>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</si>
  <si>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</si>
  <si>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</si>
  <si>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</si>
  <si>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</si>
  <si>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</si>
  <si>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</si>
  <si>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</si>
  <si>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</si>
  <si>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</si>
  <si>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</si>
  <si>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</si>
  <si>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</si>
  <si>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</si>
  <si>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</si>
  <si>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</si>
  <si>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</si>
  <si>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</si>
  <si>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</si>
  <si>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</si>
  <si>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</si>
  <si>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</si>
  <si>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</si>
  <si>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</si>
  <si>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</si>
  <si>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</si>
  <si>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</si>
  <si>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</si>
  <si>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</si>
  <si>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</si>
  <si>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</si>
  <si>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</si>
  <si>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</si>
  <si>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</si>
  <si>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</si>
  <si>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</si>
  <si>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</si>
  <si>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</si>
  <si>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</si>
  <si>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</si>
  <si>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</si>
  <si>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</si>
  <si>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</si>
  <si>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</si>
  <si>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</si>
  <si>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</si>
  <si>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</si>
  <si>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</si>
  <si>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</si>
  <si>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</si>
  <si>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</si>
  <si>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</si>
  <si>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</si>
  <si>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</si>
  <si>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</si>
  <si>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</si>
  <si>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</si>
  <si>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</si>
  <si>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</si>
  <si>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</si>
  <si>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</si>
  <si>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</si>
  <si>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其他优抚对象医疗补助</t>
  </si>
  <si>
    <t>21015</t>
  </si>
  <si>
    <t xml:space="preserve">    医疗保障管理事务</t>
  </si>
  <si>
    <t>2101501</t>
  </si>
  <si>
    <t>2101502</t>
  </si>
  <si>
    <t>2101503</t>
  </si>
  <si>
    <t>2101504</t>
  </si>
  <si>
    <t xml:space="preserve">      信息化建设</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</si>
  <si>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</si>
  <si>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</si>
  <si>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</si>
  <si>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</si>
  <si>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</si>
  <si>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</si>
  <si>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</si>
  <si>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</si>
  <si>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老龄卫生健康服务</t>
  </si>
  <si>
    <t>2101601</t>
  </si>
  <si>
    <t xml:space="preserve">        老龄卫生健康服务</t>
  </si>
  <si>
    <t>21099</t>
  </si>
  <si>
    <t xml:space="preserve">    其他卫生健康支出</t>
  </si>
  <si>
    <t>2109999</t>
  </si>
  <si>
    <t xml:space="preserve">        其他卫生健康支出</t>
  </si>
  <si>
    <t>211</t>
  </si>
  <si>
    <t xml:space="preserve">  （九）节能环保支出</t>
  </si>
  <si>
    <t>21101</t>
  </si>
  <si>
    <t xml:space="preserve">    环境保护管理事务</t>
  </si>
  <si>
    <t>2110101</t>
  </si>
  <si>
    <t>2110102</t>
  </si>
  <si>
    <t>2110103</t>
  </si>
  <si>
    <t>2110104</t>
  </si>
  <si>
    <t xml:space="preserve">        环境保护宣传</t>
  </si>
  <si>
    <t>2110105</t>
  </si>
  <si>
    <t xml:space="preserve">        环境保护法规、规划及标准</t>
  </si>
  <si>
    <t>2110106</t>
  </si>
  <si>
    <t xml:space="preserve">        环境国际合作及履约</t>
  </si>
  <si>
    <t>2110107</t>
  </si>
  <si>
    <t xml:space="preserve">        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</si>
  <si>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</si>
  <si>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</si>
  <si>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</si>
  <si>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</si>
  <si>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</si>
  <si>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</si>
  <si>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</si>
  <si>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</si>
  <si>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</si>
  <si>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</si>
  <si>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</si>
  <si>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</si>
  <si>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</si>
  <si>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</si>
  <si>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</si>
  <si>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</si>
  <si>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</si>
  <si>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</si>
  <si>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</si>
  <si>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</si>
  <si>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</si>
  <si>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</si>
  <si>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</si>
  <si>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</si>
  <si>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</si>
  <si>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</si>
  <si>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</si>
  <si>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</si>
  <si>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</si>
  <si>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</si>
  <si>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</si>
  <si>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</si>
  <si>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</si>
  <si>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</si>
  <si>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</si>
  <si>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</si>
  <si>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</si>
  <si>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</si>
  <si>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</si>
  <si>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</si>
  <si>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</si>
  <si>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自然保障地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</si>
  <si>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</si>
  <si>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</si>
  <si>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</si>
  <si>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</si>
  <si>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</si>
  <si>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</si>
  <si>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</si>
  <si>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</si>
  <si>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</si>
  <si>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</si>
  <si>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</si>
  <si>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</si>
  <si>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</si>
  <si>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</si>
  <si>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</si>
  <si>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</si>
  <si>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</si>
  <si>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</si>
  <si>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</si>
  <si>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</si>
  <si>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</si>
  <si>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</si>
  <si>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</si>
  <si>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</si>
  <si>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</si>
  <si>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</si>
  <si>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</si>
  <si>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</si>
  <si>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</si>
  <si>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</si>
  <si>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</si>
  <si>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</si>
  <si>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</si>
  <si>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</si>
  <si>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</si>
  <si>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</si>
  <si>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</si>
  <si>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</si>
  <si>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</si>
  <si>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</si>
  <si>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</si>
  <si>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</si>
  <si>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</si>
  <si>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</si>
  <si>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</si>
  <si>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</si>
  <si>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</si>
  <si>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</si>
  <si>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</si>
  <si>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</si>
  <si>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</si>
  <si>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环境监测与信息</t>
  </si>
  <si>
    <t>2111102</t>
  </si>
  <si>
    <t xml:space="preserve">        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</si>
  <si>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</si>
  <si>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</si>
  <si>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</si>
  <si>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</si>
  <si>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</si>
  <si>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</si>
  <si>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</si>
  <si>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</si>
  <si>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</si>
  <si>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</si>
  <si>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</si>
  <si>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</si>
  <si>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</si>
  <si>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</si>
  <si>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</si>
  <si>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</si>
  <si>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</si>
  <si>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</si>
  <si>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</si>
  <si>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</si>
  <si>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</si>
  <si>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</si>
  <si>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</si>
  <si>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</si>
  <si>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</si>
  <si>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</si>
  <si>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</si>
  <si>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</si>
  <si>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</si>
  <si>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</si>
  <si>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</si>
  <si>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</si>
  <si>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</si>
  <si>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</si>
  <si>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</si>
  <si>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</si>
  <si>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（十）城乡社区支出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</si>
  <si>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</si>
  <si>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</si>
  <si>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</si>
  <si>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</si>
  <si>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</si>
  <si>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</si>
  <si>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</si>
  <si>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</si>
  <si>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</si>
  <si>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</si>
  <si>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</si>
  <si>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</si>
  <si>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</si>
  <si>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</si>
  <si>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</si>
  <si>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</si>
  <si>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</si>
  <si>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</si>
  <si>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</si>
  <si>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</si>
  <si>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</si>
  <si>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</si>
  <si>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</si>
  <si>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</si>
  <si>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</si>
  <si>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</si>
  <si>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</si>
  <si>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</si>
  <si>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</si>
  <si>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</si>
  <si>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</si>
  <si>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</si>
  <si>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</si>
  <si>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</si>
  <si>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</si>
  <si>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</si>
  <si>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</si>
  <si>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</si>
  <si>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</si>
  <si>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</si>
  <si>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</si>
  <si>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</si>
  <si>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（十一）农林水支出</t>
  </si>
  <si>
    <t>21301</t>
  </si>
  <si>
    <t xml:space="preserve">    农业</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</si>
  <si>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</si>
  <si>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</si>
  <si>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</si>
  <si>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</si>
  <si>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</si>
  <si>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</si>
  <si>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</si>
  <si>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</si>
  <si>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</si>
  <si>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</si>
  <si>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</si>
  <si>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</si>
  <si>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</si>
  <si>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</si>
  <si>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</si>
  <si>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</si>
  <si>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</si>
  <si>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</si>
  <si>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2130114</t>
  </si>
  <si>
    <t xml:space="preserve">        对外交流与合作</t>
  </si>
  <si>
    <t>2130119</t>
  </si>
  <si>
    <t xml:space="preserve">        灾害救助</t>
  </si>
  <si>
    <t>2130120</t>
  </si>
  <si>
    <t xml:space="preserve">        稳定农民收入补贴</t>
  </si>
  <si>
    <t>2130121</t>
  </si>
  <si>
    <t xml:space="preserve">        农业结构调整补贴</t>
  </si>
  <si>
    <t>2130122</t>
  </si>
  <si>
    <t xml:space="preserve">        农业生产支持补贴</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</si>
  <si>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</si>
  <si>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</si>
  <si>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</si>
  <si>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</si>
  <si>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</si>
  <si>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</si>
  <si>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</si>
  <si>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</si>
  <si>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2130142</t>
  </si>
  <si>
    <t xml:space="preserve">        农村道路建设</t>
  </si>
  <si>
    <t>2130148</t>
  </si>
  <si>
    <t xml:space="preserve">        石油价格改革对渔业的补贴</t>
  </si>
  <si>
    <t>2130152</t>
  </si>
  <si>
    <t xml:space="preserve">        对高校毕业生到基层任职补助</t>
  </si>
  <si>
    <t>2130153</t>
  </si>
  <si>
    <t xml:space="preserve">        农田建设</t>
  </si>
  <si>
    <t>2130199</t>
  </si>
  <si>
    <t xml:space="preserve">        其他农业支出</t>
  </si>
  <si>
    <t>21302</t>
  </si>
  <si>
    <t xml:space="preserve">    林业</t>
  </si>
  <si>
    <t>2130201</t>
  </si>
  <si>
    <t>2130202</t>
  </si>
  <si>
    <t>2130203</t>
  </si>
  <si>
    <t>2130204</t>
  </si>
  <si>
    <t xml:space="preserve">        林业事业机构</t>
  </si>
  <si>
    <t>2130205</t>
  </si>
  <si>
    <t xml:space="preserve">        森林培育</t>
  </si>
  <si>
    <t>2130206</t>
  </si>
  <si>
    <t xml:space="preserve">        林业技术推广</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</si>
  <si>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</si>
  <si>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</si>
  <si>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</si>
  <si>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</si>
  <si>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</si>
  <si>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</si>
  <si>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</si>
  <si>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</si>
  <si>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</si>
  <si>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林业执法与监督</t>
  </si>
  <si>
    <t>2130217</t>
  </si>
  <si>
    <t xml:space="preserve">        防沙治沙</t>
  </si>
  <si>
    <t>2130220</t>
  </si>
  <si>
    <t xml:space="preserve">        林业对外合作与交流</t>
  </si>
  <si>
    <t>2130221</t>
  </si>
  <si>
    <t xml:space="preserve">        林业产业化</t>
  </si>
  <si>
    <t>2130223</t>
  </si>
  <si>
    <t xml:space="preserve">        信息管理</t>
  </si>
  <si>
    <t>2130226</t>
  </si>
  <si>
    <t xml:space="preserve">        林区公共支出</t>
  </si>
  <si>
    <t>2130227</t>
  </si>
  <si>
    <t xml:space="preserve">        林业贷款贴息</t>
  </si>
  <si>
    <t>2130234</t>
  </si>
  <si>
    <t xml:space="preserve">        防灾减灾</t>
  </si>
  <si>
    <t>2130236</t>
  </si>
  <si>
    <t xml:space="preserve">        草原管理</t>
  </si>
  <si>
    <t>2130237</t>
  </si>
  <si>
    <t xml:space="preserve">        行业业务管理</t>
  </si>
  <si>
    <t>2130299</t>
  </si>
  <si>
    <t xml:space="preserve">        其他林业支出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</si>
  <si>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</si>
  <si>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</si>
  <si>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</si>
  <si>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</si>
  <si>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</si>
  <si>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</si>
  <si>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</si>
  <si>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</si>
  <si>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</si>
  <si>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</si>
  <si>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</si>
  <si>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</si>
  <si>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</si>
  <si>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</si>
  <si>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</si>
  <si>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</si>
  <si>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</si>
  <si>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</si>
  <si>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</si>
  <si>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</si>
  <si>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</si>
  <si>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</si>
  <si>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</si>
  <si>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</si>
  <si>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</si>
  <si>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</si>
  <si>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</si>
  <si>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</si>
  <si>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</si>
  <si>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</si>
  <si>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</si>
  <si>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</si>
  <si>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</si>
  <si>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</si>
  <si>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</si>
  <si>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</si>
  <si>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</si>
  <si>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</si>
  <si>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</si>
  <si>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</si>
  <si>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</si>
  <si>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</si>
  <si>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</si>
  <si>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</si>
  <si>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</si>
  <si>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</si>
  <si>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</si>
  <si>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</si>
  <si>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</si>
  <si>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</si>
  <si>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</si>
  <si>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</si>
  <si>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</si>
  <si>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</si>
  <si>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</si>
  <si>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</si>
  <si>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</si>
  <si>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</si>
  <si>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</si>
  <si>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</si>
  <si>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</si>
  <si>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</si>
  <si>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</si>
  <si>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</si>
  <si>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</si>
  <si>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</si>
  <si>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</si>
  <si>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</si>
  <si>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</si>
  <si>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</si>
  <si>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</si>
  <si>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</si>
  <si>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</si>
  <si>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</si>
  <si>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</si>
  <si>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</si>
  <si>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</si>
  <si>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</si>
  <si>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</si>
  <si>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</si>
  <si>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</si>
  <si>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</si>
  <si>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</si>
  <si>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</si>
  <si>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</si>
  <si>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</si>
  <si>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</si>
  <si>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</si>
  <si>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</si>
  <si>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</si>
  <si>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</si>
  <si>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</si>
  <si>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2130805</t>
  </si>
  <si>
    <t xml:space="preserve">        补充小额担保贷款基金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</si>
  <si>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</si>
  <si>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</si>
  <si>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</si>
  <si>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</si>
  <si>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</si>
  <si>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</si>
  <si>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</si>
  <si>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</si>
  <si>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</si>
  <si>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</si>
  <si>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</si>
  <si>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</si>
  <si>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</si>
  <si>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</si>
  <si>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</si>
  <si>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（十二）交通运输支出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</si>
  <si>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</si>
  <si>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</si>
  <si>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</si>
  <si>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</si>
  <si>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</si>
  <si>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</si>
  <si>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</si>
  <si>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</si>
  <si>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</si>
  <si>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</si>
  <si>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公路和运输信息化建设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</si>
  <si>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</si>
  <si>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</si>
  <si>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</si>
  <si>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</si>
  <si>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</si>
  <si>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</si>
  <si>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</si>
  <si>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</si>
  <si>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</si>
  <si>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</si>
  <si>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</si>
  <si>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</si>
  <si>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</si>
  <si>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</si>
  <si>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</si>
  <si>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</si>
  <si>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</si>
  <si>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</si>
  <si>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</si>
  <si>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</si>
  <si>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</si>
  <si>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</si>
  <si>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</si>
  <si>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</si>
  <si>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</si>
  <si>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</si>
  <si>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</si>
  <si>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</si>
  <si>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</si>
  <si>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</si>
  <si>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</si>
  <si>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</si>
  <si>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</si>
  <si>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</si>
  <si>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</si>
  <si>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</si>
  <si>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</si>
  <si>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</si>
  <si>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</si>
  <si>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</si>
  <si>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</si>
  <si>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</si>
  <si>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</si>
  <si>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</si>
  <si>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</si>
  <si>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</si>
  <si>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</si>
  <si>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</si>
  <si>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</si>
  <si>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</si>
  <si>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</si>
  <si>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</si>
  <si>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</si>
  <si>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</si>
  <si>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</si>
  <si>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</si>
  <si>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</si>
  <si>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</si>
  <si>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</si>
  <si>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</si>
  <si>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</si>
  <si>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</si>
  <si>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</si>
  <si>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</si>
  <si>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</si>
  <si>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</si>
  <si>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</si>
  <si>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</si>
  <si>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</si>
  <si>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</si>
  <si>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</si>
  <si>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</si>
  <si>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</si>
  <si>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</si>
  <si>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</si>
  <si>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</si>
  <si>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</si>
  <si>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</si>
  <si>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</si>
  <si>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</si>
  <si>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</si>
  <si>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车辆购置税用于老旧汽车报废更新补贴支出</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</si>
  <si>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</si>
  <si>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</si>
  <si>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</si>
  <si>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</si>
  <si>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</si>
  <si>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</si>
  <si>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</si>
  <si>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</si>
  <si>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</si>
  <si>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（十三）资源勘探信息等支出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</si>
  <si>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</si>
  <si>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</si>
  <si>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</si>
  <si>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</si>
  <si>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</si>
  <si>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</si>
  <si>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</si>
  <si>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</si>
  <si>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</si>
  <si>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</si>
  <si>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</si>
  <si>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</si>
  <si>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</si>
  <si>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</si>
  <si>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</si>
  <si>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</si>
  <si>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</si>
  <si>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</si>
  <si>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</si>
  <si>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</si>
  <si>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</si>
  <si>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</si>
  <si>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</si>
  <si>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</si>
  <si>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</si>
  <si>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</si>
  <si>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</si>
  <si>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</si>
  <si>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</si>
  <si>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</si>
  <si>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</si>
  <si>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</si>
  <si>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</si>
  <si>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</si>
  <si>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</si>
  <si>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</si>
  <si>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</si>
  <si>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</si>
  <si>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</si>
  <si>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</si>
  <si>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</si>
  <si>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</si>
  <si>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</si>
  <si>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</si>
  <si>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</si>
  <si>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</si>
  <si>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</si>
  <si>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</si>
  <si>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</si>
  <si>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</si>
  <si>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</si>
  <si>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</si>
  <si>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</si>
  <si>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</si>
  <si>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</si>
  <si>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</si>
  <si>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</si>
  <si>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</si>
  <si>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</si>
  <si>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</si>
  <si>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</si>
  <si>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</si>
  <si>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</si>
  <si>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</si>
  <si>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</si>
  <si>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</si>
  <si>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</si>
  <si>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</si>
  <si>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</si>
  <si>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</si>
  <si>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</si>
  <si>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</si>
  <si>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</si>
  <si>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</si>
  <si>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</si>
  <si>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</si>
  <si>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</si>
  <si>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</si>
  <si>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</si>
  <si>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</si>
  <si>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</si>
  <si>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</si>
  <si>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</si>
  <si>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</si>
  <si>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</si>
  <si>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</si>
  <si>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</si>
  <si>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</si>
  <si>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</si>
  <si>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</si>
  <si>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</si>
  <si>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</si>
  <si>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</si>
  <si>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</si>
  <si>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</si>
  <si>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</si>
  <si>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</si>
  <si>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</si>
  <si>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</si>
  <si>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</si>
  <si>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</si>
  <si>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</si>
  <si>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</si>
  <si>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</si>
  <si>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</si>
  <si>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</si>
  <si>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其他资源勘探信息等支出</t>
  </si>
  <si>
    <t>216</t>
  </si>
  <si>
    <t xml:space="preserve">  （十四）商业服务业等支出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</si>
  <si>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</si>
  <si>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</si>
  <si>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</si>
  <si>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</si>
  <si>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</si>
  <si>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</si>
  <si>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</si>
  <si>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</si>
  <si>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</si>
  <si>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</si>
  <si>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民贸网点贷款贴息</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</si>
  <si>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</si>
  <si>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</si>
  <si>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</si>
  <si>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</si>
  <si>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</si>
  <si>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</si>
  <si>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</si>
  <si>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</si>
  <si>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</si>
  <si>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</si>
  <si>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</si>
  <si>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</si>
  <si>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</si>
  <si>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</si>
  <si>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</si>
  <si>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</si>
  <si>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</si>
  <si>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</si>
  <si>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</si>
  <si>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</si>
  <si>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</si>
  <si>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（十五）金融支出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</si>
  <si>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</si>
  <si>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</si>
  <si>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</si>
  <si>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</si>
  <si>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</si>
  <si>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</si>
  <si>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</si>
  <si>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</si>
  <si>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</si>
  <si>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</si>
  <si>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</si>
  <si>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</si>
  <si>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</si>
  <si>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</si>
  <si>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</si>
  <si>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</si>
  <si>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</si>
  <si>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</si>
  <si>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</si>
  <si>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</si>
  <si>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</si>
  <si>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</si>
  <si>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</si>
  <si>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</si>
  <si>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</si>
  <si>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</si>
  <si>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</si>
  <si>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</si>
  <si>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</si>
  <si>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</si>
  <si>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</si>
  <si>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</si>
  <si>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</si>
  <si>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</si>
  <si>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</si>
  <si>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商业银行贷款贴息</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</si>
  <si>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</si>
  <si>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</si>
  <si>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</si>
  <si>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</si>
  <si>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</si>
  <si>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</si>
  <si>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</si>
  <si>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</si>
  <si>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</si>
  <si>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</si>
  <si>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</si>
  <si>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</si>
  <si>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</si>
  <si>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</si>
  <si>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</si>
  <si>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</si>
  <si>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</si>
  <si>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</si>
  <si>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</si>
  <si>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（十六）援助其他地区支出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</si>
  <si>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</si>
  <si>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</si>
  <si>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</si>
  <si>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</si>
  <si>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</si>
  <si>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</si>
  <si>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</si>
  <si>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</si>
  <si>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</si>
  <si>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</si>
  <si>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</si>
  <si>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21907</t>
  </si>
  <si>
    <t xml:space="preserve">    交通运输</t>
  </si>
  <si>
    <t>21908</t>
  </si>
  <si>
    <t xml:space="preserve">    住房保障</t>
  </si>
  <si>
    <t>21999</t>
  </si>
  <si>
    <t xml:space="preserve">    其他支出</t>
  </si>
  <si>
    <t>220</t>
  </si>
  <si>
    <t xml:space="preserve">  （十七）国土海洋气象等支出</t>
  </si>
  <si>
    <t>22001</t>
  </si>
  <si>
    <t xml:space="preserve">    国土资源事务</t>
  </si>
  <si>
    <t>2200101</t>
  </si>
  <si>
    <t>2200102</t>
  </si>
  <si>
    <t>2200103</t>
  </si>
  <si>
    <t>2200104</t>
  </si>
  <si>
    <t xml:space="preserve">        国土资源规划及管理</t>
  </si>
  <si>
    <t>2200106</t>
  </si>
  <si>
    <t xml:space="preserve">        土地资源利用与保护</t>
  </si>
  <si>
    <t>2200107</t>
  </si>
  <si>
    <t xml:space="preserve">        国土资源社会公益服务</t>
  </si>
  <si>
    <t>2200108</t>
  </si>
  <si>
    <t xml:space="preserve">        国土资源行业业务管理</t>
  </si>
  <si>
    <t>2200109</t>
  </si>
  <si>
    <t xml:space="preserve">        国土资源调查</t>
  </si>
  <si>
    <t>2200112</t>
  </si>
  <si>
    <t xml:space="preserve">        土地资源储备支出</t>
  </si>
  <si>
    <t>2200113</t>
  </si>
  <si>
    <t xml:space="preserve">        地质及矿产资源调查</t>
  </si>
  <si>
    <t>2200114</t>
  </si>
  <si>
    <t xml:space="preserve">        地质矿产资源利用与保护</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</si>
  <si>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</si>
  <si>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</si>
  <si>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</si>
  <si>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</si>
  <si>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</si>
  <si>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</si>
  <si>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</si>
  <si>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</si>
  <si>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</si>
  <si>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</si>
  <si>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</si>
  <si>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</si>
  <si>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</si>
  <si>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</si>
  <si>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</si>
  <si>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</si>
  <si>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</si>
  <si>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</si>
  <si>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</si>
  <si>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</si>
  <si>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</si>
  <si>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</si>
  <si>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</si>
  <si>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</si>
  <si>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</si>
  <si>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</si>
  <si>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</si>
  <si>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</si>
  <si>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其他国土资源事务支出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</si>
  <si>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</si>
  <si>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</si>
  <si>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</si>
  <si>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</si>
  <si>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</si>
  <si>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</si>
  <si>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</si>
  <si>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</si>
  <si>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</si>
  <si>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</si>
  <si>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</si>
  <si>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</si>
  <si>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</si>
  <si>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</si>
  <si>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</si>
  <si>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</si>
  <si>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</si>
  <si>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</si>
  <si>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</si>
  <si>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</si>
  <si>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</si>
  <si>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</si>
  <si>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</si>
  <si>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</si>
  <si>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</si>
  <si>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</si>
  <si>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</si>
  <si>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</si>
  <si>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其他国土海洋气象等支出</t>
  </si>
  <si>
    <t>2209999</t>
  </si>
  <si>
    <t xml:space="preserve">        其他国土海洋气象等支出</t>
  </si>
  <si>
    <t>221</t>
  </si>
  <si>
    <t xml:space="preserve">  （十八）住房保障支出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</si>
  <si>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</si>
  <si>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</si>
  <si>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</si>
  <si>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</si>
  <si>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</si>
  <si>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</si>
  <si>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</si>
  <si>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</si>
  <si>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</si>
  <si>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</si>
  <si>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</si>
  <si>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</si>
  <si>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</si>
  <si>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</si>
  <si>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</si>
  <si>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</si>
  <si>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</si>
  <si>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</si>
  <si>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</si>
  <si>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</si>
  <si>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</si>
  <si>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</si>
  <si>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</si>
  <si>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</si>
  <si>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</si>
  <si>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</si>
  <si>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</si>
  <si>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</si>
  <si>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</si>
  <si>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</si>
  <si>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</si>
  <si>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</si>
  <si>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</si>
  <si>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</si>
  <si>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</si>
  <si>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</si>
  <si>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</si>
  <si>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公积金管理</t>
  </si>
  <si>
    <t>2210399</t>
  </si>
  <si>
    <t xml:space="preserve">        其他城乡社区住宅支出</t>
  </si>
  <si>
    <t>222</t>
  </si>
  <si>
    <t xml:space="preserve">  （十九）粮油物资储备支出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</si>
  <si>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</si>
  <si>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</si>
  <si>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</si>
  <si>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</si>
  <si>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</si>
  <si>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</si>
  <si>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</si>
  <si>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</si>
  <si>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</si>
  <si>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</si>
  <si>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</si>
  <si>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</si>
  <si>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</si>
  <si>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</si>
  <si>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</si>
  <si>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</si>
  <si>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</si>
  <si>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</si>
  <si>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</si>
  <si>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</si>
  <si>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</si>
  <si>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</si>
  <si>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</si>
  <si>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</si>
  <si>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</si>
  <si>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</si>
  <si>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</si>
  <si>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</si>
  <si>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</si>
  <si>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</si>
  <si>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</si>
  <si>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</si>
  <si>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</si>
  <si>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</si>
  <si>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</si>
  <si>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</si>
  <si>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</si>
  <si>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</si>
  <si>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</si>
  <si>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</si>
  <si>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</si>
  <si>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</si>
  <si>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</si>
  <si>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</si>
  <si>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</si>
  <si>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</si>
  <si>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</si>
  <si>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</si>
  <si>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</si>
  <si>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</si>
  <si>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</si>
  <si>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</si>
  <si>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</si>
  <si>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</si>
  <si>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</si>
  <si>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</si>
  <si>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</si>
  <si>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</si>
  <si>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</si>
  <si>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</si>
  <si>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</si>
  <si>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</si>
  <si>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</si>
  <si>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</si>
  <si>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</si>
  <si>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</si>
  <si>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</si>
  <si>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</si>
  <si>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</si>
  <si>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</si>
  <si>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</si>
  <si>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</si>
  <si>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</si>
  <si>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</si>
  <si>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</si>
  <si>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</si>
  <si>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</si>
  <si>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</si>
  <si>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</si>
  <si>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</si>
  <si>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</si>
  <si>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</si>
  <si>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</si>
  <si>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（二十）灾害防治及应急管理支出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</si>
  <si>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</si>
  <si>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</si>
  <si>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</si>
  <si>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</si>
  <si>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</si>
  <si>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</si>
  <si>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</si>
  <si>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</si>
  <si>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</si>
  <si>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</si>
  <si>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</si>
  <si>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</si>
  <si>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</si>
  <si>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</si>
  <si>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</si>
  <si>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</si>
  <si>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</si>
  <si>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</si>
  <si>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</si>
  <si>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</si>
  <si>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</si>
  <si>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</si>
  <si>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 xml:space="preserve">       一般行政管理实务</t>
  </si>
  <si>
    <t>2240203</t>
  </si>
  <si>
    <t>2240204</t>
  </si>
  <si>
    <t xml:space="preserve">       消防应急救援</t>
  </si>
  <si>
    <t>2240250</t>
  </si>
  <si>
    <t>2240299</t>
  </si>
  <si>
    <t xml:space="preserve">       其他消防事务支出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</si>
  <si>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</si>
  <si>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</si>
  <si>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</si>
  <si>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</si>
  <si>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</si>
  <si>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</si>
  <si>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</si>
  <si>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</si>
  <si>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</si>
  <si>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</si>
  <si>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</si>
  <si>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</si>
  <si>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</si>
  <si>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</si>
  <si>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</si>
  <si>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</si>
  <si>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</si>
  <si>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</si>
  <si>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</si>
  <si>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</si>
  <si>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</si>
  <si>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</si>
  <si>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</si>
  <si>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</si>
  <si>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</si>
  <si>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</si>
  <si>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</si>
  <si>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</si>
  <si>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</si>
  <si>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</si>
  <si>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</si>
  <si>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</si>
  <si>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</si>
  <si>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</si>
  <si>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</si>
  <si>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</si>
  <si>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</si>
  <si>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</si>
  <si>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</si>
  <si>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</si>
  <si>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</si>
  <si>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</si>
  <si>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</si>
  <si>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</si>
  <si>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</si>
  <si>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</si>
  <si>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</si>
  <si>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</si>
  <si>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</si>
  <si>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</si>
  <si>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其他自然灾害生活救助支出</t>
  </si>
  <si>
    <t>22499</t>
  </si>
  <si>
    <t xml:space="preserve">     其他灾害防治及应急管理支出</t>
  </si>
  <si>
    <t>2249999</t>
  </si>
  <si>
    <t xml:space="preserve">       其他灾害防治及应急管理支出</t>
  </si>
  <si>
    <t>227</t>
  </si>
  <si>
    <t xml:space="preserve">  （二十一）预备费</t>
  </si>
  <si>
    <t>229</t>
  </si>
  <si>
    <t xml:space="preserve">  （二十二）其他支出</t>
  </si>
  <si>
    <t>22902</t>
  </si>
  <si>
    <t xml:space="preserve">    年初预留</t>
  </si>
  <si>
    <t>2290201</t>
  </si>
  <si>
    <t xml:space="preserve">        年初预留</t>
  </si>
  <si>
    <t>22999</t>
  </si>
  <si>
    <t>2299999</t>
  </si>
  <si>
    <t xml:space="preserve">        其他支出</t>
  </si>
  <si>
    <t>232</t>
  </si>
  <si>
    <t xml:space="preserve">  （二十三）债务付息支出</t>
  </si>
  <si>
    <t>23201</t>
  </si>
  <si>
    <t xml:space="preserve">    中央政府国内债务付息支出</t>
  </si>
  <si>
    <t>23202</t>
  </si>
  <si>
    <t xml:space="preserve">    中央政府国外债务付息支出</t>
  </si>
  <si>
    <t>2320201</t>
  </si>
  <si>
    <t xml:space="preserve">    中央政府境外发行主权债券付息支出</t>
  </si>
  <si>
    <t>2320202</t>
  </si>
  <si>
    <t xml:space="preserve">    中央政府向外国政府借款付息支出</t>
  </si>
  <si>
    <t>2320203</t>
  </si>
  <si>
    <t xml:space="preserve">    中央政府向国际金融组织借款付息支出</t>
  </si>
  <si>
    <t>2320299</t>
  </si>
  <si>
    <t xml:space="preserve">    中央政府其他国外借款付息支出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</si>
  <si>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</si>
  <si>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</si>
  <si>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</si>
  <si>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</si>
  <si>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</si>
  <si>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</si>
  <si>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</si>
  <si>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</si>
  <si>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</si>
  <si>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</si>
  <si>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</si>
  <si>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（二十四）债务发行费用支出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</si>
  <si>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</si>
  <si>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</si>
  <si>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</si>
  <si>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</si>
  <si>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</si>
  <si>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</si>
  <si>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23006</t>
  </si>
  <si>
    <t>上解上级财政支出</t>
  </si>
  <si>
    <t>2300601</t>
  </si>
  <si>
    <t xml:space="preserve">  （一）体制上解支出</t>
  </si>
  <si>
    <t>2300602</t>
  </si>
  <si>
    <t xml:space="preserve">  （二）专项上解支出</t>
  </si>
  <si>
    <t>调出资金</t>
  </si>
  <si>
    <t>安排预算稳定调节基金</t>
  </si>
  <si>
    <t>增设还贷准备金</t>
  </si>
  <si>
    <t>支出总计</t>
  </si>
  <si>
    <t>年终结余</t>
  </si>
  <si>
    <t xml:space="preserve">   （一）结转下年支出专款</t>
  </si>
  <si>
    <t xml:space="preserve">   （二）净结余</t>
  </si>
  <si>
    <t>附表三</t>
  </si>
  <si>
    <t>2022年柳南区一般公共预算本级支出决算表</t>
  </si>
  <si>
    <t>2022年柳南区一般公共预算本级(基本)支出决算表</t>
  </si>
  <si>
    <t>录入04表</t>
  </si>
  <si>
    <t>单位:万元</t>
  </si>
  <si>
    <t>科目名称</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</si>
  <si>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</si>
  <si>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</si>
  <si>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</si>
  <si>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</si>
  <si>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</si>
  <si>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</si>
  <si>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</si>
  <si>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</si>
  <si>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</si>
  <si>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</si>
  <si>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</si>
  <si>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</si>
  <si>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</si>
  <si>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</si>
  <si>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</si>
  <si>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</si>
  <si>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</si>
  <si>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</si>
  <si>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</si>
  <si>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</si>
  <si>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</si>
  <si>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</si>
  <si>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</si>
  <si>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</si>
  <si>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</si>
  <si>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</si>
  <si>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</si>
  <si>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</si>
  <si>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</si>
  <si>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</si>
  <si>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</si>
  <si>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</si>
  <si>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</si>
  <si>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</si>
  <si>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</si>
  <si>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</si>
  <si>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</si>
  <si>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</si>
  <si>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</si>
  <si>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</si>
  <si>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</si>
  <si>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</si>
  <si>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</si>
  <si>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</si>
  <si>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</si>
  <si>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</si>
  <si>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</si>
  <si>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</si>
  <si>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</si>
  <si>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</si>
  <si>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</si>
  <si>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</si>
  <si>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</si>
  <si>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</si>
  <si>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</si>
  <si>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</si>
  <si>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</si>
  <si>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</si>
  <si>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</si>
  <si>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</si>
  <si>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</si>
  <si>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</si>
  <si>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</si>
  <si>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</si>
  <si>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 xml:space="preserve">  其他支出</t>
  </si>
  <si>
    <t>2022年度柳南区一般公共预算税收返还和转移支付决算表</t>
  </si>
  <si>
    <t>录入05表</t>
  </si>
  <si>
    <t>单位：万元</t>
  </si>
  <si>
    <t>决 算 数</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</si>
  <si>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</si>
  <si>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</si>
  <si>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</si>
  <si>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</si>
  <si>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</si>
  <si>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</si>
  <si>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</si>
  <si>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</si>
  <si>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</si>
  <si>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</si>
  <si>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</si>
  <si>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</si>
  <si>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</si>
  <si>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</si>
  <si>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</si>
  <si>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</si>
  <si>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</si>
  <si>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</si>
  <si>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</si>
  <si>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</si>
  <si>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</si>
  <si>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</si>
  <si>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</si>
  <si>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</si>
  <si>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</si>
  <si>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</si>
  <si>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</si>
  <si>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</si>
  <si>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</si>
  <si>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</si>
  <si>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</si>
  <si>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</si>
  <si>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</si>
  <si>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</si>
  <si>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</si>
  <si>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</si>
  <si>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</si>
  <si>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</si>
  <si>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</si>
  <si>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</si>
  <si>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</si>
  <si>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</si>
  <si>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</si>
  <si>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</si>
  <si>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</si>
  <si>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</si>
  <si>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</si>
  <si>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</si>
  <si>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</si>
  <si>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</si>
  <si>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</si>
  <si>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</si>
  <si>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</si>
  <si>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</si>
  <si>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</si>
  <si>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</si>
  <si>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</si>
  <si>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</si>
  <si>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</si>
  <si>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</si>
  <si>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</si>
  <si>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</si>
  <si>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</si>
  <si>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</si>
  <si>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</si>
  <si>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</si>
  <si>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</si>
  <si>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</si>
  <si>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</si>
  <si>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</si>
  <si>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</si>
  <si>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</si>
  <si>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</si>
  <si>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</si>
  <si>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</si>
  <si>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</si>
  <si>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</si>
  <si>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</si>
  <si>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</si>
  <si>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</si>
  <si>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</si>
  <si>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</si>
  <si>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</si>
  <si>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</si>
  <si>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</si>
  <si>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</si>
  <si>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</si>
  <si>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</si>
  <si>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</si>
  <si>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</si>
  <si>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</si>
  <si>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</si>
  <si>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</si>
  <si>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</si>
  <si>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</si>
  <si>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</si>
  <si>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</si>
  <si>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</si>
  <si>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</si>
  <si>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</si>
  <si>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</si>
  <si>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</si>
  <si>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</si>
  <si>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</si>
  <si>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资源勘探工业信息等</t>
  </si>
  <si>
    <t xml:space="preserve">    商业服务业等</t>
  </si>
  <si>
    <t xml:space="preserve">    金融</t>
  </si>
  <si>
    <t xml:space="preserve">    自然资源海洋气象等</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</si>
  <si>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</si>
  <si>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</si>
  <si>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</si>
  <si>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</si>
  <si>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</si>
  <si>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</si>
  <si>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</si>
  <si>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</si>
  <si>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</si>
  <si>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</si>
  <si>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 xml:space="preserve">调入资金   </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</si>
  <si>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</si>
  <si>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</si>
  <si>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</si>
  <si>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</si>
  <si>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</si>
  <si>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</si>
  <si>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</si>
  <si>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</si>
  <si>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</si>
  <si>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</si>
  <si>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</si>
  <si>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</si>
  <si>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</si>
  <si>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</si>
  <si>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</si>
  <si>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</si>
  <si>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</si>
  <si>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</si>
  <si>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</si>
  <si>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</si>
  <si>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</si>
  <si>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</si>
  <si>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</si>
  <si>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</si>
  <si>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</si>
  <si>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</si>
  <si>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</si>
  <si>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</si>
  <si>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</si>
  <si>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</si>
  <si>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</si>
  <si>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</si>
  <si>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</si>
  <si>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</si>
  <si>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</si>
  <si>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</si>
  <si>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</si>
  <si>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</si>
  <si>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</si>
  <si>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</si>
  <si>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</si>
  <si>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</si>
  <si>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</si>
  <si>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</si>
  <si>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</si>
  <si>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</si>
  <si>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</si>
  <si>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</si>
  <si>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</si>
  <si>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</si>
  <si>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</si>
  <si>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</si>
  <si>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</si>
  <si>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</si>
  <si>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</si>
  <si>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</si>
  <si>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</si>
  <si>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</si>
  <si>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</si>
  <si>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</si>
  <si>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</si>
  <si>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</si>
  <si>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</si>
  <si>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</si>
  <si>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</si>
  <si>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</si>
  <si>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</si>
  <si>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</si>
  <si>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</si>
  <si>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</si>
  <si>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</si>
  <si>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</si>
  <si>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</si>
  <si>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减:结转下年的支出</t>
  </si>
  <si>
    <t>净结余</t>
  </si>
  <si>
    <t>收  入  总  计</t>
  </si>
  <si>
    <t>支  出  总  计</t>
  </si>
  <si>
    <t>2022年度柳南区政府一般债务限额和余额情况决算表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</si>
  <si>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</si>
  <si>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</si>
  <si>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</si>
  <si>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</si>
  <si>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</si>
  <si>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</si>
  <si>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</si>
  <si>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</si>
  <si>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</si>
  <si>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</si>
  <si>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</si>
  <si>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</si>
  <si>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</si>
  <si>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</si>
  <si>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</si>
  <si>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</si>
  <si>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附表七</t>
  </si>
  <si>
    <t>2022年政府性基金收入决算表</t>
  </si>
  <si>
    <t>2021年完成</t>
  </si>
  <si>
    <t>年初数</t>
  </si>
  <si>
    <t>政府性基金收入</t>
  </si>
  <si>
    <t>1030102</t>
  </si>
  <si>
    <t>（一）农网还贷资金收入</t>
  </si>
  <si>
    <t>1030106</t>
  </si>
  <si>
    <t>（二）铁路建设基金收入</t>
  </si>
  <si>
    <t>1030110</t>
  </si>
  <si>
    <t>（三）民航发展基金收入</t>
  </si>
  <si>
    <t>1030112</t>
  </si>
  <si>
    <t>（四）海南省高等级公路车辆通行附加费收入</t>
  </si>
  <si>
    <t>（五）港口建设费收入</t>
  </si>
  <si>
    <t>1030121</t>
  </si>
  <si>
    <t>（六）旅游发展基金收入</t>
  </si>
  <si>
    <t>1030129</t>
  </si>
  <si>
    <t>（七）国家电影事业发展专项资金收入</t>
  </si>
  <si>
    <t/>
  </si>
  <si>
    <t>1030146</t>
  </si>
  <si>
    <t>（八） 国有土地收益基金收入</t>
  </si>
  <si>
    <t>1030147</t>
  </si>
  <si>
    <t>（九）农业土地开发资金收入</t>
  </si>
  <si>
    <t>1030148</t>
  </si>
  <si>
    <t>（十）国有土地使用权出让收入</t>
  </si>
  <si>
    <t>1030149</t>
  </si>
  <si>
    <t>（十一）大中型水库移民后期扶持基金收入</t>
  </si>
  <si>
    <t>1030150</t>
  </si>
  <si>
    <t>（十二）大中型水库库区基金收入</t>
  </si>
  <si>
    <t>1030152</t>
  </si>
  <si>
    <t>（十三）三峡水库库区基金收入</t>
  </si>
  <si>
    <t>1030153</t>
  </si>
  <si>
    <t>（十四）中央特别国债经营基金收入</t>
  </si>
  <si>
    <t>1030154</t>
  </si>
  <si>
    <t>（十五）中央特别国债经营基金财务收入</t>
  </si>
  <si>
    <t>1030155</t>
  </si>
  <si>
    <t>（十六）彩票公益金收入</t>
  </si>
  <si>
    <t>1030156</t>
  </si>
  <si>
    <t>（十七）城市基础设施配套费收入</t>
  </si>
  <si>
    <t>1030157</t>
  </si>
  <si>
    <t>（十八） 小型水库移民扶助基金收入</t>
  </si>
  <si>
    <t>1030158</t>
  </si>
  <si>
    <t>（十九）国家重大水利工程建设基金收入</t>
  </si>
  <si>
    <t>1030159</t>
  </si>
  <si>
    <t>（二十）车辆通行费</t>
  </si>
  <si>
    <t>1030166</t>
  </si>
  <si>
    <t>（二十一）核电站乏燃料处理处置基金收入</t>
  </si>
  <si>
    <t>1030168</t>
  </si>
  <si>
    <t>（二十二）可再生能源电价附加收入</t>
  </si>
  <si>
    <t>1030171</t>
  </si>
  <si>
    <t>（二十三）船舶油污损害赔偿基金收入</t>
  </si>
  <si>
    <t>1030175</t>
  </si>
  <si>
    <t>（二十四）废弃电器电子产品处理基金收入</t>
  </si>
  <si>
    <t>1030178</t>
  </si>
  <si>
    <t>（二十五）污水处理费收入</t>
  </si>
  <si>
    <t>1030180</t>
  </si>
  <si>
    <t>（二十六）彩票发行机构和彩票销售机构的业务费用</t>
  </si>
  <si>
    <t>1030199</t>
  </si>
  <si>
    <t>（二十七）其他政府性基金收入</t>
  </si>
  <si>
    <t>10310</t>
  </si>
  <si>
    <t>（二十八）专项债务对应项目专项收入</t>
  </si>
  <si>
    <t>1031003</t>
  </si>
  <si>
    <t xml:space="preserve">    海南省高等级公路车辆通行附加费专项债务对应项目专项收入</t>
  </si>
  <si>
    <t>1031005</t>
  </si>
  <si>
    <t xml:space="preserve">    国家电影事业发展专项资金专项债务对应项目专项收入</t>
  </si>
  <si>
    <t>1031006</t>
  </si>
  <si>
    <t xml:space="preserve">    国有土地使用权出让金专项债务对应项目专项收入</t>
  </si>
  <si>
    <t>103100601</t>
  </si>
  <si>
    <t xml:space="preserve">      土地储备专项债券对应项目专项收入</t>
  </si>
  <si>
    <t>103100602</t>
  </si>
  <si>
    <t xml:space="preserve">      棚户区改造专项债券对应项目专项收入</t>
  </si>
  <si>
    <t>103100699</t>
  </si>
  <si>
    <t xml:space="preserve">      其他国有土地使用权出让金专项债务对应项目专项收入</t>
  </si>
  <si>
    <t>1031008</t>
  </si>
  <si>
    <t xml:space="preserve">    农业土地开发资金专项债务对应项目专项收入</t>
  </si>
  <si>
    <t>1031009</t>
  </si>
  <si>
    <t xml:space="preserve">    大中型水库库区基金专项债务对应项目专项收入</t>
  </si>
  <si>
    <t>1031010</t>
  </si>
  <si>
    <t xml:space="preserve">    城市基础设施配套费专项债务对应项目专项收入</t>
  </si>
  <si>
    <t>1031011</t>
  </si>
  <si>
    <t xml:space="preserve">    小型水库移民扶助基金专项债务对应项目专项收入</t>
  </si>
  <si>
    <t>1031012</t>
  </si>
  <si>
    <t xml:space="preserve">    国家重大水利工程建设基金专项债务对应项目专项收入</t>
  </si>
  <si>
    <t>1031013</t>
  </si>
  <si>
    <t xml:space="preserve">    车辆通行费专项债务对应项目专项收入</t>
  </si>
  <si>
    <t>103101301</t>
  </si>
  <si>
    <t xml:space="preserve">      政府收费公路专项债券对应项目专项收入</t>
  </si>
  <si>
    <t>103101399</t>
  </si>
  <si>
    <t xml:space="preserve">      其他车辆通行费专项债务对应项目专项收入</t>
  </si>
  <si>
    <t>1031014</t>
  </si>
  <si>
    <t xml:space="preserve">    污水处理费专项债务对应项目专项收入</t>
  </si>
  <si>
    <t>1031099</t>
  </si>
  <si>
    <t xml:space="preserve">    其他政府性基金专项债务对应项目专项收入</t>
  </si>
  <si>
    <t>103109998</t>
  </si>
  <si>
    <t xml:space="preserve">      其他地方自行试点项目收益专项债券对应项目专项收入</t>
  </si>
  <si>
    <t>103109999</t>
  </si>
  <si>
    <t xml:space="preserve">      其他政府性基金专项债务对应项目专项收入</t>
  </si>
  <si>
    <t>11008</t>
  </si>
  <si>
    <t>1100802</t>
  </si>
  <si>
    <t xml:space="preserve">  政府性基金预算上年结余收入</t>
  </si>
  <si>
    <t>11009</t>
  </si>
  <si>
    <t>1100902</t>
  </si>
  <si>
    <t xml:space="preserve">  调入政府性基金预算资金</t>
  </si>
  <si>
    <t>11011</t>
  </si>
  <si>
    <t>1101102</t>
  </si>
  <si>
    <t xml:space="preserve">  地方政府专项债务转贷收入</t>
  </si>
  <si>
    <t>110110201</t>
  </si>
  <si>
    <t xml:space="preserve">    海南省高等级公路车辆通行附加费债务转贷收入</t>
  </si>
  <si>
    <t>110110205</t>
  </si>
  <si>
    <t xml:space="preserve">    国家电影事业发展专项资金债务转贷收入</t>
  </si>
  <si>
    <t>110110211</t>
  </si>
  <si>
    <t xml:space="preserve">    国有土地使用权出让金债务转贷收入</t>
  </si>
  <si>
    <t>110110213</t>
  </si>
  <si>
    <t xml:space="preserve">    农业土地开发资金债务转贷收入</t>
  </si>
  <si>
    <t>110110214</t>
  </si>
  <si>
    <t xml:space="preserve">    大中型水库库区基金债务转贷收入</t>
  </si>
  <si>
    <t>110110216</t>
  </si>
  <si>
    <t xml:space="preserve">    城市基础设施配套费债务转贷收入</t>
  </si>
  <si>
    <t>110110217</t>
  </si>
  <si>
    <t xml:space="preserve">    小型水库移民扶助基金债务转贷收入</t>
  </si>
  <si>
    <t>110110218</t>
  </si>
  <si>
    <t xml:space="preserve">    国家重大水利工程建设基金债务转贷收入</t>
  </si>
  <si>
    <t>110110219</t>
  </si>
  <si>
    <t xml:space="preserve">    车辆通行费债务转贷收入</t>
  </si>
  <si>
    <t>110110220</t>
  </si>
  <si>
    <t xml:space="preserve">    污水处理费债务转贷收入</t>
  </si>
  <si>
    <t>110110231</t>
  </si>
  <si>
    <t xml:space="preserve">    土地储备专项债券转贷收入</t>
  </si>
  <si>
    <t>110110232</t>
  </si>
  <si>
    <t xml:space="preserve">    政府收费公路专项债券转贷收入</t>
  </si>
  <si>
    <t>110110233</t>
  </si>
  <si>
    <t xml:space="preserve">    棚户区改造专项债券转贷收入</t>
  </si>
  <si>
    <t>110110298</t>
  </si>
  <si>
    <t xml:space="preserve">    其他地方自行试点项目收益专项债券转贷收入</t>
  </si>
  <si>
    <t>110110299</t>
  </si>
  <si>
    <t xml:space="preserve">    其他政府性基金债务转贷收入</t>
  </si>
  <si>
    <t>11004</t>
  </si>
  <si>
    <t>11006</t>
  </si>
  <si>
    <t>上解收入</t>
  </si>
  <si>
    <t>收入总计</t>
  </si>
  <si>
    <t>附表八</t>
  </si>
  <si>
    <t>2022年政府性基金支出决算表</t>
  </si>
  <si>
    <t>预算调整</t>
  </si>
  <si>
    <t>政府性基金支出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</si>
  <si>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</si>
  <si>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</si>
  <si>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</si>
  <si>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</si>
  <si>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</si>
  <si>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</si>
  <si>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</si>
  <si>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</si>
  <si>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</si>
  <si>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</si>
  <si>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</si>
  <si>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</si>
  <si>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</si>
  <si>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</si>
  <si>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</si>
  <si>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</si>
  <si>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</si>
  <si>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</si>
  <si>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</si>
  <si>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</si>
  <si>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</si>
  <si>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</si>
  <si>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</si>
  <si>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</si>
  <si>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</si>
  <si>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</si>
  <si>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</si>
  <si>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</si>
  <si>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</si>
  <si>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</si>
  <si>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</si>
  <si>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</si>
  <si>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</si>
  <si>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</si>
  <si>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</si>
  <si>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</si>
  <si>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</si>
  <si>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</si>
  <si>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</si>
  <si>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</si>
  <si>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</si>
  <si>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</si>
  <si>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</si>
  <si>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</si>
  <si>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</si>
  <si>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</si>
  <si>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</si>
  <si>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</si>
  <si>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</si>
  <si>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</si>
  <si>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</si>
  <si>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</si>
  <si>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</si>
  <si>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</si>
  <si>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</si>
  <si>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</si>
  <si>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</si>
  <si>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</si>
  <si>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</si>
  <si>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</si>
  <si>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</si>
  <si>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</si>
  <si>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</si>
  <si>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2120814</t>
  </si>
  <si>
    <t xml:space="preserve">     农业生产发展支出</t>
  </si>
  <si>
    <t>2120815</t>
  </si>
  <si>
    <t xml:space="preserve">     农村社会事业支出</t>
  </si>
  <si>
    <t>2120816</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</si>
  <si>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</si>
  <si>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</si>
  <si>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</si>
  <si>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</si>
  <si>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</si>
  <si>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</si>
  <si>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</si>
  <si>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</si>
  <si>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</si>
  <si>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</si>
  <si>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</si>
  <si>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</si>
  <si>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</si>
  <si>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</si>
  <si>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</si>
  <si>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</si>
  <si>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</si>
  <si>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</si>
  <si>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</si>
  <si>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</si>
  <si>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</si>
  <si>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</si>
  <si>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</si>
  <si>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</si>
  <si>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</si>
  <si>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</si>
  <si>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</si>
  <si>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</si>
  <si>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</si>
  <si>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</si>
  <si>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</si>
  <si>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</si>
  <si>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</si>
  <si>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</si>
  <si>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</si>
  <si>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</si>
  <si>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</si>
  <si>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</si>
  <si>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</si>
  <si>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</si>
  <si>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</si>
  <si>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</si>
  <si>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</si>
  <si>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</si>
  <si>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</si>
  <si>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</si>
  <si>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</si>
  <si>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</si>
  <si>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</si>
  <si>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</si>
  <si>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</si>
  <si>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</si>
  <si>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</si>
  <si>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</si>
  <si>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</si>
  <si>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21370</t>
  </si>
  <si>
    <t xml:space="preserve">  大中型水库库区基金对应专项债务收入安排的支出</t>
  </si>
  <si>
    <t>2137001</t>
  </si>
  <si>
    <t>2137099</t>
  </si>
  <si>
    <t xml:space="preserve">     其他大中型水库库区基金对应专项债务收入支出</t>
  </si>
  <si>
    <t>21371</t>
  </si>
  <si>
    <t xml:space="preserve">  国家重大水利工程建设基金对应专项债务收入安排的支出</t>
  </si>
  <si>
    <t>2137101</t>
  </si>
  <si>
    <t>2137102</t>
  </si>
  <si>
    <t xml:space="preserve">     三峡工程后续工作</t>
  </si>
  <si>
    <t>2137103</t>
  </si>
  <si>
    <t>2137199</t>
  </si>
  <si>
    <t xml:space="preserve">     其他重大水利工程建设基金对应专项债务收入支出</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</si>
  <si>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</si>
  <si>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</si>
  <si>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</si>
  <si>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</si>
  <si>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</si>
  <si>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</si>
  <si>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</si>
  <si>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</si>
  <si>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</si>
  <si>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</si>
  <si>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</si>
  <si>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</si>
  <si>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</si>
  <si>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</si>
  <si>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</si>
  <si>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</si>
  <si>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</si>
  <si>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</si>
  <si>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</si>
  <si>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</si>
  <si>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</si>
  <si>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</si>
  <si>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</si>
  <si>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</si>
  <si>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</si>
  <si>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</si>
  <si>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</si>
  <si>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</si>
  <si>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</si>
  <si>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</si>
  <si>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</si>
  <si>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</si>
  <si>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</si>
  <si>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</si>
  <si>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</si>
  <si>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2146999</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</si>
  <si>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</si>
  <si>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</si>
  <si>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</si>
  <si>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</si>
  <si>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</si>
  <si>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</si>
  <si>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</si>
  <si>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</si>
  <si>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</si>
  <si>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</si>
  <si>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</si>
  <si>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</si>
  <si>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</si>
  <si>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</si>
  <si>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</si>
  <si>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</si>
  <si>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</si>
  <si>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</si>
  <si>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中央特别国债经营基金支出</t>
  </si>
  <si>
    <t xml:space="preserve">     中央特别国债经营基金财务支出</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</si>
  <si>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</si>
  <si>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</si>
  <si>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</si>
  <si>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</si>
  <si>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</si>
  <si>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</si>
  <si>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</si>
  <si>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</si>
  <si>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</si>
  <si>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</si>
  <si>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</si>
  <si>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</si>
  <si>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</si>
  <si>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</si>
  <si>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</si>
  <si>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</si>
  <si>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22909</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</si>
  <si>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</si>
  <si>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</si>
  <si>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</si>
  <si>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</si>
  <si>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</si>
  <si>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</si>
  <si>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</si>
  <si>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</si>
  <si>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</si>
  <si>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</si>
  <si>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</si>
  <si>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</si>
  <si>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</si>
  <si>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</si>
  <si>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</si>
  <si>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</si>
  <si>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</si>
  <si>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</si>
  <si>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</si>
  <si>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</si>
  <si>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</si>
  <si>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</si>
  <si>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</si>
  <si>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</si>
  <si>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</si>
  <si>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</si>
  <si>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</si>
  <si>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</si>
  <si>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</si>
  <si>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</si>
  <si>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</si>
  <si>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</si>
  <si>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</si>
  <si>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</si>
  <si>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</si>
  <si>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</si>
  <si>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</si>
  <si>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</si>
  <si>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</si>
  <si>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</si>
  <si>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</si>
  <si>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</si>
  <si>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</si>
  <si>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</si>
  <si>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</si>
  <si>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</si>
  <si>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</si>
  <si>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</si>
  <si>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</si>
  <si>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</si>
  <si>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</si>
  <si>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</si>
  <si>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</si>
  <si>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</si>
  <si>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</si>
  <si>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</si>
  <si>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</si>
  <si>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</si>
  <si>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</si>
  <si>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</si>
  <si>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</si>
  <si>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</si>
  <si>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</si>
  <si>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</si>
  <si>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</si>
  <si>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</si>
  <si>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</si>
  <si>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</si>
  <si>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</si>
  <si>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</si>
  <si>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</si>
  <si>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</si>
  <si>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</si>
  <si>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 xml:space="preserve">  政府性基金预算调出资金</t>
  </si>
  <si>
    <t xml:space="preserve">     海南省高等级公路车辆通行附加费债务转贷支出</t>
  </si>
  <si>
    <t xml:space="preserve">     国家电影事业发展专项资金债务转贷支出</t>
  </si>
  <si>
    <t xml:space="preserve">     国有土地使用权出让金债务转贷支出</t>
  </si>
  <si>
    <t xml:space="preserve">     农业土地开发资金债务转贷支出</t>
  </si>
  <si>
    <t xml:space="preserve">     大中型水库库区基金债务转贷支出</t>
  </si>
  <si>
    <t xml:space="preserve">     城市基础设施配套费债务转贷支出</t>
  </si>
  <si>
    <t xml:space="preserve">     小型水库移民扶助基金债务转贷支出</t>
  </si>
  <si>
    <t xml:space="preserve">     国家重大水利工程建设基金债务转贷支出</t>
  </si>
  <si>
    <t xml:space="preserve">     车辆通行费债务转贷支出</t>
  </si>
  <si>
    <t xml:space="preserve">     污水处理费债务转贷支出</t>
  </si>
  <si>
    <t xml:space="preserve">     其他地方政府债务转贷支出</t>
  </si>
  <si>
    <t xml:space="preserve">  地方政府专项债务还本支出</t>
  </si>
  <si>
    <t xml:space="preserve">     海南省高等级公路车辆通行附加费债务还本支出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</si>
  <si>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</si>
  <si>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</si>
  <si>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</si>
  <si>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</si>
  <si>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</si>
  <si>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</si>
  <si>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</si>
  <si>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</si>
  <si>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</si>
  <si>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其他政府性基金债务还本支出</t>
  </si>
  <si>
    <t xml:space="preserve">  政府性基金年终结余</t>
  </si>
  <si>
    <t>2022年度柳南区政府性基金转移支付决算表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</si>
  <si>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</si>
  <si>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</si>
  <si>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</si>
  <si>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</si>
  <si>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</si>
  <si>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</si>
  <si>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</si>
  <si>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</si>
  <si>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</si>
  <si>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</si>
  <si>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</si>
  <si>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</si>
  <si>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</si>
  <si>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</si>
  <si>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</si>
  <si>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</si>
  <si>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专项债务收入</t>
  </si>
  <si>
    <t xml:space="preserve">  抗疫特别国债还本支出</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</si>
  <si>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</si>
  <si>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</si>
  <si>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</si>
  <si>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</si>
  <si>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</si>
  <si>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</si>
  <si>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</si>
  <si>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</si>
  <si>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2022年度柳南区政府专项债务限额和余额情况决算表</t>
  </si>
  <si>
    <t>附表十一</t>
  </si>
  <si>
    <t>2022年国有资本经营收入决算表</t>
  </si>
  <si>
    <t>单位;元</t>
  </si>
  <si>
    <t>项  目</t>
  </si>
  <si>
    <t>国有资本经营预算收入</t>
  </si>
  <si>
    <t>（一）利润收入</t>
  </si>
  <si>
    <t>（二）股利、股息收入</t>
  </si>
  <si>
    <t>（三）产权转让收入</t>
  </si>
  <si>
    <t>（四）清算收入</t>
  </si>
  <si>
    <t>（五）其他国有资本经营收入</t>
  </si>
  <si>
    <t>收入合计</t>
  </si>
  <si>
    <t>附件十二</t>
  </si>
  <si>
    <t>2022年国有资本经营支出决算表</t>
  </si>
  <si>
    <t>国有资本经营预算支出</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</si>
  <si>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</si>
  <si>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</si>
  <si>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</si>
  <si>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</si>
  <si>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国有企业棚户区改造支出</t>
  </si>
  <si>
    <t xml:space="preserve">         国有企业改革成本支出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</si>
  <si>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</si>
  <si>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</si>
  <si>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</si>
  <si>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</si>
  <si>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</si>
  <si>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</si>
  <si>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</si>
  <si>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其他国有企业资本金注入</t>
  </si>
  <si>
    <t xml:space="preserve">    国有企业政策性补贴</t>
  </si>
  <si>
    <t xml:space="preserve">    金融国有资本经营预算支出</t>
  </si>
  <si>
    <t xml:space="preserve">         资本性支出</t>
  </si>
  <si>
    <t xml:space="preserve">    其他国有资本经营预算支出</t>
  </si>
  <si>
    <t>附件十三</t>
  </si>
  <si>
    <t>2022年国有资本经营本级支出决算表</t>
  </si>
  <si>
    <t>2022年度对下安排转移支付的应当公开国有资本经营预算转移支付决算表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</si>
  <si>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</si>
  <si>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</si>
  <si>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</si>
  <si>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</si>
  <si>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</si>
  <si>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</si>
  <si>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</si>
  <si>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</si>
  <si>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</si>
  <si>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</si>
  <si>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</si>
  <si>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附表十五</t>
  </si>
  <si>
    <t>2022年社保基金收入决算表</t>
  </si>
  <si>
    <t>完成预算%</t>
  </si>
  <si>
    <t>社会保险基金收入</t>
  </si>
  <si>
    <t>（一）城乡居民基本养老保险基金收入</t>
  </si>
  <si>
    <t xml:space="preserve">    其中:社会保险费收入</t>
  </si>
  <si>
    <t xml:space="preserve">         财政补贴收入</t>
  </si>
  <si>
    <t xml:space="preserve">         利息收入</t>
  </si>
  <si>
    <t xml:space="preserve">         委托投资收益</t>
  </si>
  <si>
    <t xml:space="preserve">         转移收入</t>
  </si>
  <si>
    <t xml:space="preserve">         其他收入</t>
  </si>
  <si>
    <t>（二）机关事业单位基本养老保险基金收入</t>
  </si>
  <si>
    <t>收入总入</t>
  </si>
  <si>
    <t>附表十六</t>
  </si>
  <si>
    <t>2022年社保基金支出决算表</t>
  </si>
  <si>
    <t>社会保险基金支出</t>
  </si>
  <si>
    <t>（一）城乡居民基本养老保险基金支出</t>
  </si>
  <si>
    <t xml:space="preserve">  其中:社会保险待遇支出</t>
  </si>
  <si>
    <t xml:space="preserve">         转移支出</t>
  </si>
  <si>
    <t>（二）机关事业单位基本养老保险基金支出</t>
  </si>
  <si>
    <t xml:space="preserve">  其中：基本养老保险待遇支出</t>
  </si>
  <si>
    <t xml:space="preserve">        转移支出</t>
  </si>
  <si>
    <t>社会保险基金结余</t>
  </si>
  <si>
    <t xml:space="preserve">  城乡居民基本养老保险基金结余</t>
  </si>
  <si>
    <t xml:space="preserve">  机关事业单位基本养老保险基金结余</t>
  </si>
  <si>
    <t>2022年“三公”经费预算安排执行情况</t>
  </si>
  <si>
    <t>行次</t>
  </si>
  <si>
    <t>2022年预算数</t>
  </si>
  <si>
    <t>2022年决算数</t>
  </si>
  <si>
    <t>增减金额</t>
  </si>
  <si>
    <t>栏  次</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</si>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</sst>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Red]\(0.00\)"/>
    <numFmt numFmtId="179" formatCode="#,##0.00_ "/>
    <numFmt numFmtId="180" formatCode="0.00_ "/>
    <numFmt numFmtId="181" formatCode="0_ "/>
    <numFmt numFmtId="182" formatCode="#,##0_);[Red]\(#,##0\)"/>
  </numFmts>
  <fonts count="67">
    <font>
      <sz val="11"/>
      <color theme="1"/>
      <name val="宋体"/>
      <charset val="134"/>
      <scheme val="minor"/>
    </font>
    <font>
      <sz val="12"/>
      <name val="宋体"/>
      <charset val="134"/>
    </font>
    <font>
      <sz val="18"/>
      <name val="宋体"/>
      <charset val="134"/>
    </font>
    <font>
      <sz val="16"/>
      <color theme="1"/>
      <name val="宋体"/>
      <charset val="134"/>
    </font>
    <font>
      <sz val="9"/>
      <name val="宋体"/>
      <charset val="134"/>
    </font>
    <font>
      <b/>
      <sz val="18"/>
      <name val="方正小标宋简体"/>
      <charset val="134"/>
    </font>
    <font>
      <sz val="11"/>
      <name val="宋体"/>
      <charset val="134"/>
    </font>
    <font>
      <sz val="11"/>
      <name val="仿宋"/>
      <charset val="134"/>
    </font>
    <font>
      <b/>
      <sz val="10"/>
      <name val="宋体"/>
      <charset val="134"/>
    </font>
    <font>
      <b/>
      <sz val="11"/>
      <name val="宋体"/>
      <charset val="134"/>
    </font>
    <font>
      <b/>
      <sz val="10"/>
      <name val="Arial"/>
      <charset val="134"/>
    </font>
    <font>
      <b/>
      <sz val="12"/>
      <name val="宋体"/>
      <charset val="134"/>
    </font>
    <font>
      <b/>
      <sz val="10"/>
      <color theme="1"/>
      <name val="宋体"/>
      <charset val="134"/>
    </font>
    <font>
      <b/>
      <sz val="10"/>
      <color indexed="8"/>
      <name val="宋体"/>
      <charset val="134"/>
    </font>
    <font>
      <sz val="10"/>
      <color theme="1"/>
      <name val="宋体"/>
      <charset val="134"/>
    </font>
    <font>
      <sz val="10"/>
      <color rgb="FF000000"/>
      <name val="宋体"/>
      <charset val="134"/>
    </font>
    <font>
      <sz val="10"/>
      <color indexed="8"/>
      <name val="宋体"/>
      <charset val="134"/>
    </font>
    <font>
      <b/>
      <sz val="18"/>
      <name val="宋体"/>
      <charset val="134"/>
    </font>
    <font>
      <sz val="10"/>
      <name val="宋体"/>
      <charset val="134"/>
    </font>
    <font>
      <sz val="10"/>
      <color rgb="FF000000"/>
      <name val="黑体"/>
      <charset val="134"/>
    </font>
    <font>
      <b/>
      <sz val="12"/>
      <color rgb="FF000000"/>
      <name val="黑体"/>
      <charset val="134"/>
    </font>
    <font>
      <b/>
      <sz val="18"/>
      <color rgb="FF000000"/>
      <name val="黑体"/>
      <charset val="134"/>
    </font>
    <font>
      <sz val="10"/>
      <color rgb="FF000000"/>
      <name val="仿宋"/>
      <charset val="134"/>
    </font>
    <font>
      <b/>
      <sz val="11"/>
      <color rgb="FF000000"/>
      <name val="黑体"/>
      <charset val="134"/>
    </font>
    <font>
      <b/>
      <sz val="9"/>
      <name val="宋体"/>
      <charset val="134"/>
    </font>
    <font>
      <sz val="9"/>
      <color indexed="8"/>
      <name val="宋体"/>
      <charset val="134"/>
    </font>
    <font>
      <b/>
      <sz val="12"/>
      <name val="黑体"/>
      <charset val="134"/>
    </font>
    <font>
      <sz val="9"/>
      <color rgb="FF000000"/>
      <name val="仿宋"/>
      <charset val="134"/>
    </font>
    <font>
      <b/>
      <sz val="10"/>
      <color rgb="FF000000"/>
      <name val="宋体"/>
      <charset val="134"/>
    </font>
    <font>
      <sz val="9"/>
      <color rgb="FF000000"/>
      <name val="宋体"/>
      <charset val="134"/>
    </font>
    <font>
      <b/>
      <sz val="9"/>
      <color rgb="FF000000"/>
      <name val="宋体"/>
      <charset val="134"/>
    </font>
    <font>
      <b/>
      <sz val="20"/>
      <color rgb="FF000000"/>
      <name val="黑体"/>
      <charset val="134"/>
    </font>
    <font>
      <sz val="12"/>
      <name val="仿宋"/>
      <charset val="134"/>
    </font>
    <font>
      <sz val="9"/>
      <name val="Arial"/>
      <charset val="134"/>
    </font>
    <font>
      <sz val="10"/>
      <name val="Arial"/>
      <charset val="134"/>
    </font>
    <font>
      <b/>
      <sz val="20"/>
      <name val="宋体"/>
      <charset val="134"/>
    </font>
    <font>
      <sz val="9"/>
      <color theme="1"/>
      <name val="宋体"/>
      <charset val="134"/>
    </font>
    <font>
      <sz val="8"/>
      <name val="仿宋"/>
      <charset val="134"/>
    </font>
    <font>
      <sz val="12"/>
      <color indexed="8"/>
      <name val="宋体"/>
      <charset val="134"/>
    </font>
    <font>
      <b/>
      <sz val="16"/>
      <name val="宋体"/>
      <charset val="134"/>
    </font>
    <font>
      <sz val="11"/>
      <name val="仿宋_GB2312"/>
      <charset val="134"/>
    </font>
    <font>
      <sz val="11"/>
      <color indexed="8"/>
      <name val="仿宋_GB2312"/>
      <charset val="134"/>
    </font>
    <font>
      <sz val="10"/>
      <name val="仿宋"/>
      <charset val="134"/>
    </font>
    <font>
      <b/>
      <sz val="12"/>
      <color indexed="8"/>
      <name val="宋体"/>
      <charset val="134"/>
    </font>
    <font>
      <sz val="10"/>
      <name val="仿宋_GB2312"/>
      <charset val="134"/>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sz val="10"/>
      <name val="Helv"/>
      <charset val="134"/>
    </font>
  </fonts>
  <fills count="4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style="thin">
        <color rgb="FF000000"/>
      </left>
      <right/>
      <top/>
      <bottom style="thin">
        <color rgb="FF000000"/>
      </bottom>
      <diagonal/>
    </border>
    <border>
      <left style="thin">
        <color rgb="FF000000"/>
      </left>
      <right/>
      <top style="thin">
        <color rgb="FF000000"/>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46" fillId="11" borderId="0" applyNumberFormat="0" applyBorder="0" applyAlignment="0" applyProtection="0">
      <alignment vertical="center"/>
    </xf>
    <xf numFmtId="0" fontId="47"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6" fillId="13" borderId="0" applyNumberFormat="0" applyBorder="0" applyAlignment="0" applyProtection="0">
      <alignment vertical="center"/>
    </xf>
    <xf numFmtId="0" fontId="48" fillId="14" borderId="0" applyNumberFormat="0" applyBorder="0" applyAlignment="0" applyProtection="0">
      <alignment vertical="center"/>
    </xf>
    <xf numFmtId="43" fontId="0" fillId="0" borderId="0" applyFont="0" applyFill="0" applyBorder="0" applyAlignment="0" applyProtection="0">
      <alignment vertical="center"/>
    </xf>
    <xf numFmtId="0" fontId="49" fillId="15" borderId="0" applyNumberFormat="0" applyBorder="0" applyAlignment="0" applyProtection="0">
      <alignment vertical="center"/>
    </xf>
    <xf numFmtId="0" fontId="50" fillId="0" borderId="0" applyNumberFormat="0" applyFill="0" applyBorder="0" applyAlignment="0" applyProtection="0">
      <alignment vertical="center"/>
    </xf>
    <xf numFmtId="0" fontId="1" fillId="0" borderId="0"/>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6" borderId="23" applyNumberFormat="0" applyFont="0" applyAlignment="0" applyProtection="0">
      <alignment vertical="center"/>
    </xf>
    <xf numFmtId="0" fontId="49" fillId="17"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24" applyNumberFormat="0" applyFill="0" applyAlignment="0" applyProtection="0">
      <alignment vertical="center"/>
    </xf>
    <xf numFmtId="0" fontId="57" fillId="0" borderId="24" applyNumberFormat="0" applyFill="0" applyAlignment="0" applyProtection="0">
      <alignment vertical="center"/>
    </xf>
    <xf numFmtId="0" fontId="49" fillId="18" borderId="0" applyNumberFormat="0" applyBorder="0" applyAlignment="0" applyProtection="0">
      <alignment vertical="center"/>
    </xf>
    <xf numFmtId="0" fontId="52" fillId="0" borderId="25" applyNumberFormat="0" applyFill="0" applyAlignment="0" applyProtection="0">
      <alignment vertical="center"/>
    </xf>
    <xf numFmtId="0" fontId="49" fillId="19" borderId="0" applyNumberFormat="0" applyBorder="0" applyAlignment="0" applyProtection="0">
      <alignment vertical="center"/>
    </xf>
    <xf numFmtId="0" fontId="58" fillId="20" borderId="26" applyNumberFormat="0" applyAlignment="0" applyProtection="0">
      <alignment vertical="center"/>
    </xf>
    <xf numFmtId="0" fontId="59" fillId="20" borderId="22" applyNumberFormat="0" applyAlignment="0" applyProtection="0">
      <alignment vertical="center"/>
    </xf>
    <xf numFmtId="0" fontId="1" fillId="0" borderId="0"/>
    <xf numFmtId="0" fontId="60" fillId="21" borderId="27" applyNumberFormat="0" applyAlignment="0" applyProtection="0">
      <alignment vertical="center"/>
    </xf>
    <xf numFmtId="0" fontId="46" fillId="22" borderId="0" applyNumberFormat="0" applyBorder="0" applyAlignment="0" applyProtection="0">
      <alignment vertical="center"/>
    </xf>
    <xf numFmtId="0" fontId="49" fillId="23" borderId="0" applyNumberFormat="0" applyBorder="0" applyAlignment="0" applyProtection="0">
      <alignment vertical="center"/>
    </xf>
    <xf numFmtId="0" fontId="61" fillId="0" borderId="28" applyNumberFormat="0" applyFill="0" applyAlignment="0" applyProtection="0">
      <alignment vertical="center"/>
    </xf>
    <xf numFmtId="0" fontId="62" fillId="0" borderId="29" applyNumberFormat="0" applyFill="0" applyAlignment="0" applyProtection="0">
      <alignment vertical="center"/>
    </xf>
    <xf numFmtId="0" fontId="63" fillId="24" borderId="0" applyNumberFormat="0" applyBorder="0" applyAlignment="0" applyProtection="0">
      <alignment vertical="center"/>
    </xf>
    <xf numFmtId="0" fontId="64" fillId="25" borderId="0" applyNumberFormat="0" applyBorder="0" applyAlignment="0" applyProtection="0">
      <alignment vertical="center"/>
    </xf>
    <xf numFmtId="0" fontId="46" fillId="26" borderId="0" applyNumberFormat="0" applyBorder="0" applyAlignment="0" applyProtection="0">
      <alignment vertical="center"/>
    </xf>
    <xf numFmtId="0" fontId="49"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1" fillId="0" borderId="0"/>
    <xf numFmtId="0" fontId="46" fillId="31"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49" fillId="36" borderId="0" applyNumberFormat="0" applyBorder="0" applyAlignment="0" applyProtection="0">
      <alignment vertical="center"/>
    </xf>
    <xf numFmtId="0" fontId="46" fillId="37" borderId="0" applyNumberFormat="0" applyBorder="0" applyAlignment="0" applyProtection="0">
      <alignment vertical="center"/>
    </xf>
    <xf numFmtId="0" fontId="49" fillId="38" borderId="0" applyNumberFormat="0" applyBorder="0" applyAlignment="0" applyProtection="0">
      <alignment vertical="center"/>
    </xf>
    <xf numFmtId="0" fontId="49" fillId="39" borderId="0" applyNumberFormat="0" applyBorder="0" applyAlignment="0" applyProtection="0">
      <alignment vertical="center"/>
    </xf>
    <xf numFmtId="0" fontId="46" fillId="40" borderId="0" applyNumberFormat="0" applyBorder="0" applyAlignment="0" applyProtection="0">
      <alignment vertical="center"/>
    </xf>
    <xf numFmtId="0" fontId="49" fillId="41"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65" fillId="0" borderId="0"/>
    <xf numFmtId="0" fontId="66" fillId="0" borderId="0"/>
    <xf numFmtId="0" fontId="65" fillId="0" borderId="0"/>
    <xf numFmtId="0" fontId="0" fillId="0" borderId="0"/>
  </cellStyleXfs>
  <cellXfs count="456">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176" fontId="1" fillId="0" borderId="2" xfId="0" applyNumberFormat="1" applyFont="1" applyFill="1" applyBorder="1" applyAlignment="1">
      <alignment vertical="center"/>
    </xf>
    <xf numFmtId="0" fontId="3" fillId="0" borderId="0" xfId="0" applyFont="1" applyAlignment="1">
      <alignment horizontal="justify" vertical="center"/>
    </xf>
    <xf numFmtId="4" fontId="1" fillId="0" borderId="2" xfId="0" applyNumberFormat="1" applyFont="1" applyFill="1" applyBorder="1" applyAlignment="1">
      <alignment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vertical="center"/>
    </xf>
    <xf numFmtId="0" fontId="0" fillId="2" borderId="0" xfId="0" applyFill="1">
      <alignment vertical="center"/>
    </xf>
    <xf numFmtId="0" fontId="1" fillId="2" borderId="0" xfId="0" applyFont="1" applyFill="1" applyBorder="1" applyAlignment="1">
      <alignment horizontal="left" vertical="center"/>
    </xf>
    <xf numFmtId="0" fontId="4" fillId="2" borderId="0" xfId="0" applyFont="1" applyFill="1" applyBorder="1" applyAlignment="1"/>
    <xf numFmtId="178" fontId="1" fillId="2" borderId="0" xfId="0" applyNumberFormat="1" applyFont="1" applyFill="1" applyBorder="1" applyAlignment="1">
      <alignment vertical="center"/>
    </xf>
    <xf numFmtId="10" fontId="1" fillId="2" borderId="0" xfId="0" applyNumberFormat="1" applyFont="1" applyFill="1" applyBorder="1" applyAlignment="1">
      <alignment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6" fillId="2" borderId="0" xfId="11" applyFont="1" applyFill="1" applyBorder="1" applyAlignment="1">
      <alignment vertical="center"/>
    </xf>
    <xf numFmtId="0" fontId="7" fillId="2" borderId="0" xfId="11" applyFont="1" applyFill="1" applyBorder="1" applyAlignment="1">
      <alignment horizontal="right" vertical="center"/>
    </xf>
    <xf numFmtId="178" fontId="6" fillId="2" borderId="0" xfId="11" applyNumberFormat="1" applyFont="1" applyFill="1" applyBorder="1" applyAlignment="1">
      <alignment vertical="center"/>
    </xf>
    <xf numFmtId="10" fontId="6" fillId="2" borderId="0" xfId="11" applyNumberFormat="1" applyFont="1" applyFill="1" applyBorder="1" applyAlignment="1">
      <alignment vertical="center"/>
    </xf>
    <xf numFmtId="0" fontId="8" fillId="2" borderId="2" xfId="0" applyFont="1" applyFill="1" applyBorder="1" applyAlignment="1">
      <alignment horizontal="center" vertical="center"/>
    </xf>
    <xf numFmtId="0" fontId="9" fillId="2" borderId="2" xfId="11" applyFont="1" applyFill="1" applyBorder="1" applyAlignment="1">
      <alignment horizontal="center" vertical="center"/>
    </xf>
    <xf numFmtId="0" fontId="9" fillId="2" borderId="4" xfId="11" applyFont="1" applyFill="1" applyBorder="1" applyAlignment="1">
      <alignment horizontal="center" vertical="center" wrapText="1"/>
    </xf>
    <xf numFmtId="0" fontId="9" fillId="2" borderId="2" xfId="11" applyFont="1" applyFill="1" applyBorder="1" applyAlignment="1">
      <alignment horizontal="center" vertical="center" wrapText="1"/>
    </xf>
    <xf numFmtId="0" fontId="9" fillId="3" borderId="2" xfId="11" applyFont="1" applyFill="1" applyBorder="1" applyAlignment="1">
      <alignment horizontal="center" vertical="center" wrapText="1"/>
    </xf>
    <xf numFmtId="0" fontId="10" fillId="2" borderId="2" xfId="0" applyFont="1" applyFill="1" applyBorder="1" applyAlignment="1">
      <alignment horizontal="center" vertical="center"/>
    </xf>
    <xf numFmtId="0" fontId="11" fillId="2" borderId="2" xfId="11" applyFont="1" applyFill="1" applyBorder="1" applyAlignment="1">
      <alignment horizontal="center" vertical="center"/>
    </xf>
    <xf numFmtId="0" fontId="9" fillId="2" borderId="5" xfId="11" applyFont="1" applyFill="1" applyBorder="1" applyAlignment="1">
      <alignment horizontal="center" vertical="center" wrapText="1"/>
    </xf>
    <xf numFmtId="0" fontId="9" fillId="2" borderId="4" xfId="11" applyFont="1" applyFill="1" applyBorder="1" applyAlignment="1">
      <alignment horizontal="center" vertical="center"/>
    </xf>
    <xf numFmtId="0" fontId="9" fillId="2" borderId="6" xfId="11" applyFont="1" applyFill="1" applyBorder="1" applyAlignment="1">
      <alignment horizontal="center" vertical="center" wrapText="1"/>
    </xf>
    <xf numFmtId="0" fontId="9" fillId="2" borderId="7" xfId="11"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2" xfId="11" applyFont="1" applyFill="1" applyBorder="1" applyAlignment="1">
      <alignment horizontal="center" vertical="center"/>
    </xf>
    <xf numFmtId="0" fontId="9" fillId="0" borderId="8" xfId="11" applyFont="1" applyFill="1" applyBorder="1" applyAlignment="1">
      <alignment horizontal="center" vertical="center" wrapText="1"/>
    </xf>
    <xf numFmtId="0" fontId="9" fillId="2" borderId="8" xfId="11" applyFont="1" applyFill="1" applyBorder="1" applyAlignment="1">
      <alignment horizontal="center" vertical="center"/>
    </xf>
    <xf numFmtId="0" fontId="9" fillId="2" borderId="8" xfId="11" applyFont="1" applyFill="1" applyBorder="1" applyAlignment="1">
      <alignment horizontal="center" vertical="center" wrapText="1"/>
    </xf>
    <xf numFmtId="178" fontId="9" fillId="2" borderId="2" xfId="53" applyNumberFormat="1" applyFont="1" applyFill="1" applyBorder="1" applyAlignment="1">
      <alignment horizontal="center" vertical="center"/>
    </xf>
    <xf numFmtId="10" fontId="9" fillId="2" borderId="2" xfId="53" applyNumberFormat="1" applyFont="1" applyFill="1" applyBorder="1" applyAlignment="1">
      <alignment horizontal="center" vertical="center"/>
    </xf>
    <xf numFmtId="0" fontId="12" fillId="0" borderId="2" xfId="0" applyFont="1" applyFill="1" applyBorder="1" applyAlignment="1">
      <alignment vertical="center"/>
    </xf>
    <xf numFmtId="179" fontId="12" fillId="0" borderId="2" xfId="0" applyNumberFormat="1" applyFont="1" applyFill="1" applyBorder="1" applyAlignment="1">
      <alignment vertical="center"/>
    </xf>
    <xf numFmtId="179" fontId="13" fillId="2" borderId="9" xfId="59" applyNumberFormat="1" applyFont="1" applyFill="1" applyBorder="1" applyAlignment="1">
      <alignment horizontal="right" vertical="center" wrapText="1" shrinkToFit="1"/>
    </xf>
    <xf numFmtId="10" fontId="13" fillId="2" borderId="9" xfId="59" applyNumberFormat="1" applyFont="1" applyFill="1" applyBorder="1" applyAlignment="1">
      <alignment horizontal="right" vertical="center" wrapText="1" shrinkToFit="1"/>
    </xf>
    <xf numFmtId="0" fontId="14" fillId="0" borderId="2" xfId="0" applyFont="1" applyFill="1" applyBorder="1" applyAlignment="1">
      <alignment vertical="center" wrapText="1"/>
    </xf>
    <xf numFmtId="179" fontId="15" fillId="0" borderId="10" xfId="0" applyNumberFormat="1" applyFont="1" applyFill="1" applyBorder="1" applyAlignment="1">
      <alignment vertical="center" wrapText="1"/>
    </xf>
    <xf numFmtId="179" fontId="16" fillId="2" borderId="9" xfId="59" applyNumberFormat="1" applyFont="1" applyFill="1" applyBorder="1" applyAlignment="1">
      <alignment horizontal="right" vertical="center" wrapText="1" shrinkToFit="1"/>
    </xf>
    <xf numFmtId="10" fontId="16" fillId="2" borderId="9" xfId="59" applyNumberFormat="1" applyFont="1" applyFill="1" applyBorder="1" applyAlignment="1">
      <alignment horizontal="right" vertical="center" wrapText="1" shrinkToFit="1"/>
    </xf>
    <xf numFmtId="49" fontId="16" fillId="4" borderId="9" xfId="59" applyNumberFormat="1" applyFont="1" applyFill="1" applyBorder="1" applyAlignment="1">
      <alignment horizontal="left" vertical="center"/>
    </xf>
    <xf numFmtId="0" fontId="14" fillId="0" borderId="2" xfId="0" applyFont="1" applyFill="1" applyBorder="1" applyAlignment="1">
      <alignment vertical="center"/>
    </xf>
    <xf numFmtId="179" fontId="16" fillId="2" borderId="11" xfId="59" applyNumberFormat="1" applyFont="1" applyFill="1" applyBorder="1" applyAlignment="1">
      <alignment horizontal="right" vertical="center" wrapText="1" shrinkToFit="1"/>
    </xf>
    <xf numFmtId="10" fontId="16" fillId="2" borderId="11" xfId="59" applyNumberFormat="1" applyFont="1" applyFill="1" applyBorder="1" applyAlignment="1">
      <alignment horizontal="right" vertical="center" wrapText="1" shrinkToFit="1"/>
    </xf>
    <xf numFmtId="179" fontId="15" fillId="0" borderId="12" xfId="0" applyNumberFormat="1" applyFont="1" applyFill="1" applyBorder="1" applyAlignment="1">
      <alignment vertical="center" wrapText="1"/>
    </xf>
    <xf numFmtId="179" fontId="16" fillId="2" borderId="2" xfId="59" applyNumberFormat="1" applyFont="1" applyFill="1" applyBorder="1" applyAlignment="1">
      <alignment horizontal="right" vertical="center" wrapText="1" shrinkToFit="1"/>
    </xf>
    <xf numFmtId="177" fontId="16" fillId="2" borderId="2" xfId="59" applyNumberFormat="1" applyFont="1" applyFill="1" applyBorder="1" applyAlignment="1">
      <alignment horizontal="right" vertical="center" wrapText="1" shrinkToFit="1"/>
    </xf>
    <xf numFmtId="10" fontId="16" fillId="2" borderId="2" xfId="59" applyNumberFormat="1" applyFont="1" applyFill="1" applyBorder="1" applyAlignment="1">
      <alignment horizontal="right" vertical="center" wrapText="1" shrinkToFit="1"/>
    </xf>
    <xf numFmtId="0" fontId="12" fillId="0" borderId="2" xfId="0" applyFont="1" applyFill="1" applyBorder="1" applyAlignment="1">
      <alignment horizontal="center" vertical="center"/>
    </xf>
    <xf numFmtId="179" fontId="13" fillId="2" borderId="2" xfId="59" applyNumberFormat="1" applyFont="1" applyFill="1" applyBorder="1" applyAlignment="1">
      <alignment horizontal="right" vertical="center" wrapText="1" shrinkToFit="1"/>
    </xf>
    <xf numFmtId="10" fontId="13" fillId="2" borderId="2" xfId="59" applyNumberFormat="1" applyFont="1" applyFill="1" applyBorder="1" applyAlignment="1">
      <alignment horizontal="right" vertical="center" wrapText="1" shrinkToFit="1"/>
    </xf>
    <xf numFmtId="10" fontId="12" fillId="0" borderId="2" xfId="0" applyNumberFormat="1" applyFont="1" applyFill="1" applyBorder="1" applyAlignment="1">
      <alignment vertical="center"/>
    </xf>
    <xf numFmtId="179" fontId="15" fillId="0" borderId="2" xfId="0" applyNumberFormat="1"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xf numFmtId="0" fontId="5" fillId="0" borderId="0" xfId="0" applyFont="1" applyFill="1" applyBorder="1" applyAlignment="1">
      <alignment horizontal="center" vertical="center"/>
    </xf>
    <xf numFmtId="0" fontId="6" fillId="0" borderId="0" xfId="11" applyFont="1" applyFill="1" applyBorder="1" applyAlignment="1">
      <alignment vertical="center"/>
    </xf>
    <xf numFmtId="178" fontId="7" fillId="2" borderId="0" xfId="11" applyNumberFormat="1" applyFont="1" applyFill="1" applyBorder="1" applyAlignment="1">
      <alignment vertical="center"/>
    </xf>
    <xf numFmtId="0" fontId="8" fillId="0" borderId="2" xfId="0" applyFont="1" applyFill="1" applyBorder="1" applyAlignment="1">
      <alignment horizontal="center" vertical="center"/>
    </xf>
    <xf numFmtId="0" fontId="9" fillId="0" borderId="2" xfId="11" applyFont="1" applyFill="1" applyBorder="1" applyAlignment="1">
      <alignment horizontal="center" vertical="center"/>
    </xf>
    <xf numFmtId="0" fontId="9" fillId="0" borderId="4" xfId="11" applyFont="1" applyFill="1" applyBorder="1" applyAlignment="1">
      <alignment horizontal="center" vertical="center" wrapText="1"/>
    </xf>
    <xf numFmtId="0" fontId="9" fillId="0" borderId="5" xfId="11" applyFont="1" applyFill="1" applyBorder="1" applyAlignment="1">
      <alignment horizontal="center" vertical="center" wrapText="1"/>
    </xf>
    <xf numFmtId="0" fontId="11" fillId="0" borderId="2" xfId="0" applyFont="1" applyFill="1" applyBorder="1" applyAlignment="1">
      <alignment horizontal="left" vertical="center"/>
    </xf>
    <xf numFmtId="0" fontId="12" fillId="0" borderId="10" xfId="0" applyFont="1" applyFill="1" applyBorder="1" applyAlignment="1">
      <alignment vertical="center"/>
    </xf>
    <xf numFmtId="179" fontId="12" fillId="0" borderId="10" xfId="0" applyNumberFormat="1" applyFont="1" applyFill="1" applyBorder="1" applyAlignment="1">
      <alignment vertical="center"/>
    </xf>
    <xf numFmtId="10" fontId="12" fillId="2" borderId="10" xfId="0" applyNumberFormat="1" applyFont="1" applyFill="1" applyBorder="1" applyAlignment="1">
      <alignment vertical="center"/>
    </xf>
    <xf numFmtId="177" fontId="12" fillId="2" borderId="10" xfId="0" applyNumberFormat="1" applyFont="1" applyFill="1" applyBorder="1" applyAlignment="1">
      <alignment horizontal="right" vertical="center"/>
    </xf>
    <xf numFmtId="0" fontId="14" fillId="0" borderId="10" xfId="0" applyFont="1" applyFill="1" applyBorder="1" applyAlignment="1">
      <alignment vertical="center" wrapText="1"/>
    </xf>
    <xf numFmtId="179" fontId="14" fillId="0" borderId="10" xfId="0" applyNumberFormat="1" applyFont="1" applyFill="1" applyBorder="1" applyAlignment="1">
      <alignment vertical="center" wrapText="1"/>
    </xf>
    <xf numFmtId="179" fontId="15" fillId="2" borderId="10" xfId="0" applyNumberFormat="1" applyFont="1" applyFill="1" applyBorder="1" applyAlignment="1">
      <alignment vertical="center"/>
    </xf>
    <xf numFmtId="10" fontId="14" fillId="2" borderId="10" xfId="0" applyNumberFormat="1" applyFont="1" applyFill="1" applyBorder="1" applyAlignment="1">
      <alignment vertical="center"/>
    </xf>
    <xf numFmtId="177" fontId="14" fillId="2" borderId="10" xfId="0" applyNumberFormat="1" applyFont="1" applyFill="1" applyBorder="1" applyAlignment="1">
      <alignment vertical="center"/>
    </xf>
    <xf numFmtId="49" fontId="16" fillId="4" borderId="10" xfId="59" applyNumberFormat="1" applyFont="1" applyFill="1" applyBorder="1" applyAlignment="1">
      <alignment horizontal="left" vertical="center"/>
    </xf>
    <xf numFmtId="179" fontId="16" fillId="4" borderId="10" xfId="59" applyNumberFormat="1" applyFont="1" applyFill="1" applyBorder="1" applyAlignment="1">
      <alignment horizontal="right" vertical="center"/>
    </xf>
    <xf numFmtId="49" fontId="16" fillId="4" borderId="10" xfId="59" applyNumberFormat="1" applyFont="1" applyFill="1" applyBorder="1" applyAlignment="1">
      <alignment vertical="center"/>
    </xf>
    <xf numFmtId="179" fontId="16" fillId="4" borderId="10" xfId="59" applyNumberFormat="1" applyFont="1" applyFill="1" applyBorder="1" applyAlignment="1">
      <alignment vertical="center"/>
    </xf>
    <xf numFmtId="0" fontId="14" fillId="0" borderId="10" xfId="0" applyFont="1" applyFill="1" applyBorder="1" applyAlignment="1">
      <alignment vertical="center"/>
    </xf>
    <xf numFmtId="179" fontId="14" fillId="0" borderId="10" xfId="0" applyNumberFormat="1" applyFont="1" applyFill="1" applyBorder="1" applyAlignment="1">
      <alignment vertical="center"/>
    </xf>
    <xf numFmtId="179" fontId="15" fillId="2" borderId="10" xfId="0" applyNumberFormat="1" applyFont="1" applyFill="1" applyBorder="1" applyAlignment="1">
      <alignment horizontal="right" vertical="center"/>
    </xf>
    <xf numFmtId="49" fontId="16" fillId="4" borderId="13" xfId="59" applyNumberFormat="1" applyFont="1" applyFill="1" applyBorder="1" applyAlignment="1">
      <alignment vertical="center"/>
    </xf>
    <xf numFmtId="179" fontId="16" fillId="4" borderId="13" xfId="59" applyNumberFormat="1" applyFont="1" applyFill="1" applyBorder="1" applyAlignment="1">
      <alignment horizontal="right" vertical="center"/>
    </xf>
    <xf numFmtId="179" fontId="15" fillId="2" borderId="13" xfId="0" applyNumberFormat="1" applyFont="1" applyFill="1" applyBorder="1" applyAlignment="1">
      <alignment vertical="center"/>
    </xf>
    <xf numFmtId="10" fontId="14" fillId="2" borderId="13" xfId="0" applyNumberFormat="1" applyFont="1" applyFill="1" applyBorder="1" applyAlignment="1">
      <alignment vertical="center"/>
    </xf>
    <xf numFmtId="177" fontId="14" fillId="2" borderId="13" xfId="0" applyNumberFormat="1" applyFont="1" applyFill="1" applyBorder="1" applyAlignment="1">
      <alignment vertical="center"/>
    </xf>
    <xf numFmtId="0" fontId="11" fillId="0" borderId="4" xfId="0" applyFont="1" applyFill="1" applyBorder="1" applyAlignment="1">
      <alignment horizontal="left" vertical="center"/>
    </xf>
    <xf numFmtId="49" fontId="16" fillId="4" borderId="2" xfId="59" applyNumberFormat="1" applyFont="1" applyFill="1" applyBorder="1" applyAlignment="1">
      <alignment vertical="center"/>
    </xf>
    <xf numFmtId="179" fontId="16" fillId="4" borderId="2" xfId="59" applyNumberFormat="1" applyFont="1" applyFill="1" applyBorder="1" applyAlignment="1">
      <alignment horizontal="right" vertical="center"/>
    </xf>
    <xf numFmtId="179" fontId="15" fillId="2" borderId="2" xfId="0" applyNumberFormat="1" applyFont="1" applyFill="1" applyBorder="1" applyAlignment="1">
      <alignment vertical="center"/>
    </xf>
    <xf numFmtId="10" fontId="14" fillId="2" borderId="2" xfId="0" applyNumberFormat="1" applyFont="1" applyFill="1" applyBorder="1" applyAlignment="1">
      <alignment vertical="center"/>
    </xf>
    <xf numFmtId="177" fontId="14" fillId="2" borderId="2" xfId="0" applyNumberFormat="1" applyFont="1" applyFill="1" applyBorder="1" applyAlignment="1">
      <alignment vertical="center"/>
    </xf>
    <xf numFmtId="10" fontId="12" fillId="2" borderId="2" xfId="0" applyNumberFormat="1" applyFont="1" applyFill="1" applyBorder="1" applyAlignment="1">
      <alignment vertical="center"/>
    </xf>
    <xf numFmtId="177" fontId="12" fillId="2" borderId="2" xfId="0" applyNumberFormat="1" applyFont="1" applyFill="1" applyBorder="1" applyAlignment="1">
      <alignment vertical="center"/>
    </xf>
    <xf numFmtId="0" fontId="1" fillId="0" borderId="2" xfId="0" applyFont="1" applyFill="1" applyBorder="1" applyAlignment="1">
      <alignment horizontal="left" vertical="center"/>
    </xf>
    <xf numFmtId="0" fontId="1" fillId="2" borderId="2" xfId="0" applyFont="1" applyFill="1" applyBorder="1" applyAlignment="1">
      <alignment vertical="center"/>
    </xf>
    <xf numFmtId="178" fontId="1" fillId="2" borderId="2" xfId="0" applyNumberFormat="1" applyFont="1" applyFill="1" applyBorder="1" applyAlignment="1">
      <alignment vertical="center"/>
    </xf>
    <xf numFmtId="10" fontId="1" fillId="2" borderId="2" xfId="0" applyNumberFormat="1" applyFont="1" applyFill="1" applyBorder="1" applyAlignment="1">
      <alignment vertical="center"/>
    </xf>
    <xf numFmtId="179" fontId="13" fillId="4" borderId="2" xfId="59" applyNumberFormat="1" applyFont="1" applyFill="1" applyBorder="1" applyAlignment="1">
      <alignment horizontal="right" vertical="center"/>
    </xf>
    <xf numFmtId="0" fontId="1" fillId="0" borderId="0" xfId="0" applyFont="1" applyFill="1" applyBorder="1" applyAlignment="1"/>
    <xf numFmtId="0" fontId="17"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right" vertical="center"/>
    </xf>
    <xf numFmtId="0" fontId="8" fillId="5" borderId="2" xfId="0" applyNumberFormat="1" applyFont="1" applyFill="1" applyBorder="1" applyAlignment="1" applyProtection="1">
      <alignment horizontal="center" vertical="center"/>
    </xf>
    <xf numFmtId="0" fontId="18" fillId="5" borderId="2" xfId="0" applyNumberFormat="1" applyFont="1" applyFill="1" applyBorder="1" applyAlignment="1" applyProtection="1">
      <alignment vertical="center"/>
    </xf>
    <xf numFmtId="3" fontId="18" fillId="6" borderId="2" xfId="0" applyNumberFormat="1" applyFont="1" applyFill="1" applyBorder="1" applyAlignment="1" applyProtection="1">
      <alignment horizontal="right" vertical="center"/>
    </xf>
    <xf numFmtId="3" fontId="18" fillId="7" borderId="2" xfId="0" applyNumberFormat="1" applyFont="1" applyFill="1" applyBorder="1" applyAlignment="1" applyProtection="1">
      <alignment horizontal="right" vertical="center"/>
    </xf>
    <xf numFmtId="3" fontId="18" fillId="8" borderId="2" xfId="0" applyNumberFormat="1" applyFont="1" applyFill="1" applyBorder="1" applyAlignment="1" applyProtection="1">
      <alignment horizontal="right" vertical="center"/>
    </xf>
    <xf numFmtId="3" fontId="18" fillId="9" borderId="2" xfId="0" applyNumberFormat="1" applyFont="1" applyFill="1" applyBorder="1" applyAlignment="1" applyProtection="1">
      <alignment horizontal="right" vertical="center"/>
    </xf>
    <xf numFmtId="0" fontId="18" fillId="5" borderId="2" xfId="0" applyNumberFormat="1" applyFont="1" applyFill="1" applyBorder="1" applyAlignment="1" applyProtection="1">
      <alignment horizontal="right" vertical="center"/>
    </xf>
    <xf numFmtId="0" fontId="0" fillId="0" borderId="0" xfId="0" applyFont="1" applyAlignment="1">
      <alignment vertical="center"/>
    </xf>
    <xf numFmtId="0" fontId="0" fillId="2" borderId="0" xfId="0" applyFont="1" applyFill="1" applyAlignment="1">
      <alignment vertical="center"/>
    </xf>
    <xf numFmtId="0" fontId="19" fillId="0" borderId="0" xfId="0" applyNumberFormat="1" applyFont="1" applyBorder="1" applyAlignment="1"/>
    <xf numFmtId="0" fontId="20" fillId="0" borderId="0" xfId="0" applyNumberFormat="1" applyFont="1" applyBorder="1" applyAlignment="1"/>
    <xf numFmtId="0" fontId="20" fillId="2" borderId="0" xfId="0" applyNumberFormat="1" applyFont="1" applyFill="1" applyBorder="1" applyAlignment="1"/>
    <xf numFmtId="0" fontId="21" fillId="0" borderId="0" xfId="0" applyNumberFormat="1" applyFont="1" applyBorder="1" applyAlignment="1">
      <alignment horizontal="center" vertical="center"/>
    </xf>
    <xf numFmtId="0" fontId="21" fillId="2" borderId="0" xfId="0" applyNumberFormat="1" applyFont="1" applyFill="1" applyBorder="1" applyAlignment="1">
      <alignment horizontal="center" vertical="center"/>
    </xf>
    <xf numFmtId="0" fontId="20" fillId="2" borderId="0" xfId="0" applyNumberFormat="1" applyFont="1" applyFill="1" applyBorder="1" applyAlignment="1">
      <alignment vertical="center"/>
    </xf>
    <xf numFmtId="0" fontId="22" fillId="2" borderId="0" xfId="0" applyNumberFormat="1" applyFont="1" applyFill="1" applyBorder="1" applyAlignment="1"/>
    <xf numFmtId="0" fontId="23" fillId="0" borderId="10" xfId="0" applyNumberFormat="1" applyFont="1" applyBorder="1" applyAlignment="1">
      <alignment horizontal="center" vertical="center"/>
    </xf>
    <xf numFmtId="0" fontId="23" fillId="0" borderId="10" xfId="0" applyNumberFormat="1" applyFont="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xf>
    <xf numFmtId="0"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center" vertical="center"/>
    </xf>
    <xf numFmtId="180" fontId="23" fillId="2" borderId="10" xfId="0" applyNumberFormat="1" applyFont="1" applyFill="1" applyBorder="1" applyAlignment="1">
      <alignment horizontal="center" vertical="center"/>
    </xf>
    <xf numFmtId="0" fontId="24" fillId="2" borderId="2" xfId="0" applyNumberFormat="1" applyFont="1" applyFill="1" applyBorder="1" applyAlignment="1" applyProtection="1">
      <alignment horizontal="left" vertical="center"/>
    </xf>
    <xf numFmtId="179" fontId="24" fillId="2" borderId="10" xfId="0" applyNumberFormat="1" applyFont="1" applyFill="1" applyBorder="1" applyAlignment="1">
      <alignment horizontal="right" vertical="center"/>
    </xf>
    <xf numFmtId="10" fontId="24" fillId="2" borderId="10" xfId="0" applyNumberFormat="1" applyFont="1" applyFill="1" applyBorder="1" applyAlignment="1">
      <alignment horizontal="right" vertical="center"/>
    </xf>
    <xf numFmtId="0" fontId="25" fillId="0" borderId="2" xfId="0" applyFont="1" applyFill="1" applyBorder="1" applyAlignment="1">
      <alignment horizontal="left" vertical="center"/>
    </xf>
    <xf numFmtId="179" fontId="4" fillId="2" borderId="10" xfId="0" applyNumberFormat="1" applyFont="1" applyFill="1" applyBorder="1" applyAlignment="1">
      <alignment horizontal="right" vertical="center"/>
    </xf>
    <xf numFmtId="10" fontId="4" fillId="2" borderId="10" xfId="0" applyNumberFormat="1" applyFont="1" applyFill="1" applyBorder="1" applyAlignment="1">
      <alignment horizontal="right" vertical="center"/>
    </xf>
    <xf numFmtId="0" fontId="24" fillId="2" borderId="4" xfId="0" applyNumberFormat="1" applyFont="1" applyFill="1" applyBorder="1" applyAlignment="1" applyProtection="1">
      <alignment horizontal="left" vertical="center"/>
    </xf>
    <xf numFmtId="179" fontId="24" fillId="2" borderId="13" xfId="0" applyNumberFormat="1" applyFont="1" applyFill="1" applyBorder="1" applyAlignment="1">
      <alignment horizontal="right" vertical="center"/>
    </xf>
    <xf numFmtId="10" fontId="24" fillId="2" borderId="13" xfId="0" applyNumberFormat="1" applyFont="1" applyFill="1" applyBorder="1" applyAlignment="1">
      <alignment horizontal="right" vertical="center"/>
    </xf>
    <xf numFmtId="0" fontId="24" fillId="2" borderId="2" xfId="0" applyNumberFormat="1" applyFont="1" applyFill="1" applyBorder="1" applyAlignment="1" applyProtection="1">
      <alignment horizontal="center" vertical="center"/>
    </xf>
    <xf numFmtId="179" fontId="24" fillId="2" borderId="2" xfId="0" applyNumberFormat="1" applyFont="1" applyFill="1" applyBorder="1" applyAlignment="1">
      <alignment horizontal="right" vertical="center"/>
    </xf>
    <xf numFmtId="10" fontId="24" fillId="2" borderId="2" xfId="0" applyNumberFormat="1" applyFont="1" applyFill="1" applyBorder="1" applyAlignment="1">
      <alignment horizontal="right" vertical="center"/>
    </xf>
    <xf numFmtId="10" fontId="20" fillId="2" borderId="0" xfId="0" applyNumberFormat="1" applyFont="1" applyFill="1" applyBorder="1" applyAlignment="1"/>
    <xf numFmtId="10" fontId="21" fillId="2" borderId="0" xfId="0" applyNumberFormat="1" applyFont="1" applyFill="1" applyBorder="1" applyAlignment="1">
      <alignment horizontal="center" vertical="center"/>
    </xf>
    <xf numFmtId="10" fontId="23" fillId="2" borderId="10" xfId="0" applyNumberFormat="1" applyFont="1" applyFill="1" applyBorder="1" applyAlignment="1">
      <alignment horizontal="center" vertical="center" wrapText="1"/>
    </xf>
    <xf numFmtId="10" fontId="23" fillId="2" borderId="10" xfId="0" applyNumberFormat="1" applyFont="1" applyFill="1" applyBorder="1" applyAlignment="1">
      <alignment horizontal="center" vertical="center"/>
    </xf>
    <xf numFmtId="0" fontId="26" fillId="0" borderId="0" xfId="0" applyFont="1" applyAlignment="1">
      <alignment vertical="center"/>
    </xf>
    <xf numFmtId="0" fontId="0" fillId="2" borderId="0" xfId="0" applyFont="1" applyFill="1" applyAlignment="1">
      <alignment horizontal="right" vertical="center"/>
    </xf>
    <xf numFmtId="10" fontId="0" fillId="0" borderId="0" xfId="0" applyNumberFormat="1" applyFont="1" applyAlignment="1">
      <alignment vertical="center"/>
    </xf>
    <xf numFmtId="0" fontId="20" fillId="2" borderId="0" xfId="0" applyNumberFormat="1" applyFont="1" applyFill="1" applyBorder="1" applyAlignment="1">
      <alignment horizontal="right"/>
    </xf>
    <xf numFmtId="10" fontId="20" fillId="0" borderId="0" xfId="0" applyNumberFormat="1" applyFont="1" applyBorder="1" applyAlignment="1"/>
    <xf numFmtId="0" fontId="21" fillId="2" borderId="0" xfId="0" applyNumberFormat="1" applyFont="1" applyFill="1" applyBorder="1" applyAlignment="1">
      <alignment horizontal="right" vertical="center"/>
    </xf>
    <xf numFmtId="10" fontId="21" fillId="0" borderId="0" xfId="0" applyNumberFormat="1" applyFont="1" applyBorder="1" applyAlignment="1">
      <alignment horizontal="center" vertical="center"/>
    </xf>
    <xf numFmtId="0" fontId="23" fillId="0" borderId="0" xfId="0" applyNumberFormat="1" applyFont="1" applyBorder="1" applyAlignment="1"/>
    <xf numFmtId="0" fontId="23" fillId="2" borderId="0" xfId="0" applyNumberFormat="1" applyFont="1" applyFill="1" applyBorder="1" applyAlignment="1">
      <alignment vertical="center"/>
    </xf>
    <xf numFmtId="0" fontId="23" fillId="2" borderId="0" xfId="0" applyNumberFormat="1" applyFont="1" applyFill="1" applyBorder="1" applyAlignment="1">
      <alignment horizontal="right" vertical="center"/>
    </xf>
    <xf numFmtId="0" fontId="23" fillId="2" borderId="0" xfId="0" applyNumberFormat="1" applyFont="1" applyFill="1" applyBorder="1" applyAlignment="1"/>
    <xf numFmtId="0" fontId="27" fillId="0" borderId="0" xfId="0" applyNumberFormat="1" applyFont="1" applyBorder="1" applyAlignment="1">
      <alignment vertical="center"/>
    </xf>
    <xf numFmtId="10" fontId="23" fillId="0" borderId="0" xfId="0" applyNumberFormat="1" applyFont="1" applyBorder="1" applyAlignment="1"/>
    <xf numFmtId="0" fontId="23" fillId="2" borderId="10" xfId="0" applyNumberFormat="1" applyFont="1" applyFill="1" applyBorder="1" applyAlignment="1">
      <alignment horizontal="right" vertical="center" wrapText="1"/>
    </xf>
    <xf numFmtId="10" fontId="23" fillId="0" borderId="10" xfId="0" applyNumberFormat="1" applyFont="1" applyBorder="1" applyAlignment="1">
      <alignment horizontal="center" vertical="center" wrapText="1"/>
    </xf>
    <xf numFmtId="180" fontId="23" fillId="0" borderId="10" xfId="0" applyNumberFormat="1" applyFont="1" applyBorder="1" applyAlignment="1">
      <alignment horizontal="center" vertical="center"/>
    </xf>
    <xf numFmtId="10" fontId="23" fillId="0" borderId="10" xfId="0" applyNumberFormat="1" applyFont="1" applyBorder="1" applyAlignment="1">
      <alignment horizontal="center" vertical="center"/>
    </xf>
    <xf numFmtId="179" fontId="28" fillId="0" borderId="10" xfId="0" applyNumberFormat="1" applyFont="1" applyFill="1" applyBorder="1" applyAlignment="1">
      <alignment vertical="center" wrapText="1"/>
    </xf>
    <xf numFmtId="0" fontId="23" fillId="0" borderId="2" xfId="0" applyNumberFormat="1" applyFont="1" applyBorder="1" applyAlignment="1">
      <alignment horizontal="center" vertical="center" wrapText="1"/>
    </xf>
    <xf numFmtId="0" fontId="23" fillId="2" borderId="2" xfId="0" applyNumberFormat="1" applyFont="1" applyFill="1" applyBorder="1" applyAlignment="1">
      <alignment horizontal="center" vertical="center"/>
    </xf>
    <xf numFmtId="0" fontId="23" fillId="2" borderId="8"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wrapText="1"/>
    </xf>
    <xf numFmtId="0" fontId="14" fillId="2" borderId="2" xfId="0" applyFont="1" applyFill="1" applyBorder="1" applyAlignment="1">
      <alignment vertical="center"/>
    </xf>
    <xf numFmtId="177" fontId="24" fillId="2" borderId="2" xfId="0" applyNumberFormat="1" applyFont="1" applyFill="1" applyBorder="1" applyAlignment="1" applyProtection="1">
      <alignment horizontal="right" vertical="center" wrapText="1"/>
    </xf>
    <xf numFmtId="177" fontId="29" fillId="2" borderId="10" xfId="0" applyNumberFormat="1" applyFont="1" applyFill="1" applyBorder="1" applyAlignment="1">
      <alignment horizontal="right" vertical="center" wrapText="1"/>
    </xf>
    <xf numFmtId="0" fontId="29" fillId="0" borderId="10" xfId="0" applyNumberFormat="1" applyFont="1" applyBorder="1" applyAlignment="1">
      <alignment horizontal="left" wrapText="1"/>
    </xf>
    <xf numFmtId="177" fontId="24" fillId="2" borderId="10" xfId="0" applyNumberFormat="1" applyFont="1" applyFill="1" applyBorder="1" applyAlignment="1">
      <alignment horizontal="right" vertical="center" wrapText="1"/>
    </xf>
    <xf numFmtId="177" fontId="29" fillId="2" borderId="10" xfId="0" applyNumberFormat="1" applyFont="1" applyFill="1" applyBorder="1" applyAlignment="1">
      <alignment horizontal="right" vertical="center" wrapText="1" shrinkToFit="1"/>
    </xf>
    <xf numFmtId="177" fontId="14" fillId="0" borderId="2" xfId="0" applyNumberFormat="1" applyFont="1" applyFill="1" applyBorder="1" applyAlignment="1">
      <alignment vertical="center"/>
    </xf>
    <xf numFmtId="177" fontId="16" fillId="2" borderId="2" xfId="0" applyNumberFormat="1" applyFont="1" applyFill="1" applyBorder="1" applyAlignment="1">
      <alignment horizontal="right" vertical="center"/>
    </xf>
    <xf numFmtId="177" fontId="28" fillId="2" borderId="2" xfId="0" applyNumberFormat="1" applyFont="1" applyFill="1" applyBorder="1" applyAlignment="1">
      <alignment vertical="center"/>
    </xf>
    <xf numFmtId="177" fontId="30" fillId="2" borderId="10" xfId="0" applyNumberFormat="1" applyFont="1" applyFill="1" applyBorder="1" applyAlignment="1">
      <alignment horizontal="right" vertical="center" wrapText="1" shrinkToFit="1"/>
    </xf>
    <xf numFmtId="177" fontId="30" fillId="0" borderId="10" xfId="0" applyNumberFormat="1" applyFont="1" applyBorder="1" applyAlignment="1">
      <alignment horizontal="right" vertical="top" shrinkToFit="1"/>
    </xf>
    <xf numFmtId="177" fontId="28" fillId="2" borderId="10" xfId="0" applyNumberFormat="1" applyFont="1" applyFill="1" applyBorder="1" applyAlignment="1">
      <alignment vertical="center"/>
    </xf>
    <xf numFmtId="10" fontId="30" fillId="2" borderId="10" xfId="0" applyNumberFormat="1" applyFont="1" applyFill="1" applyBorder="1" applyAlignment="1">
      <alignment horizontal="right" vertical="center" wrapText="1" shrinkToFit="1"/>
    </xf>
    <xf numFmtId="177" fontId="13" fillId="2" borderId="2" xfId="0" applyNumberFormat="1" applyFont="1" applyFill="1" applyBorder="1" applyAlignment="1">
      <alignment horizontal="right" vertical="center"/>
    </xf>
    <xf numFmtId="0" fontId="31" fillId="0" borderId="0" xfId="0" applyNumberFormat="1" applyFont="1" applyBorder="1" applyAlignment="1">
      <alignment vertical="center"/>
    </xf>
    <xf numFmtId="0" fontId="20" fillId="0" borderId="0" xfId="0" applyNumberFormat="1" applyFont="1" applyAlignment="1"/>
    <xf numFmtId="0" fontId="17" fillId="4" borderId="0" xfId="0" applyNumberFormat="1" applyFont="1" applyFill="1" applyBorder="1" applyAlignment="1" applyProtection="1">
      <alignment horizontal="center" vertical="center"/>
    </xf>
    <xf numFmtId="3" fontId="18" fillId="6" borderId="4" xfId="0" applyNumberFormat="1" applyFont="1" applyFill="1" applyBorder="1" applyAlignment="1" applyProtection="1">
      <alignment horizontal="right" vertical="center"/>
    </xf>
    <xf numFmtId="0" fontId="18" fillId="5" borderId="6" xfId="0" applyNumberFormat="1" applyFont="1" applyFill="1" applyBorder="1" applyAlignment="1" applyProtection="1">
      <alignment vertical="center"/>
    </xf>
    <xf numFmtId="0" fontId="18" fillId="5" borderId="7" xfId="0" applyNumberFormat="1" applyFont="1" applyFill="1" applyBorder="1" applyAlignment="1" applyProtection="1">
      <alignment vertical="center"/>
    </xf>
    <xf numFmtId="3" fontId="18" fillId="8" borderId="8" xfId="0" applyNumberFormat="1" applyFont="1" applyFill="1" applyBorder="1" applyAlignment="1" applyProtection="1">
      <alignment horizontal="right" vertical="center"/>
    </xf>
    <xf numFmtId="3" fontId="18" fillId="8" borderId="4" xfId="0" applyNumberFormat="1" applyFont="1" applyFill="1" applyBorder="1" applyAlignment="1" applyProtection="1">
      <alignment horizontal="right" vertical="center"/>
    </xf>
    <xf numFmtId="0" fontId="1" fillId="5" borderId="8" xfId="0" applyNumberFormat="1" applyFont="1" applyFill="1" applyBorder="1" applyAlignment="1" applyProtection="1"/>
    <xf numFmtId="3" fontId="18" fillId="5" borderId="2" xfId="0" applyNumberFormat="1" applyFont="1" applyFill="1" applyBorder="1" applyAlignment="1" applyProtection="1">
      <alignment horizontal="right" vertical="center"/>
    </xf>
    <xf numFmtId="0" fontId="1" fillId="5" borderId="2" xfId="0" applyNumberFormat="1" applyFont="1" applyFill="1" applyBorder="1" applyAlignment="1" applyProtection="1"/>
    <xf numFmtId="0" fontId="0" fillId="2" borderId="0" xfId="0" applyFill="1" applyAlignment="1">
      <alignment vertical="center"/>
    </xf>
    <xf numFmtId="179" fontId="0" fillId="2" borderId="0" xfId="0" applyNumberFormat="1" applyFill="1" applyAlignment="1">
      <alignment vertical="center"/>
    </xf>
    <xf numFmtId="0" fontId="1" fillId="2" borderId="0" xfId="53" applyFont="1" applyFill="1" applyBorder="1" applyAlignment="1">
      <alignment vertical="center"/>
    </xf>
    <xf numFmtId="0" fontId="1" fillId="2" borderId="0" xfId="53" applyNumberFormat="1" applyFont="1" applyFill="1" applyBorder="1" applyAlignment="1">
      <alignment horizontal="left" vertical="center"/>
    </xf>
    <xf numFmtId="0" fontId="18" fillId="2" borderId="0" xfId="53" applyFont="1" applyFill="1" applyBorder="1" applyAlignment="1">
      <alignment vertical="center" wrapText="1"/>
    </xf>
    <xf numFmtId="0" fontId="32" fillId="2" borderId="0" xfId="53" applyFont="1" applyFill="1" applyBorder="1" applyAlignment="1">
      <alignment vertical="center"/>
    </xf>
    <xf numFmtId="179" fontId="32" fillId="2" borderId="0" xfId="53" applyNumberFormat="1" applyFont="1" applyFill="1" applyBorder="1" applyAlignment="1">
      <alignment vertical="center"/>
    </xf>
    <xf numFmtId="10" fontId="32" fillId="2" borderId="0" xfId="53" applyNumberFormat="1" applyFont="1" applyFill="1" applyBorder="1" applyAlignment="1">
      <alignment vertical="center"/>
    </xf>
    <xf numFmtId="179" fontId="5" fillId="2" borderId="0"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1" fillId="2" borderId="0" xfId="53" applyFont="1" applyFill="1" applyBorder="1" applyAlignment="1">
      <alignment vertical="center" wrapText="1"/>
    </xf>
    <xf numFmtId="0" fontId="11" fillId="2" borderId="2" xfId="53" applyFont="1" applyFill="1" applyBorder="1" applyAlignment="1">
      <alignment horizontal="center" vertical="center" wrapText="1"/>
    </xf>
    <xf numFmtId="0" fontId="11" fillId="2" borderId="6" xfId="53" applyFont="1" applyFill="1" applyBorder="1" applyAlignment="1">
      <alignment horizontal="center" vertical="center"/>
    </xf>
    <xf numFmtId="0" fontId="11" fillId="2" borderId="15" xfId="53" applyFont="1" applyFill="1" applyBorder="1" applyAlignment="1">
      <alignment horizontal="center" vertical="center"/>
    </xf>
    <xf numFmtId="179" fontId="11" fillId="2" borderId="15" xfId="53" applyNumberFormat="1" applyFont="1" applyFill="1" applyBorder="1" applyAlignment="1">
      <alignment horizontal="center" vertical="center"/>
    </xf>
    <xf numFmtId="10" fontId="11" fillId="2" borderId="15" xfId="53" applyNumberFormat="1" applyFont="1" applyFill="1" applyBorder="1" applyAlignment="1">
      <alignment horizontal="center" vertical="center"/>
    </xf>
    <xf numFmtId="0" fontId="11" fillId="2" borderId="6" xfId="53" applyFont="1" applyFill="1" applyBorder="1" applyAlignment="1">
      <alignment horizontal="center" vertical="center" wrapText="1"/>
    </xf>
    <xf numFmtId="0" fontId="11" fillId="2" borderId="2" xfId="53" applyFont="1" applyFill="1" applyBorder="1" applyAlignment="1">
      <alignment horizontal="center" vertical="center"/>
    </xf>
    <xf numFmtId="179" fontId="11" fillId="2" borderId="2" xfId="53" applyNumberFormat="1" applyFont="1" applyFill="1" applyBorder="1" applyAlignment="1">
      <alignment horizontal="center" vertical="center"/>
    </xf>
    <xf numFmtId="10" fontId="11" fillId="2" borderId="2" xfId="53" applyNumberFormat="1" applyFont="1" applyFill="1" applyBorder="1" applyAlignment="1">
      <alignment horizontal="center" vertical="center" wrapText="1"/>
    </xf>
    <xf numFmtId="0" fontId="33" fillId="2" borderId="0" xfId="0" applyFont="1" applyFill="1" applyBorder="1" applyAlignment="1">
      <alignment vertical="center"/>
    </xf>
    <xf numFmtId="0" fontId="30" fillId="2" borderId="6" xfId="0" applyNumberFormat="1" applyFont="1" applyFill="1" applyBorder="1" applyAlignment="1">
      <alignment horizontal="left" vertical="center"/>
    </xf>
    <xf numFmtId="0" fontId="30" fillId="2" borderId="2" xfId="0" applyNumberFormat="1" applyFont="1" applyFill="1" applyBorder="1" applyAlignment="1">
      <alignment horizontal="left" vertical="center"/>
    </xf>
    <xf numFmtId="179" fontId="30" fillId="2" borderId="2" xfId="0" applyNumberFormat="1" applyFont="1" applyFill="1" applyBorder="1" applyAlignment="1">
      <alignment horizontal="right" vertical="center"/>
    </xf>
    <xf numFmtId="10" fontId="30" fillId="2" borderId="2" xfId="0" applyNumberFormat="1" applyFont="1" applyFill="1" applyBorder="1" applyAlignment="1">
      <alignment horizontal="right" vertical="center"/>
    </xf>
    <xf numFmtId="0" fontId="34" fillId="2" borderId="0" xfId="0" applyFont="1" applyFill="1" applyBorder="1" applyAlignment="1">
      <alignment vertical="center"/>
    </xf>
    <xf numFmtId="0" fontId="15" fillId="2" borderId="6" xfId="0" applyNumberFormat="1" applyFont="1" applyFill="1" applyBorder="1" applyAlignment="1">
      <alignment horizontal="left" vertical="center"/>
    </xf>
    <xf numFmtId="0" fontId="15" fillId="2" borderId="2" xfId="0" applyNumberFormat="1" applyFont="1" applyFill="1" applyBorder="1" applyAlignment="1">
      <alignment vertical="center"/>
    </xf>
    <xf numFmtId="181" fontId="15" fillId="2" borderId="2" xfId="0" applyNumberFormat="1" applyFont="1" applyFill="1" applyBorder="1" applyAlignment="1">
      <alignment vertical="center"/>
    </xf>
    <xf numFmtId="10" fontId="29" fillId="2" borderId="2" xfId="0" applyNumberFormat="1" applyFont="1" applyFill="1" applyBorder="1" applyAlignment="1">
      <alignment horizontal="right" vertical="center"/>
    </xf>
    <xf numFmtId="0" fontId="15" fillId="2" borderId="16" xfId="0" applyNumberFormat="1" applyFont="1" applyFill="1" applyBorder="1" applyAlignment="1">
      <alignment horizontal="left" vertical="center"/>
    </xf>
    <xf numFmtId="0" fontId="15" fillId="2" borderId="12" xfId="0" applyNumberFormat="1" applyFont="1" applyFill="1" applyBorder="1" applyAlignment="1">
      <alignment horizontal="left" vertical="center"/>
    </xf>
    <xf numFmtId="4" fontId="15" fillId="2" borderId="2" xfId="0" applyNumberFormat="1" applyFont="1" applyFill="1" applyBorder="1" applyAlignment="1">
      <alignment horizontal="right" vertical="center" wrapText="1"/>
    </xf>
    <xf numFmtId="0" fontId="15" fillId="2" borderId="10" xfId="0" applyNumberFormat="1" applyFont="1" applyFill="1" applyBorder="1" applyAlignment="1">
      <alignment horizontal="left" vertical="center"/>
    </xf>
    <xf numFmtId="0" fontId="15" fillId="2" borderId="14" xfId="0" applyNumberFormat="1" applyFont="1" applyFill="1" applyBorder="1" applyAlignment="1">
      <alignment vertical="center"/>
    </xf>
    <xf numFmtId="4" fontId="15" fillId="2" borderId="16" xfId="0" applyNumberFormat="1" applyFont="1" applyFill="1" applyBorder="1" applyAlignment="1">
      <alignment horizontal="right" vertical="center" wrapText="1"/>
    </xf>
    <xf numFmtId="0" fontId="15" fillId="2" borderId="10" xfId="0" applyNumberFormat="1" applyFont="1" applyFill="1" applyBorder="1" applyAlignment="1">
      <alignment vertical="center"/>
    </xf>
    <xf numFmtId="177" fontId="15" fillId="2" borderId="12" xfId="0" applyNumberFormat="1" applyFont="1" applyFill="1" applyBorder="1" applyAlignment="1">
      <alignment vertical="center" wrapText="1"/>
    </xf>
    <xf numFmtId="4" fontId="15" fillId="2" borderId="12" xfId="0" applyNumberFormat="1" applyFont="1" applyFill="1" applyBorder="1" applyAlignment="1">
      <alignment horizontal="right" vertical="center" wrapText="1"/>
    </xf>
    <xf numFmtId="177" fontId="15" fillId="2" borderId="12" xfId="0" applyNumberFormat="1" applyFont="1" applyFill="1" applyBorder="1" applyAlignment="1">
      <alignment vertical="center"/>
    </xf>
    <xf numFmtId="10" fontId="11" fillId="2" borderId="7" xfId="53" applyNumberFormat="1" applyFont="1" applyFill="1" applyBorder="1" applyAlignment="1">
      <alignment horizontal="center" vertical="center"/>
    </xf>
    <xf numFmtId="10" fontId="11" fillId="2" borderId="2" xfId="53" applyNumberFormat="1" applyFont="1" applyFill="1" applyBorder="1" applyAlignment="1">
      <alignment horizontal="center" vertical="center"/>
    </xf>
    <xf numFmtId="179" fontId="15" fillId="2" borderId="12" xfId="0" applyNumberFormat="1" applyFont="1" applyFill="1" applyBorder="1" applyAlignment="1">
      <alignment horizontal="right" vertical="center"/>
    </xf>
    <xf numFmtId="179" fontId="15" fillId="2" borderId="12" xfId="0" applyNumberFormat="1" applyFont="1" applyFill="1" applyBorder="1" applyAlignment="1">
      <alignment vertical="center" wrapText="1"/>
    </xf>
    <xf numFmtId="179" fontId="15" fillId="2" borderId="12" xfId="0" applyNumberFormat="1" applyFont="1" applyFill="1" applyBorder="1" applyAlignment="1">
      <alignment horizontal="right" vertical="center" wrapText="1"/>
    </xf>
    <xf numFmtId="179" fontId="15" fillId="2" borderId="12" xfId="0" applyNumberFormat="1" applyFont="1" applyFill="1" applyBorder="1" applyAlignment="1">
      <alignment vertical="center"/>
    </xf>
    <xf numFmtId="0" fontId="15" fillId="2" borderId="13" xfId="0" applyNumberFormat="1" applyFont="1" applyFill="1" applyBorder="1" applyAlignment="1">
      <alignment horizontal="left" vertical="center"/>
    </xf>
    <xf numFmtId="0" fontId="15" fillId="2" borderId="13" xfId="0" applyNumberFormat="1" applyFont="1" applyFill="1" applyBorder="1" applyAlignment="1">
      <alignment vertical="center"/>
    </xf>
    <xf numFmtId="0" fontId="28" fillId="2" borderId="10" xfId="0" applyNumberFormat="1" applyFont="1" applyFill="1" applyBorder="1" applyAlignment="1">
      <alignment horizontal="left" vertical="center"/>
    </xf>
    <xf numFmtId="0" fontId="28" fillId="2" borderId="10" xfId="0" applyNumberFormat="1" applyFont="1" applyFill="1" applyBorder="1" applyAlignment="1">
      <alignment vertical="center"/>
    </xf>
    <xf numFmtId="179" fontId="28" fillId="2" borderId="12" xfId="0" applyNumberFormat="1" applyFont="1" applyFill="1" applyBorder="1" applyAlignment="1">
      <alignment vertical="center" wrapText="1"/>
    </xf>
    <xf numFmtId="177" fontId="28" fillId="2" borderId="12" xfId="0" applyNumberFormat="1" applyFont="1" applyFill="1" applyBorder="1" applyAlignment="1">
      <alignment vertical="center"/>
    </xf>
    <xf numFmtId="179" fontId="28" fillId="2" borderId="12" xfId="0" applyNumberFormat="1" applyFont="1" applyFill="1" applyBorder="1" applyAlignment="1">
      <alignment vertical="center"/>
    </xf>
    <xf numFmtId="177" fontId="15" fillId="2" borderId="17" xfId="0" applyNumberFormat="1" applyFont="1" applyFill="1" applyBorder="1" applyAlignment="1">
      <alignment vertical="center"/>
    </xf>
    <xf numFmtId="179" fontId="15" fillId="2" borderId="17" xfId="0" applyNumberFormat="1" applyFont="1" applyFill="1" applyBorder="1" applyAlignment="1">
      <alignment vertical="center"/>
    </xf>
    <xf numFmtId="10" fontId="29" fillId="2" borderId="4" xfId="0" applyNumberFormat="1" applyFont="1" applyFill="1" applyBorder="1" applyAlignment="1">
      <alignment horizontal="right" vertical="center"/>
    </xf>
    <xf numFmtId="0" fontId="34" fillId="2" borderId="2" xfId="0" applyFont="1" applyFill="1" applyBorder="1" applyAlignment="1">
      <alignment vertical="center"/>
    </xf>
    <xf numFmtId="0" fontId="15" fillId="2" borderId="2" xfId="0" applyNumberFormat="1" applyFont="1" applyFill="1" applyBorder="1" applyAlignment="1">
      <alignment horizontal="left" vertical="center"/>
    </xf>
    <xf numFmtId="177" fontId="15" fillId="2" borderId="2" xfId="0" applyNumberFormat="1" applyFont="1" applyFill="1" applyBorder="1" applyAlignment="1">
      <alignment vertical="center"/>
    </xf>
    <xf numFmtId="0" fontId="33" fillId="2" borderId="2" xfId="0" applyFont="1" applyFill="1" applyBorder="1" applyAlignment="1">
      <alignment vertical="center"/>
    </xf>
    <xf numFmtId="0" fontId="28" fillId="2" borderId="2" xfId="0" applyNumberFormat="1" applyFont="1" applyFill="1" applyBorder="1" applyAlignment="1">
      <alignment horizontal="center" vertical="center"/>
    </xf>
    <xf numFmtId="179" fontId="30" fillId="2" borderId="2" xfId="0" applyNumberFormat="1" applyFont="1" applyFill="1" applyBorder="1" applyAlignment="1">
      <alignment vertical="center"/>
    </xf>
    <xf numFmtId="0" fontId="28" fillId="2" borderId="2" xfId="0" applyNumberFormat="1" applyFont="1" applyFill="1" applyBorder="1" applyAlignment="1">
      <alignment horizontal="left" vertical="center"/>
    </xf>
    <xf numFmtId="0" fontId="28" fillId="2" borderId="2" xfId="0" applyNumberFormat="1" applyFont="1" applyFill="1" applyBorder="1" applyAlignment="1">
      <alignment vertical="center"/>
    </xf>
    <xf numFmtId="179" fontId="28" fillId="2" borderId="2" xfId="0" applyNumberFormat="1" applyFont="1" applyFill="1" applyBorder="1" applyAlignment="1">
      <alignment vertical="center" wrapText="1"/>
    </xf>
    <xf numFmtId="179" fontId="15" fillId="2" borderId="2" xfId="0" applyNumberFormat="1" applyFont="1" applyFill="1" applyBorder="1" applyAlignment="1">
      <alignment vertical="center" wrapText="1"/>
    </xf>
    <xf numFmtId="0" fontId="32" fillId="0" borderId="0" xfId="55" applyFont="1"/>
    <xf numFmtId="0" fontId="32" fillId="0" borderId="0" xfId="55" applyNumberFormat="1" applyFont="1" applyAlignment="1">
      <alignment vertical="center"/>
    </xf>
    <xf numFmtId="179" fontId="32" fillId="0" borderId="0" xfId="55" applyNumberFormat="1" applyFont="1"/>
    <xf numFmtId="179" fontId="32" fillId="2" borderId="0" xfId="55" applyNumberFormat="1" applyFont="1" applyFill="1"/>
    <xf numFmtId="0" fontId="32" fillId="2" borderId="0" xfId="55" applyFont="1" applyFill="1"/>
    <xf numFmtId="179" fontId="5" fillId="0" borderId="0" xfId="0" applyNumberFormat="1" applyFont="1" applyFill="1" applyBorder="1" applyAlignment="1">
      <alignment horizontal="center" vertical="center"/>
    </xf>
    <xf numFmtId="0" fontId="11" fillId="0" borderId="0" xfId="55" applyFont="1" applyAlignment="1">
      <alignment horizontal="left"/>
    </xf>
    <xf numFmtId="179" fontId="11" fillId="0" borderId="0" xfId="55" applyNumberFormat="1" applyFont="1"/>
    <xf numFmtId="179" fontId="35" fillId="2" borderId="0" xfId="55" applyNumberFormat="1" applyFont="1" applyFill="1" applyAlignment="1">
      <alignment horizontal="center"/>
    </xf>
    <xf numFmtId="179" fontId="24" fillId="2" borderId="0" xfId="55" applyNumberFormat="1" applyFont="1" applyFill="1" applyAlignment="1">
      <alignment horizontal="center"/>
    </xf>
    <xf numFmtId="0" fontId="35" fillId="2" borderId="0" xfId="55" applyFont="1" applyFill="1" applyAlignment="1">
      <alignment horizontal="center"/>
    </xf>
    <xf numFmtId="0" fontId="11" fillId="0" borderId="2" xfId="55" applyFont="1" applyBorder="1" applyAlignment="1">
      <alignment horizontal="center" vertical="center" wrapText="1"/>
    </xf>
    <xf numFmtId="179" fontId="11" fillId="0" borderId="4" xfId="55" applyNumberFormat="1" applyFont="1" applyFill="1" applyBorder="1" applyAlignment="1">
      <alignment horizontal="center" vertical="center" wrapText="1"/>
    </xf>
    <xf numFmtId="179" fontId="11" fillId="2" borderId="2" xfId="55" applyNumberFormat="1" applyFont="1" applyFill="1" applyBorder="1" applyAlignment="1">
      <alignment horizontal="center" vertical="center" wrapText="1"/>
    </xf>
    <xf numFmtId="0" fontId="11" fillId="2" borderId="2" xfId="55" applyFont="1" applyFill="1" applyBorder="1" applyAlignment="1">
      <alignment horizontal="center" vertical="center" wrapText="1"/>
    </xf>
    <xf numFmtId="179" fontId="11" fillId="0" borderId="18" xfId="55" applyNumberFormat="1" applyFont="1" applyBorder="1" applyAlignment="1"/>
    <xf numFmtId="179" fontId="11" fillId="2" borderId="2" xfId="0" applyNumberFormat="1" applyFont="1" applyFill="1" applyBorder="1" applyAlignment="1">
      <alignment horizontal="center" vertical="center" wrapText="1"/>
    </xf>
    <xf numFmtId="0" fontId="11" fillId="0" borderId="4" xfId="55" applyFont="1" applyBorder="1" applyAlignment="1">
      <alignment horizontal="center" vertical="center" wrapText="1"/>
    </xf>
    <xf numFmtId="179" fontId="11" fillId="2" borderId="4" xfId="55" applyNumberFormat="1" applyFont="1" applyFill="1" applyBorder="1" applyAlignment="1">
      <alignment horizontal="center" vertical="center" wrapText="1"/>
    </xf>
    <xf numFmtId="179" fontId="11" fillId="2" borderId="4" xfId="0" applyNumberFormat="1" applyFont="1" applyFill="1" applyBorder="1" applyAlignment="1">
      <alignment horizontal="center" vertical="center" wrapText="1"/>
    </xf>
    <xf numFmtId="0" fontId="11" fillId="2" borderId="4" xfId="55" applyFont="1" applyFill="1" applyBorder="1" applyAlignment="1">
      <alignment horizontal="center" vertical="center" wrapText="1"/>
    </xf>
    <xf numFmtId="0" fontId="34" fillId="0" borderId="0" xfId="0" applyNumberFormat="1" applyFont="1" applyFill="1" applyBorder="1" applyAlignment="1">
      <alignment horizontal="left" vertical="center"/>
    </xf>
    <xf numFmtId="0" fontId="18" fillId="0" borderId="2" xfId="0" applyNumberFormat="1" applyFont="1" applyFill="1" applyBorder="1" applyAlignment="1">
      <alignment vertical="center"/>
    </xf>
    <xf numFmtId="0" fontId="8" fillId="0" borderId="2" xfId="0" applyNumberFormat="1" applyFont="1" applyFill="1" applyBorder="1" applyAlignment="1">
      <alignment vertical="center"/>
    </xf>
    <xf numFmtId="179" fontId="8" fillId="0" borderId="2" xfId="0" applyNumberFormat="1" applyFont="1" applyFill="1" applyBorder="1" applyAlignment="1">
      <alignment vertical="center"/>
    </xf>
    <xf numFmtId="10" fontId="8" fillId="0" borderId="2" xfId="0" applyNumberFormat="1" applyFont="1" applyFill="1" applyBorder="1" applyAlignment="1">
      <alignment vertical="center"/>
    </xf>
    <xf numFmtId="179" fontId="18" fillId="0" borderId="2" xfId="0" applyNumberFormat="1" applyFont="1" applyFill="1" applyBorder="1" applyAlignment="1">
      <alignment vertical="center"/>
    </xf>
    <xf numFmtId="179" fontId="18" fillId="2" borderId="2" xfId="0" applyNumberFormat="1" applyFont="1" applyFill="1" applyBorder="1" applyAlignment="1">
      <alignment vertical="center"/>
    </xf>
    <xf numFmtId="179" fontId="1" fillId="2" borderId="2" xfId="55" applyNumberFormat="1" applyFont="1" applyFill="1" applyBorder="1" applyAlignment="1">
      <alignment horizontal="right" vertical="center"/>
    </xf>
    <xf numFmtId="10" fontId="18" fillId="0" borderId="2" xfId="0" applyNumberFormat="1" applyFont="1" applyFill="1" applyBorder="1" applyAlignment="1">
      <alignment vertical="center"/>
    </xf>
    <xf numFmtId="0" fontId="18" fillId="0" borderId="2" xfId="0" applyNumberFormat="1" applyFont="1" applyFill="1" applyBorder="1" applyAlignment="1">
      <alignment horizontal="left" vertical="center"/>
    </xf>
    <xf numFmtId="179" fontId="1" fillId="2" borderId="2" xfId="55" applyNumberFormat="1" applyFont="1" applyFill="1" applyBorder="1" applyAlignment="1">
      <alignment vertical="center"/>
    </xf>
    <xf numFmtId="179" fontId="32" fillId="2" borderId="2" xfId="55" applyNumberFormat="1" applyFont="1" applyFill="1" applyBorder="1" applyAlignment="1">
      <alignment vertical="center"/>
    </xf>
    <xf numFmtId="179" fontId="36" fillId="2" borderId="2" xfId="0" applyNumberFormat="1" applyFont="1" applyFill="1" applyBorder="1" applyAlignment="1">
      <alignment horizontal="right" vertical="center"/>
    </xf>
    <xf numFmtId="0" fontId="8" fillId="0" borderId="2" xfId="0" applyNumberFormat="1" applyFont="1" applyFill="1" applyBorder="1" applyAlignment="1">
      <alignment horizontal="left" vertical="center"/>
    </xf>
    <xf numFmtId="179" fontId="28" fillId="0" borderId="2" xfId="0" applyNumberFormat="1" applyFont="1" applyFill="1" applyBorder="1" applyAlignment="1">
      <alignment vertical="center" wrapText="1"/>
    </xf>
    <xf numFmtId="179" fontId="8" fillId="2" borderId="2" xfId="0" applyNumberFormat="1" applyFont="1" applyFill="1" applyBorder="1" applyAlignment="1">
      <alignment vertical="center"/>
    </xf>
    <xf numFmtId="0" fontId="37" fillId="0" borderId="0" xfId="55" applyFont="1" applyAlignment="1">
      <alignment horizontal="center"/>
    </xf>
    <xf numFmtId="0" fontId="37" fillId="0" borderId="0" xfId="55" applyFont="1" applyAlignment="1">
      <alignment horizontal="center" vertical="center"/>
    </xf>
    <xf numFmtId="0" fontId="10" fillId="0" borderId="0" xfId="0" applyNumberFormat="1" applyFont="1" applyFill="1" applyBorder="1" applyAlignment="1">
      <alignment horizontal="left" vertical="center"/>
    </xf>
    <xf numFmtId="0" fontId="8" fillId="0" borderId="2" xfId="0" applyNumberFormat="1" applyFont="1" applyFill="1" applyBorder="1" applyAlignment="1">
      <alignment horizontal="center" vertical="center"/>
    </xf>
    <xf numFmtId="0" fontId="8" fillId="5" borderId="2" xfId="0" applyNumberFormat="1" applyFont="1" applyFill="1" applyBorder="1" applyAlignment="1" applyProtection="1">
      <alignment vertical="center"/>
    </xf>
    <xf numFmtId="0" fontId="8" fillId="5" borderId="6" xfId="0" applyNumberFormat="1" applyFont="1" applyFill="1" applyBorder="1" applyAlignment="1" applyProtection="1">
      <alignment vertical="center"/>
    </xf>
    <xf numFmtId="0" fontId="8" fillId="5" borderId="7" xfId="0" applyNumberFormat="1" applyFont="1" applyFill="1" applyBorder="1" applyAlignment="1" applyProtection="1">
      <alignment vertical="center"/>
    </xf>
    <xf numFmtId="3" fontId="18" fillId="7" borderId="5" xfId="0" applyNumberFormat="1" applyFont="1" applyFill="1" applyBorder="1" applyAlignment="1" applyProtection="1">
      <alignment horizontal="right" vertical="center"/>
    </xf>
    <xf numFmtId="3" fontId="18" fillId="7" borderId="8" xfId="0" applyNumberFormat="1" applyFont="1" applyFill="1" applyBorder="1" applyAlignment="1" applyProtection="1">
      <alignment horizontal="right" vertical="center"/>
    </xf>
    <xf numFmtId="3" fontId="18" fillId="7" borderId="4" xfId="0" applyNumberFormat="1" applyFont="1" applyFill="1" applyBorder="1" applyAlignment="1" applyProtection="1">
      <alignment horizontal="right" vertical="center"/>
    </xf>
    <xf numFmtId="3" fontId="18" fillId="9" borderId="4" xfId="0" applyNumberFormat="1" applyFont="1" applyFill="1" applyBorder="1" applyAlignment="1" applyProtection="1">
      <alignment horizontal="right" vertical="center"/>
    </xf>
    <xf numFmtId="0" fontId="8" fillId="5" borderId="15" xfId="0" applyNumberFormat="1" applyFont="1" applyFill="1" applyBorder="1" applyAlignment="1" applyProtection="1">
      <alignment vertical="center"/>
    </xf>
    <xf numFmtId="0" fontId="18" fillId="5" borderId="15" xfId="0" applyNumberFormat="1" applyFont="1" applyFill="1" applyBorder="1" applyAlignment="1" applyProtection="1">
      <alignment vertical="center"/>
    </xf>
    <xf numFmtId="0" fontId="1" fillId="0" borderId="0" xfId="0" applyFont="1" applyFill="1" applyBorder="1" applyAlignment="1">
      <alignment wrapTex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8" fillId="5" borderId="2" xfId="0" applyNumberFormat="1" applyFont="1" applyFill="1" applyBorder="1" applyAlignment="1" applyProtection="1">
      <alignment horizontal="center" vertical="center" wrapText="1"/>
    </xf>
    <xf numFmtId="0" fontId="8" fillId="5" borderId="6" xfId="0" applyNumberFormat="1" applyFont="1" applyFill="1" applyBorder="1" applyAlignment="1" applyProtection="1">
      <alignment horizontal="center" vertical="center" wrapText="1"/>
    </xf>
    <xf numFmtId="0" fontId="8" fillId="5" borderId="3" xfId="0" applyNumberFormat="1" applyFont="1" applyFill="1" applyBorder="1" applyAlignment="1" applyProtection="1">
      <alignment horizontal="center" vertical="center" wrapText="1"/>
    </xf>
    <xf numFmtId="0" fontId="8" fillId="5" borderId="15" xfId="0" applyNumberFormat="1" applyFont="1" applyFill="1" applyBorder="1" applyAlignment="1" applyProtection="1">
      <alignment horizontal="center" vertical="center" wrapText="1"/>
    </xf>
    <xf numFmtId="0" fontId="8" fillId="5" borderId="7" xfId="0" applyNumberFormat="1" applyFont="1" applyFill="1" applyBorder="1" applyAlignment="1" applyProtection="1">
      <alignment horizontal="center" vertical="center" wrapText="1"/>
    </xf>
    <xf numFmtId="0" fontId="8" fillId="5" borderId="19" xfId="0" applyNumberFormat="1" applyFont="1" applyFill="1" applyBorder="1" applyAlignment="1" applyProtection="1">
      <alignment horizontal="center" vertical="center" wrapText="1"/>
    </xf>
    <xf numFmtId="0" fontId="8" fillId="5" borderId="18" xfId="0" applyNumberFormat="1" applyFont="1" applyFill="1" applyBorder="1" applyAlignment="1" applyProtection="1">
      <alignment horizontal="center" vertical="center" wrapText="1"/>
    </xf>
    <xf numFmtId="0" fontId="8" fillId="5" borderId="4" xfId="0" applyNumberFormat="1" applyFont="1" applyFill="1" applyBorder="1" applyAlignment="1" applyProtection="1">
      <alignment horizontal="center" vertical="center" wrapText="1"/>
    </xf>
    <xf numFmtId="0" fontId="8" fillId="5" borderId="20" xfId="0" applyNumberFormat="1" applyFont="1" applyFill="1" applyBorder="1" applyAlignment="1" applyProtection="1">
      <alignment horizontal="center" vertical="center" wrapText="1"/>
    </xf>
    <xf numFmtId="0" fontId="18" fillId="5" borderId="2" xfId="0" applyNumberFormat="1" applyFont="1" applyFill="1" applyBorder="1" applyAlignment="1" applyProtection="1">
      <alignment horizontal="left" vertical="center"/>
    </xf>
    <xf numFmtId="0" fontId="8" fillId="5" borderId="6" xfId="0" applyNumberFormat="1" applyFont="1" applyFill="1" applyBorder="1" applyAlignment="1" applyProtection="1">
      <alignment horizontal="center" vertical="center"/>
    </xf>
    <xf numFmtId="0" fontId="8" fillId="5" borderId="6" xfId="0" applyNumberFormat="1" applyFont="1" applyFill="1" applyBorder="1" applyAlignment="1" applyProtection="1">
      <alignment horizontal="left" vertical="center"/>
    </xf>
    <xf numFmtId="0" fontId="18" fillId="5" borderId="6" xfId="0" applyNumberFormat="1" applyFont="1" applyFill="1" applyBorder="1" applyAlignment="1" applyProtection="1">
      <alignment horizontal="left" vertical="center"/>
    </xf>
    <xf numFmtId="3" fontId="18" fillId="6" borderId="6" xfId="0" applyNumberFormat="1" applyFont="1" applyFill="1" applyBorder="1" applyAlignment="1" applyProtection="1">
      <alignment horizontal="right" vertical="center"/>
    </xf>
    <xf numFmtId="3" fontId="18" fillId="6" borderId="7" xfId="0" applyNumberFormat="1" applyFont="1" applyFill="1" applyBorder="1" applyAlignment="1" applyProtection="1">
      <alignment horizontal="right" vertical="center"/>
    </xf>
    <xf numFmtId="3" fontId="18" fillId="6" borderId="8" xfId="0" applyNumberFormat="1" applyFont="1" applyFill="1" applyBorder="1" applyAlignment="1" applyProtection="1">
      <alignment horizontal="right" vertical="center"/>
    </xf>
    <xf numFmtId="181" fontId="38" fillId="2" borderId="0" xfId="57" applyNumberFormat="1" applyFont="1" applyFill="1"/>
    <xf numFmtId="181" fontId="1" fillId="2" borderId="0" xfId="57" applyNumberFormat="1" applyFont="1" applyFill="1"/>
    <xf numFmtId="181" fontId="18" fillId="2" borderId="0" xfId="57" applyNumberFormat="1" applyFont="1" applyFill="1"/>
    <xf numFmtId="181" fontId="16" fillId="2" borderId="0" xfId="57" applyNumberFormat="1" applyFont="1" applyFill="1" applyAlignment="1">
      <alignment horizontal="center"/>
    </xf>
    <xf numFmtId="181" fontId="8" fillId="2" borderId="0" xfId="57" applyNumberFormat="1" applyFont="1" applyFill="1"/>
    <xf numFmtId="181" fontId="16" fillId="2" borderId="0" xfId="57" applyNumberFormat="1" applyFont="1" applyFill="1"/>
    <xf numFmtId="181" fontId="38" fillId="2" borderId="0" xfId="57" applyNumberFormat="1" applyFont="1" applyFill="1" applyAlignment="1">
      <alignment horizontal="left"/>
    </xf>
    <xf numFmtId="181" fontId="38" fillId="2" borderId="0" xfId="57" applyNumberFormat="1" applyFont="1" applyFill="1" applyAlignment="1">
      <alignment horizontal="center"/>
    </xf>
    <xf numFmtId="181" fontId="38" fillId="2" borderId="0" xfId="57" applyNumberFormat="1" applyFont="1" applyFill="1" applyAlignment="1">
      <alignment vertical="center"/>
    </xf>
    <xf numFmtId="179" fontId="38" fillId="2" borderId="0" xfId="57" applyNumberFormat="1" applyFont="1" applyFill="1" applyAlignment="1">
      <alignment vertical="center"/>
    </xf>
    <xf numFmtId="182" fontId="38" fillId="2" borderId="0" xfId="57" applyNumberFormat="1" applyFont="1" applyFill="1" applyAlignment="1">
      <alignment vertical="center"/>
    </xf>
    <xf numFmtId="182" fontId="38" fillId="2" borderId="0" xfId="57" applyNumberFormat="1" applyFont="1" applyFill="1" applyAlignment="1">
      <alignment horizontal="right" vertical="center"/>
    </xf>
    <xf numFmtId="181" fontId="16" fillId="2" borderId="0" xfId="57" applyNumberFormat="1" applyFont="1" applyFill="1" applyAlignment="1">
      <alignment vertical="center"/>
    </xf>
    <xf numFmtId="179" fontId="16" fillId="2" borderId="0" xfId="57" applyNumberFormat="1" applyFont="1" applyFill="1"/>
    <xf numFmtId="49" fontId="16" fillId="2" borderId="0" xfId="57" applyNumberFormat="1" applyFont="1" applyFill="1" applyAlignment="1">
      <alignment horizontal="left"/>
    </xf>
    <xf numFmtId="0" fontId="39" fillId="2" borderId="0" xfId="27" applyFont="1" applyFill="1" applyBorder="1" applyAlignment="1">
      <alignment horizontal="center"/>
    </xf>
    <xf numFmtId="179" fontId="39" fillId="2" borderId="0" xfId="27" applyNumberFormat="1" applyFont="1" applyFill="1" applyBorder="1" applyAlignment="1">
      <alignment horizontal="center"/>
    </xf>
    <xf numFmtId="0" fontId="8" fillId="2" borderId="0" xfId="27" applyFont="1" applyFill="1" applyBorder="1" applyAlignment="1">
      <alignment horizontal="center"/>
    </xf>
    <xf numFmtId="181" fontId="1" fillId="2" borderId="0" xfId="57" applyNumberFormat="1" applyFont="1" applyFill="1" applyAlignment="1">
      <alignment horizontal="left"/>
    </xf>
    <xf numFmtId="181" fontId="1" fillId="2" borderId="0" xfId="57" applyNumberFormat="1" applyFont="1" applyFill="1" applyAlignment="1">
      <alignment horizontal="center"/>
    </xf>
    <xf numFmtId="181" fontId="40" fillId="2" borderId="0" xfId="57" applyNumberFormat="1" applyFont="1" applyFill="1" applyAlignment="1" applyProtection="1">
      <alignment vertical="center"/>
      <protection locked="0"/>
    </xf>
    <xf numFmtId="179" fontId="40" fillId="2" borderId="0" xfId="57" applyNumberFormat="1" applyFont="1" applyFill="1" applyAlignment="1" applyProtection="1">
      <alignment vertical="center"/>
      <protection locked="0"/>
    </xf>
    <xf numFmtId="182" fontId="40" fillId="2" borderId="0" xfId="57" applyNumberFormat="1" applyFont="1" applyFill="1" applyAlignment="1" applyProtection="1">
      <alignment vertical="center"/>
      <protection locked="0"/>
    </xf>
    <xf numFmtId="182" fontId="41" fillId="2" borderId="0" xfId="57" applyNumberFormat="1" applyFont="1" applyFill="1" applyAlignment="1" applyProtection="1">
      <alignment horizontal="right" vertical="center"/>
      <protection locked="0"/>
    </xf>
    <xf numFmtId="181" fontId="42" fillId="2" borderId="0" xfId="57" applyNumberFormat="1" applyFont="1" applyFill="1" applyAlignment="1" applyProtection="1">
      <alignment horizontal="right" vertical="center"/>
      <protection locked="0"/>
    </xf>
    <xf numFmtId="49" fontId="11" fillId="2" borderId="2" xfId="57" applyNumberFormat="1" applyFont="1" applyFill="1" applyBorder="1" applyAlignment="1" applyProtection="1">
      <alignment horizontal="center" vertical="center"/>
      <protection locked="0"/>
    </xf>
    <xf numFmtId="181" fontId="11" fillId="2" borderId="2" xfId="57" applyNumberFormat="1" applyFont="1" applyFill="1" applyBorder="1" applyAlignment="1" applyProtection="1">
      <alignment horizontal="center" vertical="center"/>
      <protection locked="0"/>
    </xf>
    <xf numFmtId="181" fontId="11" fillId="2" borderId="4" xfId="57" applyNumberFormat="1" applyFont="1" applyFill="1" applyBorder="1" applyAlignment="1" applyProtection="1">
      <alignment horizontal="center" vertical="center"/>
      <protection locked="0"/>
    </xf>
    <xf numFmtId="179" fontId="11" fillId="2" borderId="4" xfId="57" applyNumberFormat="1" applyFont="1" applyFill="1" applyBorder="1" applyAlignment="1" applyProtection="1">
      <alignment horizontal="center" vertical="center" wrapText="1"/>
      <protection locked="0"/>
    </xf>
    <xf numFmtId="181" fontId="11" fillId="2" borderId="6" xfId="57" applyNumberFormat="1" applyFont="1" applyFill="1" applyBorder="1" applyAlignment="1" applyProtection="1">
      <alignment horizontal="center" vertical="center"/>
      <protection locked="0"/>
    </xf>
    <xf numFmtId="179" fontId="11" fillId="2" borderId="15" xfId="57" applyNumberFormat="1" applyFont="1" applyFill="1" applyBorder="1" applyAlignment="1" applyProtection="1">
      <alignment horizontal="center" vertical="center"/>
      <protection locked="0"/>
    </xf>
    <xf numFmtId="181" fontId="43" fillId="2" borderId="15" xfId="57" applyNumberFormat="1" applyFont="1" applyFill="1" applyBorder="1" applyAlignment="1" applyProtection="1">
      <alignment horizontal="center" vertical="center"/>
      <protection locked="0"/>
    </xf>
    <xf numFmtId="181" fontId="8" fillId="2" borderId="15" xfId="57" applyNumberFormat="1" applyFont="1" applyFill="1" applyBorder="1" applyAlignment="1" applyProtection="1">
      <alignment horizontal="center" vertical="center"/>
      <protection locked="0"/>
    </xf>
    <xf numFmtId="181" fontId="11" fillId="2" borderId="5" xfId="57" applyNumberFormat="1" applyFont="1" applyFill="1" applyBorder="1" applyAlignment="1" applyProtection="1">
      <alignment horizontal="center" vertical="center"/>
      <protection locked="0"/>
    </xf>
    <xf numFmtId="179" fontId="11" fillId="2" borderId="5" xfId="57" applyNumberFormat="1" applyFont="1" applyFill="1" applyBorder="1" applyAlignment="1" applyProtection="1">
      <alignment horizontal="center" vertical="center" wrapText="1"/>
      <protection locked="0"/>
    </xf>
    <xf numFmtId="182" fontId="11" fillId="2" borderId="2" xfId="57" applyNumberFormat="1" applyFont="1" applyFill="1" applyBorder="1" applyAlignment="1" applyProtection="1">
      <alignment horizontal="center" vertical="center" wrapText="1"/>
      <protection locked="0"/>
    </xf>
    <xf numFmtId="182" fontId="43" fillId="2" borderId="4" xfId="0" applyNumberFormat="1" applyFont="1" applyFill="1" applyBorder="1" applyAlignment="1">
      <alignment horizontal="center" vertical="center" wrapText="1"/>
    </xf>
    <xf numFmtId="182" fontId="11" fillId="2" borderId="4" xfId="0" applyNumberFormat="1" applyFont="1" applyFill="1" applyBorder="1" applyAlignment="1">
      <alignment horizontal="center" vertical="center" wrapText="1"/>
    </xf>
    <xf numFmtId="181" fontId="11" fillId="2" borderId="8" xfId="57" applyNumberFormat="1" applyFont="1" applyFill="1" applyBorder="1" applyAlignment="1" applyProtection="1">
      <alignment horizontal="center" vertical="center"/>
      <protection locked="0"/>
    </xf>
    <xf numFmtId="179" fontId="11" fillId="2" borderId="8" xfId="57" applyNumberFormat="1" applyFont="1" applyFill="1" applyBorder="1" applyAlignment="1" applyProtection="1">
      <alignment horizontal="center" vertical="center" wrapText="1"/>
      <protection locked="0"/>
    </xf>
    <xf numFmtId="179" fontId="11" fillId="2" borderId="8" xfId="0" applyNumberFormat="1" applyFont="1" applyFill="1" applyBorder="1" applyAlignment="1">
      <alignment horizontal="center" vertical="center" wrapText="1"/>
    </xf>
    <xf numFmtId="182" fontId="43" fillId="2" borderId="8" xfId="0" applyNumberFormat="1" applyFont="1" applyFill="1" applyBorder="1" applyAlignment="1">
      <alignment horizontal="center" vertical="center" wrapText="1"/>
    </xf>
    <xf numFmtId="182" fontId="11" fillId="2" borderId="8" xfId="0" applyNumberFormat="1" applyFont="1" applyFill="1" applyBorder="1" applyAlignment="1">
      <alignment horizontal="center" vertical="center" wrapText="1"/>
    </xf>
    <xf numFmtId="181" fontId="11" fillId="2" borderId="2" xfId="57" applyNumberFormat="1" applyFont="1" applyFill="1" applyBorder="1" applyAlignment="1">
      <alignment horizontal="left"/>
    </xf>
    <xf numFmtId="181" fontId="11" fillId="2" borderId="2" xfId="57" applyNumberFormat="1" applyFont="1" applyFill="1" applyBorder="1" applyAlignment="1">
      <alignment horizontal="center"/>
    </xf>
    <xf numFmtId="181" fontId="11" fillId="2" borderId="2" xfId="57" applyNumberFormat="1" applyFont="1" applyFill="1" applyBorder="1" applyAlignment="1">
      <alignment horizontal="left" vertical="center"/>
    </xf>
    <xf numFmtId="179" fontId="28" fillId="2" borderId="10" xfId="0" applyNumberFormat="1" applyFont="1" applyFill="1" applyBorder="1" applyAlignment="1">
      <alignment vertical="center"/>
    </xf>
    <xf numFmtId="10" fontId="13" fillId="2" borderId="2" xfId="5" applyNumberFormat="1" applyFont="1" applyFill="1" applyBorder="1" applyAlignment="1" applyProtection="1">
      <alignment horizontal="right" vertical="center"/>
    </xf>
    <xf numFmtId="49" fontId="1" fillId="10" borderId="2" xfId="0" applyNumberFormat="1" applyFont="1" applyFill="1" applyBorder="1" applyAlignment="1">
      <alignment horizontal="left" vertical="center"/>
    </xf>
    <xf numFmtId="181" fontId="38" fillId="10" borderId="2" xfId="57" applyNumberFormat="1" applyFont="1" applyFill="1" applyBorder="1" applyAlignment="1">
      <alignment horizontal="center"/>
    </xf>
    <xf numFmtId="0" fontId="1" fillId="10" borderId="2" xfId="0" applyFont="1" applyFill="1" applyBorder="1" applyAlignment="1">
      <alignment horizontal="left" vertical="center" wrapText="1"/>
    </xf>
    <xf numFmtId="179" fontId="15" fillId="10" borderId="10" xfId="0" applyNumberFormat="1" applyFont="1" applyFill="1" applyBorder="1" applyAlignment="1">
      <alignment horizontal="right" vertical="center"/>
    </xf>
    <xf numFmtId="10" fontId="16" fillId="10" borderId="2" xfId="5" applyNumberFormat="1" applyFont="1" applyFill="1" applyBorder="1" applyAlignment="1" applyProtection="1">
      <alignment horizontal="right" vertical="center"/>
    </xf>
    <xf numFmtId="49" fontId="1" fillId="2" borderId="2" xfId="0" applyNumberFormat="1" applyFont="1" applyFill="1" applyBorder="1" applyAlignment="1">
      <alignment horizontal="left" vertical="center"/>
    </xf>
    <xf numFmtId="181" fontId="38" fillId="2" borderId="2" xfId="57" applyNumberFormat="1" applyFont="1" applyFill="1" applyBorder="1"/>
    <xf numFmtId="0" fontId="1" fillId="2" borderId="2" xfId="0" applyFont="1" applyFill="1" applyBorder="1" applyAlignment="1">
      <alignment vertical="center" wrapText="1"/>
    </xf>
    <xf numFmtId="10" fontId="16" fillId="2" borderId="2" xfId="5" applyNumberFormat="1" applyFont="1" applyFill="1" applyBorder="1" applyAlignment="1" applyProtection="1">
      <alignment horizontal="right" vertical="center"/>
    </xf>
    <xf numFmtId="181" fontId="1" fillId="2" borderId="2" xfId="57" applyNumberFormat="1" applyFont="1" applyFill="1" applyBorder="1"/>
    <xf numFmtId="0" fontId="1" fillId="2" borderId="6" xfId="0" applyFont="1" applyFill="1" applyBorder="1" applyAlignment="1">
      <alignment vertical="center" wrapText="1"/>
    </xf>
    <xf numFmtId="179" fontId="8" fillId="2" borderId="0" xfId="27" applyNumberFormat="1" applyFont="1" applyFill="1" applyBorder="1" applyAlignment="1">
      <alignment horizontal="center"/>
    </xf>
    <xf numFmtId="179" fontId="44" fillId="2" borderId="0" xfId="57" applyNumberFormat="1" applyFont="1" applyFill="1" applyAlignment="1" applyProtection="1">
      <alignment vertical="center"/>
      <protection locked="0"/>
    </xf>
    <xf numFmtId="179" fontId="8" fillId="2" borderId="15" xfId="57" applyNumberFormat="1" applyFont="1" applyFill="1" applyBorder="1" applyAlignment="1" applyProtection="1">
      <alignment horizontal="center" vertical="center"/>
      <protection locked="0"/>
    </xf>
    <xf numFmtId="181" fontId="8" fillId="2" borderId="7" xfId="57" applyNumberFormat="1" applyFont="1" applyFill="1" applyBorder="1" applyAlignment="1" applyProtection="1">
      <alignment horizontal="center" vertical="center"/>
      <protection locked="0"/>
    </xf>
    <xf numFmtId="179" fontId="11" fillId="2" borderId="6" xfId="55" applyNumberFormat="1" applyFont="1" applyFill="1" applyBorder="1" applyAlignment="1">
      <alignment horizontal="center" vertical="center" wrapText="1"/>
    </xf>
    <xf numFmtId="0" fontId="11" fillId="2" borderId="7" xfId="55" applyFont="1" applyFill="1" applyBorder="1" applyAlignment="1">
      <alignment horizontal="center" vertical="center" wrapText="1"/>
    </xf>
    <xf numFmtId="0" fontId="1" fillId="2" borderId="2" xfId="0"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49" fontId="1" fillId="2" borderId="2" xfId="0" applyNumberFormat="1" applyFont="1" applyFill="1" applyBorder="1" applyAlignment="1" applyProtection="1">
      <alignment horizontal="left" vertical="center"/>
    </xf>
    <xf numFmtId="0" fontId="1" fillId="2" borderId="2" xfId="0" applyNumberFormat="1" applyFont="1" applyFill="1" applyBorder="1" applyAlignment="1" applyProtection="1">
      <alignment horizontal="left" vertical="center"/>
    </xf>
    <xf numFmtId="0" fontId="1" fillId="10" borderId="2" xfId="0" applyFont="1" applyFill="1" applyBorder="1" applyAlignment="1">
      <alignment vertical="center" wrapText="1"/>
    </xf>
    <xf numFmtId="179" fontId="15" fillId="10" borderId="10" xfId="0" applyNumberFormat="1" applyFont="1" applyFill="1" applyBorder="1" applyAlignment="1">
      <alignment vertical="center"/>
    </xf>
    <xf numFmtId="177" fontId="15" fillId="10" borderId="10" xfId="0" applyNumberFormat="1" applyFont="1" applyFill="1" applyBorder="1" applyAlignment="1"/>
    <xf numFmtId="177" fontId="15" fillId="2" borderId="10" xfId="0" applyNumberFormat="1" applyFont="1" applyFill="1" applyBorder="1" applyAlignment="1"/>
    <xf numFmtId="179" fontId="15" fillId="2" borderId="21" xfId="0" applyNumberFormat="1" applyFont="1" applyFill="1" applyBorder="1" applyAlignment="1">
      <alignment vertical="center"/>
    </xf>
    <xf numFmtId="49" fontId="11" fillId="2" borderId="2" xfId="0" applyNumberFormat="1" applyFont="1" applyFill="1" applyBorder="1" applyAlignment="1" applyProtection="1">
      <alignment horizontal="left" vertical="center"/>
      <protection locked="0"/>
    </xf>
    <xf numFmtId="181" fontId="11" fillId="2" borderId="2" xfId="57" applyNumberFormat="1" applyFont="1" applyFill="1" applyBorder="1"/>
    <xf numFmtId="1" fontId="11" fillId="2" borderId="2" xfId="0" applyNumberFormat="1" applyFont="1" applyFill="1" applyBorder="1" applyAlignment="1" applyProtection="1">
      <alignment horizontal="left" vertical="center"/>
      <protection locked="0"/>
    </xf>
    <xf numFmtId="49" fontId="1" fillId="2" borderId="2" xfId="0" applyNumberFormat="1" applyFont="1" applyFill="1" applyBorder="1" applyAlignment="1" applyProtection="1">
      <alignment horizontal="left" vertical="center"/>
      <protection locked="0"/>
    </xf>
    <xf numFmtId="1" fontId="1" fillId="2" borderId="2" xfId="0" applyNumberFormat="1" applyFont="1" applyFill="1" applyBorder="1" applyAlignment="1" applyProtection="1">
      <alignment horizontal="left" vertical="center"/>
      <protection locked="0"/>
    </xf>
    <xf numFmtId="1" fontId="1" fillId="2" borderId="2" xfId="0" applyNumberFormat="1" applyFont="1" applyFill="1" applyBorder="1" applyAlignment="1" applyProtection="1">
      <alignment vertical="center"/>
      <protection locked="0"/>
    </xf>
    <xf numFmtId="1" fontId="11" fillId="2" borderId="2" xfId="0" applyNumberFormat="1" applyFont="1" applyFill="1" applyBorder="1" applyAlignment="1" applyProtection="1">
      <alignment vertical="center"/>
      <protection locked="0"/>
    </xf>
    <xf numFmtId="1" fontId="11" fillId="2" borderId="2" xfId="0" applyNumberFormat="1" applyFont="1" applyFill="1" applyBorder="1" applyAlignment="1" applyProtection="1">
      <alignment horizontal="center" vertical="center"/>
      <protection locked="0"/>
    </xf>
    <xf numFmtId="0" fontId="11" fillId="2" borderId="2" xfId="0" applyNumberFormat="1" applyFont="1" applyFill="1" applyBorder="1" applyAlignment="1" applyProtection="1">
      <alignment horizontal="left" vertical="center" wrapText="1"/>
      <protection locked="0"/>
    </xf>
    <xf numFmtId="0" fontId="11" fillId="2" borderId="2" xfId="0" applyNumberFormat="1" applyFont="1" applyFill="1" applyBorder="1" applyAlignment="1" applyProtection="1">
      <alignment vertical="center" wrapText="1"/>
      <protection locked="0"/>
    </xf>
    <xf numFmtId="0" fontId="1" fillId="2" borderId="2"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vertical="center" wrapText="1"/>
      <protection locked="0"/>
    </xf>
    <xf numFmtId="0" fontId="1" fillId="2" borderId="0" xfId="27" applyFill="1" applyAlignment="1">
      <alignment vertical="center"/>
    </xf>
    <xf numFmtId="0" fontId="1" fillId="2" borderId="0" xfId="27" applyFill="1" applyAlignment="1">
      <alignment horizontal="center" vertical="center"/>
    </xf>
    <xf numFmtId="0" fontId="11" fillId="2" borderId="0" xfId="27" applyFont="1" applyFill="1" applyAlignment="1">
      <alignment vertical="center"/>
    </xf>
    <xf numFmtId="0" fontId="1" fillId="2" borderId="0" xfId="27" applyFont="1" applyFill="1" applyAlignment="1">
      <alignment vertical="center"/>
    </xf>
    <xf numFmtId="0" fontId="11" fillId="2" borderId="0" xfId="27" applyFont="1" applyFill="1" applyAlignment="1">
      <alignment horizontal="center" vertical="center"/>
    </xf>
    <xf numFmtId="0" fontId="11" fillId="2" borderId="0" xfId="27" applyFont="1" applyFill="1" applyAlignment="1">
      <alignment horizontal="right" vertical="center"/>
    </xf>
    <xf numFmtId="0" fontId="4" fillId="2" borderId="0" xfId="27" applyFont="1" applyFill="1" applyAlignment="1">
      <alignment vertical="center"/>
    </xf>
    <xf numFmtId="10" fontId="1" fillId="2" borderId="0" xfId="27" applyNumberFormat="1" applyFill="1" applyAlignment="1">
      <alignment vertical="center"/>
    </xf>
    <xf numFmtId="0" fontId="4" fillId="2" borderId="0" xfId="27" applyFont="1" applyFill="1" applyBorder="1" applyAlignment="1">
      <alignment vertical="center"/>
    </xf>
    <xf numFmtId="0" fontId="1" fillId="2" borderId="0" xfId="27" applyFill="1" applyBorder="1" applyAlignment="1">
      <alignment vertical="center"/>
    </xf>
    <xf numFmtId="0" fontId="1" fillId="2" borderId="0" xfId="27" applyFont="1" applyFill="1" applyBorder="1" applyAlignment="1">
      <alignment vertical="center"/>
    </xf>
    <xf numFmtId="10" fontId="1" fillId="2" borderId="0" xfId="27" applyNumberFormat="1" applyFill="1" applyBorder="1" applyAlignment="1">
      <alignment vertical="center"/>
    </xf>
    <xf numFmtId="0" fontId="39" fillId="2" borderId="0" xfId="27" applyFont="1" applyFill="1" applyBorder="1" applyAlignment="1">
      <alignment horizontal="center" vertical="center"/>
    </xf>
    <xf numFmtId="0" fontId="37" fillId="2" borderId="0" xfId="27" applyFont="1" applyFill="1" applyBorder="1" applyAlignment="1">
      <alignment horizontal="center" vertical="center"/>
    </xf>
    <xf numFmtId="0" fontId="11" fillId="2" borderId="2" xfId="27" applyFont="1" applyFill="1" applyBorder="1" applyAlignment="1">
      <alignment horizontal="center" vertical="center" wrapText="1"/>
    </xf>
    <xf numFmtId="0" fontId="11" fillId="2" borderId="2" xfId="27" applyFont="1" applyFill="1" applyBorder="1" applyAlignment="1">
      <alignment horizontal="center" vertical="center"/>
    </xf>
    <xf numFmtId="10" fontId="11" fillId="2" borderId="2" xfId="27" applyNumberFormat="1" applyFont="1" applyFill="1" applyBorder="1" applyAlignment="1">
      <alignment horizontal="center" vertical="center" wrapText="1"/>
    </xf>
    <xf numFmtId="0" fontId="1" fillId="2" borderId="2" xfId="27" applyFont="1" applyFill="1" applyBorder="1" applyAlignment="1">
      <alignment horizontal="right" vertical="center"/>
    </xf>
    <xf numFmtId="1" fontId="45" fillId="2" borderId="2" xfId="0" applyNumberFormat="1" applyFont="1" applyFill="1" applyBorder="1" applyAlignment="1" applyProtection="1">
      <alignment horizontal="left" vertical="center"/>
      <protection locked="0"/>
    </xf>
    <xf numFmtId="10" fontId="8" fillId="2" borderId="2" xfId="0" applyNumberFormat="1" applyFont="1" applyFill="1" applyBorder="1" applyAlignment="1">
      <alignment vertical="center"/>
    </xf>
    <xf numFmtId="0" fontId="11" fillId="2" borderId="2" xfId="27" applyFont="1" applyFill="1" applyBorder="1" applyAlignment="1">
      <alignment horizontal="left" vertical="center"/>
    </xf>
    <xf numFmtId="1" fontId="18" fillId="2" borderId="2" xfId="27" applyNumberFormat="1" applyFont="1" applyFill="1" applyBorder="1" applyAlignment="1" applyProtection="1">
      <alignment horizontal="left" vertical="center" wrapText="1"/>
      <protection locked="0"/>
    </xf>
    <xf numFmtId="10" fontId="18" fillId="2" borderId="2" xfId="0" applyNumberFormat="1" applyFont="1" applyFill="1" applyBorder="1" applyAlignment="1">
      <alignment vertical="center"/>
    </xf>
    <xf numFmtId="0" fontId="1" fillId="2" borderId="2" xfId="27" applyFont="1" applyFill="1" applyBorder="1" applyAlignment="1">
      <alignment horizontal="left" vertical="center"/>
    </xf>
    <xf numFmtId="0" fontId="11" fillId="2" borderId="2" xfId="27" applyFont="1" applyFill="1" applyBorder="1" applyAlignment="1">
      <alignment horizontal="right" vertical="center"/>
    </xf>
    <xf numFmtId="179" fontId="18" fillId="2" borderId="2" xfId="27" applyNumberFormat="1" applyFont="1" applyFill="1" applyBorder="1" applyAlignment="1">
      <alignment horizontal="right" vertical="center" wrapText="1" shrinkToFit="1"/>
    </xf>
    <xf numFmtId="10" fontId="18" fillId="2" borderId="2" xfId="27" applyNumberFormat="1" applyFont="1" applyFill="1" applyBorder="1" applyAlignment="1">
      <alignment horizontal="right" vertical="center" wrapText="1" shrinkToFit="1"/>
    </xf>
    <xf numFmtId="179" fontId="18" fillId="2" borderId="2" xfId="0" applyNumberFormat="1" applyFont="1" applyFill="1" applyBorder="1" applyAlignment="1" applyProtection="1">
      <alignment horizontal="right" vertical="center"/>
    </xf>
    <xf numFmtId="10" fontId="18" fillId="2" borderId="2" xfId="0" applyNumberFormat="1" applyFont="1" applyFill="1" applyBorder="1" applyAlignment="1" applyProtection="1">
      <alignment horizontal="right" vertical="center"/>
    </xf>
    <xf numFmtId="0" fontId="11" fillId="2" borderId="2" xfId="27" applyFont="1" applyFill="1" applyBorder="1" applyAlignment="1">
      <alignment vertical="center"/>
    </xf>
    <xf numFmtId="1" fontId="11" fillId="2" borderId="2" xfId="27" applyNumberFormat="1" applyFont="1" applyFill="1" applyBorder="1" applyAlignment="1" applyProtection="1">
      <alignment horizontal="left" vertical="center" wrapText="1"/>
      <protection locked="0"/>
    </xf>
    <xf numFmtId="0" fontId="1" fillId="2" borderId="2" xfId="27" applyFont="1" applyFill="1" applyBorder="1" applyAlignment="1">
      <alignment vertical="center"/>
    </xf>
    <xf numFmtId="179" fontId="1" fillId="2" borderId="2" xfId="27" applyNumberFormat="1" applyFont="1" applyFill="1" applyBorder="1" applyAlignment="1">
      <alignment horizontal="right" vertical="center" wrapText="1" shrinkToFit="1"/>
    </xf>
    <xf numFmtId="10" fontId="1" fillId="2" borderId="2" xfId="27" applyNumberFormat="1" applyFont="1" applyFill="1" applyBorder="1" applyAlignment="1">
      <alignment horizontal="right" vertical="center" wrapText="1" shrinkToFit="1"/>
    </xf>
    <xf numFmtId="179" fontId="8" fillId="2" borderId="2" xfId="0" applyNumberFormat="1" applyFont="1" applyFill="1" applyBorder="1" applyAlignment="1" applyProtection="1">
      <alignment horizontal="right" vertical="center"/>
    </xf>
    <xf numFmtId="10" fontId="8" fillId="2" borderId="2" xfId="0" applyNumberFormat="1" applyFont="1" applyFill="1" applyBorder="1" applyAlignment="1" applyProtection="1">
      <alignment horizontal="right" vertical="center"/>
    </xf>
    <xf numFmtId="0" fontId="11" fillId="2" borderId="2" xfId="27" applyFont="1" applyFill="1" applyBorder="1" applyAlignment="1" applyProtection="1">
      <alignment horizontal="center" vertical="center"/>
      <protection locked="0"/>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全区社保"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2014年财政预算执行情况和2015年财政预算（人大版）"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附一组织收入"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2013年政府性基金预算草案0109陈改" xfId="53"/>
    <cellStyle name="常规_Sheet1_1" xfId="54"/>
    <cellStyle name="常规_钦州市各县区2015年预算报表格式(请各县区于按时间规定报预算科,电子文档发刘武、黄梅梅OA邮箱或外网QZCZYSK@163.com)" xfId="55"/>
    <cellStyle name="常规_Sheet1_全区社保" xfId="56"/>
    <cellStyle name="常规_附表1&amp;2：2013年各级财政预算汇总表" xfId="57"/>
    <cellStyle name="样式 1" xfId="58"/>
    <cellStyle name="Normal"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0915;&#31639;&#65288;&#23450;&#31295;&#2925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0"/>
      <sheetData sheetId="1"/>
      <sheetData sheetId="2"/>
      <sheetData sheetId="3">
        <row r="5">
          <cell r="C5">
            <v>59678</v>
          </cell>
        </row>
      </sheetData>
      <sheetData sheetId="4">
        <row r="5">
          <cell r="C5">
            <v>189412</v>
          </cell>
        </row>
      </sheetData>
      <sheetData sheetId="5"/>
      <sheetData sheetId="6"/>
      <sheetData sheetId="7"/>
      <sheetData sheetId="8"/>
      <sheetData sheetId="9"/>
      <sheetData sheetId="10"/>
      <sheetData sheetId="11"/>
      <sheetData sheetId="12"/>
      <sheetData sheetId="13">
        <row r="6">
          <cell r="C6">
            <v>456</v>
          </cell>
        </row>
        <row r="6">
          <cell r="O6">
            <v>9125</v>
          </cell>
        </row>
        <row r="6">
          <cell r="Y6">
            <v>0</v>
          </cell>
        </row>
        <row r="7">
          <cell r="D7">
            <v>0</v>
          </cell>
        </row>
        <row r="7">
          <cell r="P7">
            <v>0</v>
          </cell>
        </row>
        <row r="8">
          <cell r="D8">
            <v>13</v>
          </cell>
        </row>
        <row r="8">
          <cell r="P8">
            <v>0</v>
          </cell>
        </row>
        <row r="9">
          <cell r="D9">
            <v>0</v>
          </cell>
        </row>
        <row r="9">
          <cell r="P9">
            <v>0</v>
          </cell>
        </row>
        <row r="10">
          <cell r="D10">
            <v>380</v>
          </cell>
        </row>
        <row r="10">
          <cell r="P10">
            <v>0</v>
          </cell>
        </row>
        <row r="11">
          <cell r="D11">
            <v>19</v>
          </cell>
        </row>
        <row r="11">
          <cell r="P11">
            <v>0</v>
          </cell>
        </row>
        <row r="12">
          <cell r="D12">
            <v>0</v>
          </cell>
        </row>
        <row r="12">
          <cell r="P12">
            <v>0</v>
          </cell>
        </row>
        <row r="13">
          <cell r="D13">
            <v>0</v>
          </cell>
        </row>
        <row r="13">
          <cell r="P13">
            <v>0</v>
          </cell>
        </row>
        <row r="14">
          <cell r="D14">
            <v>10209</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130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30">
          <cell r="D30">
            <v>0</v>
          </cell>
        </row>
        <row r="30">
          <cell r="P30">
            <v>0</v>
          </cell>
        </row>
        <row r="31">
          <cell r="D31">
            <v>450</v>
          </cell>
        </row>
        <row r="31">
          <cell r="P31">
            <v>0</v>
          </cell>
        </row>
        <row r="32">
          <cell r="D32">
            <v>0</v>
          </cell>
        </row>
        <row r="32">
          <cell r="P32">
            <v>0</v>
          </cell>
        </row>
      </sheetData>
      <sheetData sheetId="14"/>
      <sheetData sheetId="15"/>
      <sheetData sheetId="16"/>
      <sheetData sheetId="17"/>
      <sheetData sheetId="18">
        <row r="5">
          <cell r="E5">
            <v>0</v>
          </cell>
        </row>
        <row r="5">
          <cell r="J5">
            <v>237</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3"/>
  <sheetViews>
    <sheetView tabSelected="1" workbookViewId="0">
      <pane xSplit="1" ySplit="1" topLeftCell="B2" activePane="bottomRight" state="frozen"/>
      <selection/>
      <selection pane="topRight"/>
      <selection pane="bottomLeft"/>
      <selection pane="bottomRight" activeCell="M18" sqref="M18"/>
    </sheetView>
  </sheetViews>
  <sheetFormatPr defaultColWidth="9" defaultRowHeight="14.25"/>
  <cols>
    <col min="1" max="1" width="9.25" style="419" hidden="1" customWidth="1"/>
    <col min="2" max="2" width="42.25" style="425" customWidth="1"/>
    <col min="3" max="3" width="19.5" style="419" customWidth="1"/>
    <col min="4" max="4" width="19.125" style="419" customWidth="1"/>
    <col min="5" max="5" width="18.75" style="419" customWidth="1"/>
    <col min="6" max="6" width="20" style="422" customWidth="1"/>
    <col min="7" max="7" width="9.25" style="426" customWidth="1"/>
    <col min="8" max="8" width="17.125" style="419"/>
    <col min="9" max="9" width="10.625" style="419" customWidth="1"/>
    <col min="10" max="16384" width="9" style="419"/>
  </cols>
  <sheetData>
    <row r="1" s="419" customFormat="1" spans="1:9">
      <c r="A1" s="427" t="s">
        <v>0</v>
      </c>
      <c r="B1" s="427" t="s">
        <v>0</v>
      </c>
      <c r="C1" s="428"/>
      <c r="D1" s="428"/>
      <c r="E1" s="428"/>
      <c r="F1" s="429"/>
      <c r="G1" s="430"/>
      <c r="H1" s="428"/>
      <c r="I1" s="428"/>
    </row>
    <row r="2" s="419" customFormat="1" ht="19.5" customHeight="1" spans="2:9">
      <c r="B2" s="431" t="s">
        <v>1</v>
      </c>
      <c r="C2" s="431"/>
      <c r="D2" s="431"/>
      <c r="E2" s="431"/>
      <c r="F2" s="431"/>
      <c r="G2" s="431"/>
      <c r="H2" s="431"/>
      <c r="I2" s="431"/>
    </row>
    <row r="3" s="419" customFormat="1" ht="14.1" customHeight="1" spans="2:9">
      <c r="B3" s="431"/>
      <c r="C3" s="431"/>
      <c r="D3" s="431"/>
      <c r="E3" s="431"/>
      <c r="F3" s="431"/>
      <c r="G3" s="431"/>
      <c r="H3" s="432" t="s">
        <v>2</v>
      </c>
      <c r="I3" s="431"/>
    </row>
    <row r="4" s="419" customFormat="1" spans="1:9">
      <c r="A4" s="433" t="s">
        <v>3</v>
      </c>
      <c r="B4" s="433" t="s">
        <v>4</v>
      </c>
      <c r="C4" s="434" t="s">
        <v>5</v>
      </c>
      <c r="D4" s="433" t="s">
        <v>6</v>
      </c>
      <c r="E4" s="433"/>
      <c r="F4" s="433"/>
      <c r="G4" s="433"/>
      <c r="H4" s="433"/>
      <c r="I4" s="433"/>
    </row>
    <row r="5" s="419" customFormat="1" ht="27.6" customHeight="1" spans="1:9">
      <c r="A5" s="433"/>
      <c r="B5" s="433"/>
      <c r="C5" s="433" t="s">
        <v>7</v>
      </c>
      <c r="D5" s="433" t="s">
        <v>8</v>
      </c>
      <c r="E5" s="433" t="s">
        <v>9</v>
      </c>
      <c r="F5" s="433" t="s">
        <v>10</v>
      </c>
      <c r="G5" s="435" t="s">
        <v>11</v>
      </c>
      <c r="H5" s="433" t="s">
        <v>12</v>
      </c>
      <c r="I5" s="433"/>
    </row>
    <row r="6" s="420" customFormat="1" spans="1:9">
      <c r="A6" s="433"/>
      <c r="B6" s="433"/>
      <c r="C6" s="433"/>
      <c r="D6" s="433"/>
      <c r="E6" s="433"/>
      <c r="F6" s="433"/>
      <c r="G6" s="435"/>
      <c r="H6" s="433" t="s">
        <v>13</v>
      </c>
      <c r="I6" s="433" t="s">
        <v>14</v>
      </c>
    </row>
    <row r="7" s="421" customFormat="1" ht="18" customHeight="1" spans="1:9">
      <c r="A7" s="436"/>
      <c r="B7" s="437" t="s">
        <v>15</v>
      </c>
      <c r="C7" s="300">
        <f>C8+C22</f>
        <v>646370000</v>
      </c>
      <c r="D7" s="300">
        <f>D8+D22</f>
        <v>681927424.61</v>
      </c>
      <c r="E7" s="300">
        <f>E8+E22</f>
        <v>600000000</v>
      </c>
      <c r="F7" s="300">
        <f>F22+F8</f>
        <v>596776082.14</v>
      </c>
      <c r="G7" s="438">
        <f t="shared" ref="G7:G15" si="0">F7/E7</f>
        <v>0.994626803566666</v>
      </c>
      <c r="H7" s="300">
        <f t="shared" ref="H7:H70" si="1">F7-C7</f>
        <v>-49593917.8600001</v>
      </c>
      <c r="I7" s="438">
        <f t="shared" ref="I7:I15" si="2">(F7-C7)/C7</f>
        <v>-0.0767268249764069</v>
      </c>
    </row>
    <row r="8" s="421" customFormat="1" ht="18" customHeight="1" spans="1:9">
      <c r="A8" s="439">
        <v>101</v>
      </c>
      <c r="B8" s="440" t="s">
        <v>16</v>
      </c>
      <c r="C8" s="291">
        <f t="shared" ref="C8:F8" si="3">SUM(C9:C21)</f>
        <v>565700000</v>
      </c>
      <c r="D8" s="291">
        <f t="shared" si="3"/>
        <v>601637424.61</v>
      </c>
      <c r="E8" s="291">
        <f t="shared" si="3"/>
        <v>525010000</v>
      </c>
      <c r="F8" s="291">
        <f t="shared" si="3"/>
        <v>521113566.07</v>
      </c>
      <c r="G8" s="441">
        <f t="shared" si="0"/>
        <v>0.992578362450239</v>
      </c>
      <c r="H8" s="291">
        <f t="shared" si="1"/>
        <v>-44586433.9300001</v>
      </c>
      <c r="I8" s="441">
        <f t="shared" si="2"/>
        <v>-0.0788163937245892</v>
      </c>
    </row>
    <row r="9" s="419" customFormat="1" ht="18" customHeight="1" spans="1:9">
      <c r="A9" s="442">
        <v>10101</v>
      </c>
      <c r="B9" s="440" t="s">
        <v>17</v>
      </c>
      <c r="C9" s="291">
        <v>226470000</v>
      </c>
      <c r="D9" s="291">
        <v>230731883.53</v>
      </c>
      <c r="E9" s="291">
        <v>201680000</v>
      </c>
      <c r="F9" s="291">
        <v>197641679.51</v>
      </c>
      <c r="G9" s="441">
        <f t="shared" si="0"/>
        <v>0.979976594159064</v>
      </c>
      <c r="H9" s="291">
        <f t="shared" si="1"/>
        <v>-28828320.49</v>
      </c>
      <c r="I9" s="441">
        <f t="shared" si="2"/>
        <v>-0.127294213317437</v>
      </c>
    </row>
    <row r="10" s="419" customFormat="1" ht="18" customHeight="1" spans="1:9">
      <c r="A10" s="442">
        <v>10104</v>
      </c>
      <c r="B10" s="440" t="s">
        <v>18</v>
      </c>
      <c r="C10" s="291">
        <v>51500000</v>
      </c>
      <c r="D10" s="291">
        <v>52625541.08</v>
      </c>
      <c r="E10" s="291">
        <v>72240000</v>
      </c>
      <c r="F10" s="291">
        <v>72585069.19</v>
      </c>
      <c r="G10" s="441">
        <f t="shared" si="0"/>
        <v>1.00477670528793</v>
      </c>
      <c r="H10" s="291">
        <f t="shared" si="1"/>
        <v>21085069.19</v>
      </c>
      <c r="I10" s="441">
        <f t="shared" si="2"/>
        <v>0.409418819223301</v>
      </c>
    </row>
    <row r="11" s="419" customFormat="1" ht="18" customHeight="1" spans="1:9">
      <c r="A11" s="442">
        <v>10106</v>
      </c>
      <c r="B11" s="440" t="s">
        <v>19</v>
      </c>
      <c r="C11" s="291">
        <v>26080000</v>
      </c>
      <c r="D11" s="291">
        <v>27000000</v>
      </c>
      <c r="E11" s="291">
        <v>26020000</v>
      </c>
      <c r="F11" s="291">
        <v>26275973.39</v>
      </c>
      <c r="G11" s="441">
        <f t="shared" si="0"/>
        <v>1.00983756302844</v>
      </c>
      <c r="H11" s="291">
        <f t="shared" si="1"/>
        <v>195973.390000001</v>
      </c>
      <c r="I11" s="441">
        <f t="shared" si="2"/>
        <v>0.00751431710122702</v>
      </c>
    </row>
    <row r="12" s="419" customFormat="1" ht="18" customHeight="1" spans="1:9">
      <c r="A12" s="442">
        <v>10107</v>
      </c>
      <c r="B12" s="440" t="s">
        <v>20</v>
      </c>
      <c r="C12" s="291">
        <v>19890000</v>
      </c>
      <c r="D12" s="291">
        <v>20000000</v>
      </c>
      <c r="E12" s="291">
        <v>14330000</v>
      </c>
      <c r="F12" s="291">
        <v>14334761.45</v>
      </c>
      <c r="G12" s="441">
        <f t="shared" si="0"/>
        <v>1.00033227145848</v>
      </c>
      <c r="H12" s="291">
        <f t="shared" si="1"/>
        <v>-5555238.55</v>
      </c>
      <c r="I12" s="441">
        <f t="shared" si="2"/>
        <v>-0.279298066867773</v>
      </c>
    </row>
    <row r="13" s="419" customFormat="1" ht="18" customHeight="1" spans="1:9">
      <c r="A13" s="442">
        <v>10109</v>
      </c>
      <c r="B13" s="440" t="s">
        <v>21</v>
      </c>
      <c r="C13" s="291">
        <v>62420000</v>
      </c>
      <c r="D13" s="291">
        <v>72280000</v>
      </c>
      <c r="E13" s="291">
        <v>50680000</v>
      </c>
      <c r="F13" s="291">
        <v>48269825.78</v>
      </c>
      <c r="G13" s="441">
        <f t="shared" si="0"/>
        <v>0.952443286898185</v>
      </c>
      <c r="H13" s="291">
        <f t="shared" si="1"/>
        <v>-14150174.22</v>
      </c>
      <c r="I13" s="441">
        <f t="shared" si="2"/>
        <v>-0.226692954501762</v>
      </c>
    </row>
    <row r="14" s="419" customFormat="1" ht="18" customHeight="1" spans="1:9">
      <c r="A14" s="442">
        <v>10110</v>
      </c>
      <c r="B14" s="440" t="s">
        <v>22</v>
      </c>
      <c r="C14" s="291">
        <v>108350000</v>
      </c>
      <c r="D14" s="291">
        <v>110000000</v>
      </c>
      <c r="E14" s="291">
        <v>99570000</v>
      </c>
      <c r="F14" s="291">
        <v>101563699.03</v>
      </c>
      <c r="G14" s="441">
        <f t="shared" si="0"/>
        <v>1.02002308958522</v>
      </c>
      <c r="H14" s="291">
        <f t="shared" si="1"/>
        <v>-6786300.97</v>
      </c>
      <c r="I14" s="441">
        <f t="shared" si="2"/>
        <v>-0.0626331423165667</v>
      </c>
    </row>
    <row r="15" s="419" customFormat="1" ht="18" customHeight="1" spans="1:9">
      <c r="A15" s="442">
        <v>10111</v>
      </c>
      <c r="B15" s="440" t="s">
        <v>23</v>
      </c>
      <c r="C15" s="291">
        <v>64010000</v>
      </c>
      <c r="D15" s="291">
        <v>64000000</v>
      </c>
      <c r="E15" s="291">
        <v>47080000</v>
      </c>
      <c r="F15" s="291">
        <v>47629838.76</v>
      </c>
      <c r="G15" s="441">
        <f t="shared" si="0"/>
        <v>1.01167881818182</v>
      </c>
      <c r="H15" s="291">
        <f t="shared" si="1"/>
        <v>-16380161.24</v>
      </c>
      <c r="I15" s="441">
        <f t="shared" si="2"/>
        <v>-0.255900034994532</v>
      </c>
    </row>
    <row r="16" s="419" customFormat="1" ht="18" customHeight="1" spans="1:9">
      <c r="A16" s="442">
        <v>10112</v>
      </c>
      <c r="B16" s="440" t="s">
        <v>24</v>
      </c>
      <c r="C16" s="291"/>
      <c r="D16" s="291"/>
      <c r="E16" s="291">
        <v>0</v>
      </c>
      <c r="F16" s="291"/>
      <c r="G16" s="441"/>
      <c r="H16" s="291">
        <f t="shared" si="1"/>
        <v>0</v>
      </c>
      <c r="I16" s="441"/>
    </row>
    <row r="17" s="419" customFormat="1" ht="18" customHeight="1" spans="1:9">
      <c r="A17" s="442">
        <v>10113</v>
      </c>
      <c r="B17" s="440" t="s">
        <v>25</v>
      </c>
      <c r="C17" s="291"/>
      <c r="D17" s="291"/>
      <c r="E17" s="291">
        <v>0</v>
      </c>
      <c r="F17" s="291"/>
      <c r="G17" s="441"/>
      <c r="H17" s="291">
        <f t="shared" si="1"/>
        <v>0</v>
      </c>
      <c r="I17" s="441"/>
    </row>
    <row r="18" s="421" customFormat="1" ht="18" customHeight="1" spans="1:9">
      <c r="A18" s="442">
        <v>10114</v>
      </c>
      <c r="B18" s="440" t="s">
        <v>26</v>
      </c>
      <c r="C18" s="291">
        <v>6990000</v>
      </c>
      <c r="D18" s="291">
        <v>25000000</v>
      </c>
      <c r="E18" s="291">
        <v>13410000</v>
      </c>
      <c r="F18" s="291">
        <v>12812718.96</v>
      </c>
      <c r="G18" s="441">
        <f t="shared" ref="G18:G25" si="4">F18/E18</f>
        <v>0.955460026845638</v>
      </c>
      <c r="H18" s="291">
        <f t="shared" si="1"/>
        <v>5822718.96</v>
      </c>
      <c r="I18" s="441">
        <f t="shared" ref="I18:I25" si="5">(F18-C18)/C18</f>
        <v>0.833007004291846</v>
      </c>
    </row>
    <row r="19" s="419" customFormat="1" ht="18" customHeight="1" spans="1:9">
      <c r="A19" s="442">
        <v>10118</v>
      </c>
      <c r="B19" s="440" t="s">
        <v>27</v>
      </c>
      <c r="C19" s="291"/>
      <c r="D19" s="291"/>
      <c r="E19" s="291"/>
      <c r="F19" s="291"/>
      <c r="G19" s="441"/>
      <c r="H19" s="291">
        <f t="shared" si="1"/>
        <v>0</v>
      </c>
      <c r="I19" s="441"/>
    </row>
    <row r="20" s="419" customFormat="1" ht="18" customHeight="1" spans="1:9">
      <c r="A20" s="442">
        <v>10119</v>
      </c>
      <c r="B20" s="440" t="s">
        <v>28</v>
      </c>
      <c r="C20" s="291"/>
      <c r="D20" s="291"/>
      <c r="E20" s="291"/>
      <c r="F20" s="291"/>
      <c r="G20" s="441"/>
      <c r="H20" s="291">
        <f t="shared" si="1"/>
        <v>0</v>
      </c>
      <c r="I20" s="441"/>
    </row>
    <row r="21" s="419" customFormat="1" ht="18" customHeight="1" spans="1:9">
      <c r="A21" s="442">
        <v>10199</v>
      </c>
      <c r="B21" s="440" t="s">
        <v>29</v>
      </c>
      <c r="C21" s="291">
        <v>-10000</v>
      </c>
      <c r="D21" s="291"/>
      <c r="E21" s="291"/>
      <c r="F21" s="291"/>
      <c r="G21" s="441"/>
      <c r="H21" s="291">
        <f t="shared" si="1"/>
        <v>10000</v>
      </c>
      <c r="I21" s="441">
        <f t="shared" si="5"/>
        <v>-1</v>
      </c>
    </row>
    <row r="22" s="419" customFormat="1" ht="18" customHeight="1" spans="1:9">
      <c r="A22" s="439">
        <v>103</v>
      </c>
      <c r="B22" s="440" t="s">
        <v>30</v>
      </c>
      <c r="C22" s="291">
        <f t="shared" ref="C22:F22" si="6">SUM(C23:C29)</f>
        <v>80670000</v>
      </c>
      <c r="D22" s="291">
        <f t="shared" si="6"/>
        <v>80290000</v>
      </c>
      <c r="E22" s="291">
        <f t="shared" si="6"/>
        <v>74990000</v>
      </c>
      <c r="F22" s="291">
        <f t="shared" si="6"/>
        <v>75662516.07</v>
      </c>
      <c r="G22" s="441">
        <f t="shared" si="4"/>
        <v>1.00896807667689</v>
      </c>
      <c r="H22" s="291">
        <f t="shared" si="1"/>
        <v>-5007483.93000001</v>
      </c>
      <c r="I22" s="441">
        <f t="shared" si="5"/>
        <v>-0.0620736820379324</v>
      </c>
    </row>
    <row r="23" s="421" customFormat="1" ht="18" customHeight="1" spans="1:9">
      <c r="A23" s="442">
        <v>10302</v>
      </c>
      <c r="B23" s="440" t="s">
        <v>31</v>
      </c>
      <c r="C23" s="291">
        <v>27510000</v>
      </c>
      <c r="D23" s="291">
        <v>33960000</v>
      </c>
      <c r="E23" s="291">
        <v>21140000</v>
      </c>
      <c r="F23" s="291">
        <v>20066235.44</v>
      </c>
      <c r="G23" s="441">
        <f t="shared" si="4"/>
        <v>0.949206974456008</v>
      </c>
      <c r="H23" s="291">
        <f t="shared" si="1"/>
        <v>-7443764.56</v>
      </c>
      <c r="I23" s="441">
        <f t="shared" si="5"/>
        <v>-0.270583953471465</v>
      </c>
    </row>
    <row r="24" s="422" customFormat="1" ht="18" customHeight="1" spans="1:9">
      <c r="A24" s="442">
        <v>10304</v>
      </c>
      <c r="B24" s="440" t="s">
        <v>32</v>
      </c>
      <c r="C24" s="291">
        <v>23600000</v>
      </c>
      <c r="D24" s="291">
        <v>25000000</v>
      </c>
      <c r="E24" s="291">
        <v>30370000</v>
      </c>
      <c r="F24" s="291">
        <v>29691220.16</v>
      </c>
      <c r="G24" s="441">
        <f t="shared" si="4"/>
        <v>0.977649659532433</v>
      </c>
      <c r="H24" s="291">
        <f t="shared" si="1"/>
        <v>6091220.16</v>
      </c>
      <c r="I24" s="441">
        <f t="shared" si="5"/>
        <v>0.258102549152542</v>
      </c>
    </row>
    <row r="25" s="422" customFormat="1" ht="18" customHeight="1" spans="1:9">
      <c r="A25" s="442">
        <v>10305</v>
      </c>
      <c r="B25" s="440" t="s">
        <v>33</v>
      </c>
      <c r="C25" s="291">
        <v>5480000</v>
      </c>
      <c r="D25" s="291">
        <v>6000000</v>
      </c>
      <c r="E25" s="291">
        <v>6770000</v>
      </c>
      <c r="F25" s="291">
        <v>7823721.19</v>
      </c>
      <c r="G25" s="441">
        <f t="shared" si="4"/>
        <v>1.15564567060561</v>
      </c>
      <c r="H25" s="291">
        <f t="shared" si="1"/>
        <v>2343721.19</v>
      </c>
      <c r="I25" s="441">
        <f t="shared" si="5"/>
        <v>0.427686348540146</v>
      </c>
    </row>
    <row r="26" s="422" customFormat="1" ht="18" customHeight="1" spans="1:9">
      <c r="A26" s="442">
        <v>10306</v>
      </c>
      <c r="B26" s="440" t="s">
        <v>34</v>
      </c>
      <c r="C26" s="291"/>
      <c r="D26" s="291"/>
      <c r="E26" s="291">
        <v>0</v>
      </c>
      <c r="F26" s="291"/>
      <c r="G26" s="441"/>
      <c r="H26" s="291">
        <f t="shared" si="1"/>
        <v>0</v>
      </c>
      <c r="I26" s="441"/>
    </row>
    <row r="27" s="422" customFormat="1" ht="18" customHeight="1" spans="1:9">
      <c r="A27" s="442">
        <v>10307</v>
      </c>
      <c r="B27" s="440" t="s">
        <v>35</v>
      </c>
      <c r="C27" s="291">
        <v>22750000</v>
      </c>
      <c r="D27" s="291">
        <v>14000000</v>
      </c>
      <c r="E27" s="291">
        <v>16680000</v>
      </c>
      <c r="F27" s="291">
        <v>18056315.28</v>
      </c>
      <c r="G27" s="441">
        <f t="shared" ref="G27:G31" si="7">F27/E27</f>
        <v>1.08251290647482</v>
      </c>
      <c r="H27" s="291">
        <f t="shared" si="1"/>
        <v>-4693684.72</v>
      </c>
      <c r="I27" s="441">
        <f t="shared" ref="I27:I31" si="8">(F27-C27)/C27</f>
        <v>-0.206315811868132</v>
      </c>
    </row>
    <row r="28" s="422" customFormat="1" ht="18" customHeight="1" spans="1:9">
      <c r="A28" s="442">
        <v>10308</v>
      </c>
      <c r="B28" s="440" t="s">
        <v>36</v>
      </c>
      <c r="C28" s="291"/>
      <c r="D28" s="291"/>
      <c r="E28" s="291">
        <v>30000</v>
      </c>
      <c r="F28" s="291">
        <v>25024</v>
      </c>
      <c r="G28" s="441">
        <f t="shared" si="7"/>
        <v>0.834133333333333</v>
      </c>
      <c r="H28" s="291">
        <f t="shared" si="1"/>
        <v>25024</v>
      </c>
      <c r="I28" s="441"/>
    </row>
    <row r="29" s="422" customFormat="1" ht="18" customHeight="1" spans="1:9">
      <c r="A29" s="442">
        <v>10399</v>
      </c>
      <c r="B29" s="440" t="s">
        <v>37</v>
      </c>
      <c r="C29" s="291">
        <v>1330000</v>
      </c>
      <c r="D29" s="291">
        <v>1330000</v>
      </c>
      <c r="E29" s="291"/>
      <c r="F29" s="291"/>
      <c r="G29" s="441"/>
      <c r="H29" s="291">
        <f t="shared" si="1"/>
        <v>-1330000</v>
      </c>
      <c r="I29" s="441">
        <f t="shared" si="8"/>
        <v>-1</v>
      </c>
    </row>
    <row r="30" s="423" customFormat="1" ht="18" customHeight="1" spans="1:9">
      <c r="A30" s="443"/>
      <c r="B30" s="437" t="s">
        <v>38</v>
      </c>
      <c r="C30" s="300">
        <f t="shared" ref="C30:F30" si="9">C31+C38+C77</f>
        <v>1232490000</v>
      </c>
      <c r="D30" s="300">
        <f t="shared" si="9"/>
        <v>472950000</v>
      </c>
      <c r="E30" s="300">
        <f t="shared" si="9"/>
        <v>1131343209.23</v>
      </c>
      <c r="F30" s="300">
        <f t="shared" si="9"/>
        <v>1455205561.8</v>
      </c>
      <c r="G30" s="438">
        <f t="shared" si="7"/>
        <v>1.28626357583427</v>
      </c>
      <c r="H30" s="300">
        <f t="shared" si="1"/>
        <v>222715561.8</v>
      </c>
      <c r="I30" s="438">
        <f t="shared" si="8"/>
        <v>0.180703747535477</v>
      </c>
    </row>
    <row r="31" s="424" customFormat="1" ht="18" customHeight="1" spans="1:9">
      <c r="A31" s="439">
        <v>11001</v>
      </c>
      <c r="B31" s="440" t="s">
        <v>39</v>
      </c>
      <c r="C31" s="444">
        <f t="shared" ref="C31:F31" si="10">SUM(C32:C37)</f>
        <v>42950000</v>
      </c>
      <c r="D31" s="444">
        <f t="shared" si="10"/>
        <v>44708300</v>
      </c>
      <c r="E31" s="444">
        <f t="shared" si="10"/>
        <v>32248300</v>
      </c>
      <c r="F31" s="444">
        <f t="shared" si="10"/>
        <v>42948300</v>
      </c>
      <c r="G31" s="445">
        <f t="shared" si="7"/>
        <v>1.33180043599197</v>
      </c>
      <c r="H31" s="444">
        <f t="shared" si="1"/>
        <v>-1700</v>
      </c>
      <c r="I31" s="445">
        <f t="shared" si="8"/>
        <v>-3.9580908032596e-5</v>
      </c>
    </row>
    <row r="32" s="423" customFormat="1" ht="18" customHeight="1" spans="1:9">
      <c r="A32" s="442">
        <v>1100102</v>
      </c>
      <c r="B32" s="440" t="s">
        <v>40</v>
      </c>
      <c r="C32" s="444">
        <v>0</v>
      </c>
      <c r="D32" s="444"/>
      <c r="E32" s="444"/>
      <c r="F32" s="444"/>
      <c r="G32" s="445"/>
      <c r="H32" s="444">
        <f t="shared" si="1"/>
        <v>0</v>
      </c>
      <c r="I32" s="445"/>
    </row>
    <row r="33" s="423" customFormat="1" ht="18" customHeight="1" spans="1:9">
      <c r="A33" s="442">
        <v>1100103</v>
      </c>
      <c r="B33" s="440" t="s">
        <v>41</v>
      </c>
      <c r="C33" s="444">
        <v>1150000</v>
      </c>
      <c r="D33" s="444">
        <v>1148300</v>
      </c>
      <c r="E33" s="444">
        <v>1148300</v>
      </c>
      <c r="F33" s="444">
        <v>1148300</v>
      </c>
      <c r="G33" s="445">
        <f t="shared" ref="G33:G42" si="11">F33/E33</f>
        <v>1</v>
      </c>
      <c r="H33" s="444">
        <f t="shared" si="1"/>
        <v>-1700</v>
      </c>
      <c r="I33" s="445">
        <f t="shared" ref="I33:I42" si="12">(F33-C33)/C33</f>
        <v>-0.00147826086956522</v>
      </c>
    </row>
    <row r="34" s="423" customFormat="1" ht="18" customHeight="1" spans="1:9">
      <c r="A34" s="442">
        <v>1100104</v>
      </c>
      <c r="B34" s="440" t="s">
        <v>42</v>
      </c>
      <c r="C34" s="444">
        <v>10700000</v>
      </c>
      <c r="D34" s="444"/>
      <c r="E34" s="444"/>
      <c r="F34" s="444">
        <v>10700000</v>
      </c>
      <c r="G34" s="445"/>
      <c r="H34" s="444">
        <f t="shared" si="1"/>
        <v>0</v>
      </c>
      <c r="I34" s="445">
        <f t="shared" si="12"/>
        <v>0</v>
      </c>
    </row>
    <row r="35" s="423" customFormat="1" ht="18" customHeight="1" spans="1:9">
      <c r="A35" s="442">
        <v>1100105</v>
      </c>
      <c r="B35" s="440" t="s">
        <v>43</v>
      </c>
      <c r="C35" s="444">
        <v>0</v>
      </c>
      <c r="D35" s="444"/>
      <c r="E35" s="444"/>
      <c r="F35" s="444"/>
      <c r="G35" s="445"/>
      <c r="H35" s="444">
        <f t="shared" si="1"/>
        <v>0</v>
      </c>
      <c r="I35" s="445"/>
    </row>
    <row r="36" s="423" customFormat="1" ht="18" customHeight="1" spans="1:9">
      <c r="A36" s="442">
        <v>1100106</v>
      </c>
      <c r="B36" s="440" t="s">
        <v>44</v>
      </c>
      <c r="C36" s="444">
        <v>0</v>
      </c>
      <c r="D36" s="444">
        <v>12460000</v>
      </c>
      <c r="E36" s="444"/>
      <c r="F36" s="444"/>
      <c r="G36" s="445"/>
      <c r="H36" s="444">
        <f t="shared" si="1"/>
        <v>0</v>
      </c>
      <c r="I36" s="445"/>
    </row>
    <row r="37" s="423" customFormat="1" ht="18" customHeight="1" spans="1:9">
      <c r="A37" s="442">
        <v>1100199</v>
      </c>
      <c r="B37" s="440" t="s">
        <v>45</v>
      </c>
      <c r="C37" s="444">
        <v>31100000</v>
      </c>
      <c r="D37" s="444">
        <v>31100000</v>
      </c>
      <c r="E37" s="444">
        <v>31100000</v>
      </c>
      <c r="F37" s="444">
        <v>31100000</v>
      </c>
      <c r="G37" s="445">
        <f t="shared" si="11"/>
        <v>1</v>
      </c>
      <c r="H37" s="444">
        <f t="shared" si="1"/>
        <v>0</v>
      </c>
      <c r="I37" s="445">
        <f t="shared" si="12"/>
        <v>0</v>
      </c>
    </row>
    <row r="38" s="423" customFormat="1" ht="18" customHeight="1" spans="1:9">
      <c r="A38" s="439">
        <v>11002</v>
      </c>
      <c r="B38" s="440" t="s">
        <v>46</v>
      </c>
      <c r="C38" s="444">
        <f t="shared" ref="C38:F38" si="13">SUM(C39:C76)</f>
        <v>950740000</v>
      </c>
      <c r="D38" s="444">
        <f t="shared" si="13"/>
        <v>428241700</v>
      </c>
      <c r="E38" s="444">
        <f t="shared" si="13"/>
        <v>1099094909.23</v>
      </c>
      <c r="F38" s="444">
        <f t="shared" si="13"/>
        <v>1182014625.51</v>
      </c>
      <c r="G38" s="445">
        <f t="shared" si="11"/>
        <v>1.07544363601692</v>
      </c>
      <c r="H38" s="444">
        <f t="shared" si="1"/>
        <v>231274625.51</v>
      </c>
      <c r="I38" s="445">
        <f t="shared" si="12"/>
        <v>0.243257489439805</v>
      </c>
    </row>
    <row r="39" s="421" customFormat="1" ht="18" customHeight="1" spans="1:9">
      <c r="A39" s="442">
        <v>1100201</v>
      </c>
      <c r="B39" s="440" t="s">
        <v>47</v>
      </c>
      <c r="C39" s="444">
        <v>144510000</v>
      </c>
      <c r="D39" s="444">
        <v>144514800</v>
      </c>
      <c r="E39" s="444">
        <v>144514800</v>
      </c>
      <c r="F39" s="444">
        <v>144514800</v>
      </c>
      <c r="G39" s="445">
        <f t="shared" si="11"/>
        <v>1</v>
      </c>
      <c r="H39" s="444">
        <f t="shared" si="1"/>
        <v>4800</v>
      </c>
      <c r="I39" s="445">
        <f t="shared" si="12"/>
        <v>3.32156944156114e-5</v>
      </c>
    </row>
    <row r="40" s="421" customFormat="1" ht="18" customHeight="1" spans="1:9">
      <c r="A40" s="442">
        <v>1100202</v>
      </c>
      <c r="B40" s="440" t="s">
        <v>48</v>
      </c>
      <c r="C40" s="444">
        <v>209400000</v>
      </c>
      <c r="D40" s="444">
        <v>139088100</v>
      </c>
      <c r="E40" s="444">
        <v>158150000</v>
      </c>
      <c r="F40" s="444">
        <v>228110000</v>
      </c>
      <c r="G40" s="445">
        <f t="shared" si="11"/>
        <v>1.442364843503</v>
      </c>
      <c r="H40" s="444">
        <f t="shared" si="1"/>
        <v>18710000</v>
      </c>
      <c r="I40" s="445">
        <f t="shared" si="12"/>
        <v>0.0893505253104107</v>
      </c>
    </row>
    <row r="41" s="421" customFormat="1" ht="18" customHeight="1" spans="1:9">
      <c r="A41" s="442">
        <v>1100207</v>
      </c>
      <c r="B41" s="440" t="s">
        <v>49</v>
      </c>
      <c r="C41" s="444">
        <v>220000</v>
      </c>
      <c r="D41" s="444"/>
      <c r="E41" s="444">
        <v>2500000</v>
      </c>
      <c r="F41" s="444">
        <v>2500000</v>
      </c>
      <c r="G41" s="445">
        <f t="shared" si="11"/>
        <v>1</v>
      </c>
      <c r="H41" s="444">
        <f t="shared" si="1"/>
        <v>2280000</v>
      </c>
      <c r="I41" s="445">
        <f t="shared" si="12"/>
        <v>10.3636363636364</v>
      </c>
    </row>
    <row r="42" s="421" customFormat="1" ht="18" customHeight="1" spans="1:9">
      <c r="A42" s="442">
        <v>1100208</v>
      </c>
      <c r="B42" s="440" t="s">
        <v>50</v>
      </c>
      <c r="C42" s="444">
        <v>85820000</v>
      </c>
      <c r="D42" s="444">
        <v>52510000</v>
      </c>
      <c r="E42" s="444">
        <v>55082500</v>
      </c>
      <c r="F42" s="444">
        <v>93806500</v>
      </c>
      <c r="G42" s="445">
        <f t="shared" si="11"/>
        <v>1.70301819997277</v>
      </c>
      <c r="H42" s="444">
        <f t="shared" si="1"/>
        <v>7986500</v>
      </c>
      <c r="I42" s="445">
        <f t="shared" si="12"/>
        <v>0.0930610580284316</v>
      </c>
    </row>
    <row r="43" s="421" customFormat="1" ht="18" customHeight="1" spans="1:9">
      <c r="A43" s="442">
        <v>1100212</v>
      </c>
      <c r="B43" s="440" t="s">
        <v>51</v>
      </c>
      <c r="C43" s="444">
        <v>0</v>
      </c>
      <c r="D43" s="444"/>
      <c r="E43" s="444"/>
      <c r="F43" s="444"/>
      <c r="G43" s="445"/>
      <c r="H43" s="444">
        <f t="shared" si="1"/>
        <v>0</v>
      </c>
      <c r="I43" s="445"/>
    </row>
    <row r="44" s="421" customFormat="1" ht="18" customHeight="1" spans="1:9">
      <c r="A44" s="442">
        <v>1100214</v>
      </c>
      <c r="B44" s="440" t="s">
        <v>52</v>
      </c>
      <c r="C44" s="444">
        <v>0</v>
      </c>
      <c r="D44" s="444"/>
      <c r="E44" s="444"/>
      <c r="F44" s="444"/>
      <c r="G44" s="445"/>
      <c r="H44" s="444">
        <f t="shared" si="1"/>
        <v>0</v>
      </c>
      <c r="I44" s="445"/>
    </row>
    <row r="45" s="421" customFormat="1" ht="18" customHeight="1" spans="1:9">
      <c r="A45" s="442">
        <v>1100225</v>
      </c>
      <c r="B45" s="440" t="s">
        <v>53</v>
      </c>
      <c r="C45" s="444">
        <v>1040000</v>
      </c>
      <c r="D45" s="444"/>
      <c r="E45" s="444">
        <v>740000</v>
      </c>
      <c r="F45" s="444">
        <v>740000</v>
      </c>
      <c r="G45" s="445">
        <f t="shared" ref="G45:G49" si="14">F45/E45</f>
        <v>1</v>
      </c>
      <c r="H45" s="444">
        <f t="shared" si="1"/>
        <v>-300000</v>
      </c>
      <c r="I45" s="445">
        <f t="shared" ref="I45:I49" si="15">(F45-C45)/C45</f>
        <v>-0.288461538461538</v>
      </c>
    </row>
    <row r="46" s="421" customFormat="1" ht="18" customHeight="1" spans="1:9">
      <c r="A46" s="442">
        <v>1100226</v>
      </c>
      <c r="B46" s="440" t="s">
        <v>54</v>
      </c>
      <c r="C46" s="444">
        <v>0</v>
      </c>
      <c r="D46" s="444"/>
      <c r="E46" s="444"/>
      <c r="F46" s="444"/>
      <c r="G46" s="445"/>
      <c r="H46" s="444">
        <f t="shared" si="1"/>
        <v>0</v>
      </c>
      <c r="I46" s="445"/>
    </row>
    <row r="47" s="421" customFormat="1" ht="18" customHeight="1" spans="1:9">
      <c r="A47" s="442">
        <v>1100227</v>
      </c>
      <c r="B47" s="440" t="s">
        <v>55</v>
      </c>
      <c r="C47" s="444">
        <v>89470000</v>
      </c>
      <c r="D47" s="444">
        <v>92128800</v>
      </c>
      <c r="E47" s="444">
        <v>92128800</v>
      </c>
      <c r="F47" s="444">
        <v>92128800</v>
      </c>
      <c r="G47" s="445">
        <f t="shared" si="14"/>
        <v>1</v>
      </c>
      <c r="H47" s="444">
        <f t="shared" si="1"/>
        <v>2658800</v>
      </c>
      <c r="I47" s="445">
        <f t="shared" si="15"/>
        <v>0.0297172236503856</v>
      </c>
    </row>
    <row r="48" s="421" customFormat="1" ht="18" customHeight="1" spans="1:9">
      <c r="A48" s="442">
        <v>1100228</v>
      </c>
      <c r="B48" s="440" t="s">
        <v>56</v>
      </c>
      <c r="C48" s="444">
        <v>0</v>
      </c>
      <c r="D48" s="444"/>
      <c r="E48" s="444"/>
      <c r="F48" s="444"/>
      <c r="G48" s="445"/>
      <c r="H48" s="444">
        <f t="shared" si="1"/>
        <v>0</v>
      </c>
      <c r="I48" s="445"/>
    </row>
    <row r="49" s="421" customFormat="1" ht="18" customHeight="1" spans="1:9">
      <c r="A49" s="442">
        <v>1100229</v>
      </c>
      <c r="B49" s="440" t="s">
        <v>57</v>
      </c>
      <c r="C49" s="444">
        <v>110000</v>
      </c>
      <c r="D49" s="444"/>
      <c r="E49" s="444">
        <v>80000</v>
      </c>
      <c r="F49" s="444">
        <v>80000</v>
      </c>
      <c r="G49" s="445">
        <f t="shared" si="14"/>
        <v>1</v>
      </c>
      <c r="H49" s="444">
        <f t="shared" si="1"/>
        <v>-30000</v>
      </c>
      <c r="I49" s="445">
        <f t="shared" si="15"/>
        <v>-0.272727272727273</v>
      </c>
    </row>
    <row r="50" s="421" customFormat="1" ht="18" customHeight="1" spans="1:9">
      <c r="A50" s="442">
        <v>1100230</v>
      </c>
      <c r="B50" s="440" t="s">
        <v>58</v>
      </c>
      <c r="C50" s="444">
        <v>0</v>
      </c>
      <c r="D50" s="444"/>
      <c r="E50" s="444"/>
      <c r="F50" s="444"/>
      <c r="G50" s="445"/>
      <c r="H50" s="444">
        <f t="shared" si="1"/>
        <v>0</v>
      </c>
      <c r="I50" s="445"/>
    </row>
    <row r="51" s="421" customFormat="1" ht="18" customHeight="1" spans="1:9">
      <c r="A51" s="442">
        <v>1100231</v>
      </c>
      <c r="B51" s="440" t="s">
        <v>59</v>
      </c>
      <c r="C51" s="444">
        <v>37160000</v>
      </c>
      <c r="D51" s="444"/>
      <c r="E51" s="444">
        <v>25640000</v>
      </c>
      <c r="F51" s="444">
        <v>25640000</v>
      </c>
      <c r="G51" s="445">
        <f t="shared" ref="G51:G56" si="16">F51/E51</f>
        <v>1</v>
      </c>
      <c r="H51" s="444">
        <f t="shared" si="1"/>
        <v>-11520000</v>
      </c>
      <c r="I51" s="445">
        <f t="shared" ref="I51:I56" si="17">(F51-C51)/C51</f>
        <v>-0.310010764262648</v>
      </c>
    </row>
    <row r="52" s="421" customFormat="1" ht="18" customHeight="1" spans="1:9">
      <c r="A52" s="442">
        <v>1100241</v>
      </c>
      <c r="B52" s="440" t="s">
        <v>60</v>
      </c>
      <c r="C52" s="444">
        <v>1540000</v>
      </c>
      <c r="D52" s="444"/>
      <c r="E52" s="444">
        <v>1547020</v>
      </c>
      <c r="F52" s="444">
        <v>1547020</v>
      </c>
      <c r="G52" s="445">
        <f t="shared" si="16"/>
        <v>1</v>
      </c>
      <c r="H52" s="444">
        <f t="shared" si="1"/>
        <v>7020</v>
      </c>
      <c r="I52" s="445">
        <f t="shared" si="17"/>
        <v>0.00455844155844156</v>
      </c>
    </row>
    <row r="53" s="421" customFormat="1" ht="18" customHeight="1" spans="1:9">
      <c r="A53" s="442">
        <v>1100242</v>
      </c>
      <c r="B53" s="440" t="s">
        <v>61</v>
      </c>
      <c r="C53" s="444">
        <v>0</v>
      </c>
      <c r="D53" s="444"/>
      <c r="E53" s="444"/>
      <c r="F53" s="444"/>
      <c r="G53" s="445"/>
      <c r="H53" s="444">
        <f t="shared" si="1"/>
        <v>0</v>
      </c>
      <c r="I53" s="445"/>
    </row>
    <row r="54" s="421" customFormat="1" ht="18" customHeight="1" spans="1:9">
      <c r="A54" s="442">
        <v>1100243</v>
      </c>
      <c r="B54" s="440" t="s">
        <v>62</v>
      </c>
      <c r="C54" s="444">
        <v>0</v>
      </c>
      <c r="D54" s="444"/>
      <c r="E54" s="444"/>
      <c r="F54" s="444"/>
      <c r="G54" s="445"/>
      <c r="H54" s="444">
        <f t="shared" si="1"/>
        <v>0</v>
      </c>
      <c r="I54" s="445"/>
    </row>
    <row r="55" s="421" customFormat="1" ht="18" customHeight="1" spans="1:9">
      <c r="A55" s="442">
        <v>1100244</v>
      </c>
      <c r="B55" s="440" t="s">
        <v>63</v>
      </c>
      <c r="C55" s="444">
        <v>1260000</v>
      </c>
      <c r="D55" s="444"/>
      <c r="E55" s="444">
        <v>1930100</v>
      </c>
      <c r="F55" s="444">
        <v>2080100</v>
      </c>
      <c r="G55" s="445">
        <f t="shared" si="16"/>
        <v>1.07771618050878</v>
      </c>
      <c r="H55" s="444">
        <f t="shared" si="1"/>
        <v>820100</v>
      </c>
      <c r="I55" s="445">
        <f t="shared" si="17"/>
        <v>0.650873015873016</v>
      </c>
    </row>
    <row r="56" s="421" customFormat="1" ht="18" customHeight="1" spans="1:9">
      <c r="A56" s="442">
        <v>1100245</v>
      </c>
      <c r="B56" s="440" t="s">
        <v>64</v>
      </c>
      <c r="C56" s="444">
        <v>140170000</v>
      </c>
      <c r="D56" s="444"/>
      <c r="E56" s="444">
        <v>91020275</v>
      </c>
      <c r="F56" s="444">
        <v>117750914.66</v>
      </c>
      <c r="G56" s="445">
        <f t="shared" si="16"/>
        <v>1.29367786089418</v>
      </c>
      <c r="H56" s="444">
        <f t="shared" si="1"/>
        <v>-22419085.34</v>
      </c>
      <c r="I56" s="445">
        <f t="shared" si="17"/>
        <v>-0.159942108439752</v>
      </c>
    </row>
    <row r="57" s="421" customFormat="1" ht="18" customHeight="1" spans="1:9">
      <c r="A57" s="442">
        <v>1100246</v>
      </c>
      <c r="B57" s="440" t="s">
        <v>65</v>
      </c>
      <c r="C57" s="444">
        <v>0</v>
      </c>
      <c r="D57" s="444"/>
      <c r="E57" s="444"/>
      <c r="F57" s="444"/>
      <c r="G57" s="445"/>
      <c r="H57" s="444">
        <f t="shared" si="1"/>
        <v>0</v>
      </c>
      <c r="I57" s="445"/>
    </row>
    <row r="58" s="421" customFormat="1" ht="18" customHeight="1" spans="1:9">
      <c r="A58" s="442">
        <v>1100247</v>
      </c>
      <c r="B58" s="440" t="s">
        <v>66</v>
      </c>
      <c r="C58" s="444">
        <v>100000</v>
      </c>
      <c r="D58" s="444"/>
      <c r="E58" s="444">
        <v>2224800</v>
      </c>
      <c r="F58" s="444">
        <v>1464800</v>
      </c>
      <c r="G58" s="445">
        <f t="shared" ref="G58:G60" si="18">F58/E58</f>
        <v>0.658396260338008</v>
      </c>
      <c r="H58" s="444">
        <f t="shared" si="1"/>
        <v>1364800</v>
      </c>
      <c r="I58" s="445">
        <f t="shared" ref="I58:I60" si="19">(F58-C58)/C58</f>
        <v>13.648</v>
      </c>
    </row>
    <row r="59" s="421" customFormat="1" ht="18" customHeight="1" spans="1:9">
      <c r="A59" s="442">
        <v>1100248</v>
      </c>
      <c r="B59" s="440" t="s">
        <v>67</v>
      </c>
      <c r="C59" s="444">
        <v>94810000</v>
      </c>
      <c r="D59" s="444"/>
      <c r="E59" s="444">
        <v>183998946.4</v>
      </c>
      <c r="F59" s="444">
        <v>155921003</v>
      </c>
      <c r="G59" s="445">
        <f t="shared" si="18"/>
        <v>0.847401607730076</v>
      </c>
      <c r="H59" s="444">
        <f t="shared" si="1"/>
        <v>61111003</v>
      </c>
      <c r="I59" s="445">
        <f t="shared" si="19"/>
        <v>0.644562841472418</v>
      </c>
    </row>
    <row r="60" s="421" customFormat="1" ht="18" customHeight="1" spans="1:9">
      <c r="A60" s="442">
        <v>1100249</v>
      </c>
      <c r="B60" s="440" t="s">
        <v>68</v>
      </c>
      <c r="C60" s="444">
        <v>79320000</v>
      </c>
      <c r="D60" s="444"/>
      <c r="E60" s="444">
        <v>92938453</v>
      </c>
      <c r="F60" s="444">
        <v>85728252</v>
      </c>
      <c r="G60" s="445">
        <f t="shared" si="18"/>
        <v>0.922419614623884</v>
      </c>
      <c r="H60" s="444">
        <f t="shared" si="1"/>
        <v>6408252</v>
      </c>
      <c r="I60" s="445">
        <f t="shared" si="19"/>
        <v>0.0807898638426626</v>
      </c>
    </row>
    <row r="61" s="421" customFormat="1" ht="18" customHeight="1" spans="1:9">
      <c r="A61" s="442">
        <v>1100250</v>
      </c>
      <c r="B61" s="440" t="s">
        <v>69</v>
      </c>
      <c r="C61" s="444">
        <v>0</v>
      </c>
      <c r="D61" s="444"/>
      <c r="E61" s="444"/>
      <c r="F61" s="444"/>
      <c r="G61" s="445"/>
      <c r="H61" s="444">
        <f t="shared" si="1"/>
        <v>0</v>
      </c>
      <c r="I61" s="445"/>
    </row>
    <row r="62" s="421" customFormat="1" ht="18" customHeight="1" spans="1:9">
      <c r="A62" s="442">
        <v>1100251</v>
      </c>
      <c r="B62" s="440" t="s">
        <v>70</v>
      </c>
      <c r="C62" s="444">
        <v>0</v>
      </c>
      <c r="D62" s="444"/>
      <c r="E62" s="444">
        <v>2315000</v>
      </c>
      <c r="F62" s="444">
        <v>2160000</v>
      </c>
      <c r="G62" s="445">
        <f t="shared" ref="G62:G65" si="20">F62/E62</f>
        <v>0.93304535637149</v>
      </c>
      <c r="H62" s="444">
        <f t="shared" si="1"/>
        <v>2160000</v>
      </c>
      <c r="I62" s="445"/>
    </row>
    <row r="63" s="421" customFormat="1" ht="18" customHeight="1" spans="1:9">
      <c r="A63" s="442">
        <v>1100252</v>
      </c>
      <c r="B63" s="440" t="s">
        <v>71</v>
      </c>
      <c r="C63" s="444">
        <v>12800000</v>
      </c>
      <c r="D63" s="444"/>
      <c r="E63" s="444">
        <v>43701522.5</v>
      </c>
      <c r="F63" s="444">
        <v>49617800</v>
      </c>
      <c r="G63" s="445">
        <f t="shared" si="20"/>
        <v>1.13537920789831</v>
      </c>
      <c r="H63" s="444">
        <f t="shared" si="1"/>
        <v>36817800</v>
      </c>
      <c r="I63" s="445">
        <f>(F63-C63)/C63</f>
        <v>2.876390625</v>
      </c>
    </row>
    <row r="64" s="421" customFormat="1" ht="18" customHeight="1" spans="1:9">
      <c r="A64" s="442">
        <v>1100253</v>
      </c>
      <c r="B64" s="440" t="s">
        <v>72</v>
      </c>
      <c r="C64" s="444">
        <v>3710000</v>
      </c>
      <c r="D64" s="444"/>
      <c r="E64" s="444">
        <v>1940000</v>
      </c>
      <c r="F64" s="444">
        <v>1940000</v>
      </c>
      <c r="G64" s="445">
        <f t="shared" si="20"/>
        <v>1</v>
      </c>
      <c r="H64" s="444">
        <f t="shared" si="1"/>
        <v>-1770000</v>
      </c>
      <c r="I64" s="445">
        <f>(F64-C64)/C64</f>
        <v>-0.477088948787062</v>
      </c>
    </row>
    <row r="65" s="421" customFormat="1" ht="18" customHeight="1" spans="1:9">
      <c r="A65" s="442">
        <v>1100254</v>
      </c>
      <c r="B65" s="440" t="s">
        <v>73</v>
      </c>
      <c r="C65" s="444">
        <v>0</v>
      </c>
      <c r="D65" s="444"/>
      <c r="E65" s="444">
        <v>542800</v>
      </c>
      <c r="F65" s="444"/>
      <c r="G65" s="445">
        <f t="shared" si="20"/>
        <v>0</v>
      </c>
      <c r="H65" s="444">
        <f t="shared" si="1"/>
        <v>0</v>
      </c>
      <c r="I65" s="445"/>
    </row>
    <row r="66" s="421" customFormat="1" ht="18" customHeight="1" spans="1:9">
      <c r="A66" s="442">
        <v>1100255</v>
      </c>
      <c r="B66" s="440" t="s">
        <v>74</v>
      </c>
      <c r="C66" s="444">
        <v>0</v>
      </c>
      <c r="D66" s="444"/>
      <c r="E66" s="444"/>
      <c r="F66" s="444"/>
      <c r="G66" s="445"/>
      <c r="H66" s="444">
        <f t="shared" si="1"/>
        <v>0</v>
      </c>
      <c r="I66" s="445"/>
    </row>
    <row r="67" s="421" customFormat="1" ht="18" customHeight="1" spans="1:9">
      <c r="A67" s="442">
        <v>1100256</v>
      </c>
      <c r="B67" s="440" t="s">
        <v>75</v>
      </c>
      <c r="C67" s="444">
        <v>0</v>
      </c>
      <c r="D67" s="444"/>
      <c r="E67" s="444"/>
      <c r="F67" s="444"/>
      <c r="G67" s="445"/>
      <c r="H67" s="444">
        <f t="shared" si="1"/>
        <v>0</v>
      </c>
      <c r="I67" s="445"/>
    </row>
    <row r="68" s="421" customFormat="1" ht="18" customHeight="1" spans="1:9">
      <c r="A68" s="442">
        <v>1100257</v>
      </c>
      <c r="B68" s="440" t="s">
        <v>76</v>
      </c>
      <c r="C68" s="444">
        <v>0</v>
      </c>
      <c r="D68" s="444"/>
      <c r="E68" s="444"/>
      <c r="F68" s="444"/>
      <c r="G68" s="445"/>
      <c r="H68" s="444">
        <f t="shared" si="1"/>
        <v>0</v>
      </c>
      <c r="I68" s="445"/>
    </row>
    <row r="69" s="421" customFormat="1" ht="18" customHeight="1" spans="1:9">
      <c r="A69" s="442">
        <v>1100258</v>
      </c>
      <c r="B69" s="440" t="s">
        <v>77</v>
      </c>
      <c r="C69" s="444">
        <v>43500000</v>
      </c>
      <c r="D69" s="444"/>
      <c r="E69" s="444">
        <v>70014200</v>
      </c>
      <c r="F69" s="444">
        <v>65193400</v>
      </c>
      <c r="G69" s="445">
        <f t="shared" ref="G69:G76" si="21">F69/E69</f>
        <v>0.931145396219624</v>
      </c>
      <c r="H69" s="444">
        <f t="shared" si="1"/>
        <v>21693400</v>
      </c>
      <c r="I69" s="445">
        <f>(F69-C69)/C69</f>
        <v>0.498698850574713</v>
      </c>
    </row>
    <row r="70" s="421" customFormat="1" ht="18" customHeight="1" spans="1:9">
      <c r="A70" s="442">
        <v>1100259</v>
      </c>
      <c r="B70" s="440" t="s">
        <v>78</v>
      </c>
      <c r="C70" s="444">
        <v>0</v>
      </c>
      <c r="D70" s="444"/>
      <c r="E70" s="444"/>
      <c r="F70" s="444"/>
      <c r="G70" s="445"/>
      <c r="H70" s="444">
        <f t="shared" si="1"/>
        <v>0</v>
      </c>
      <c r="I70" s="445"/>
    </row>
    <row r="71" s="421" customFormat="1" ht="18" customHeight="1" spans="1:9">
      <c r="A71" s="442">
        <v>1100260</v>
      </c>
      <c r="B71" s="440" t="s">
        <v>79</v>
      </c>
      <c r="C71" s="444">
        <v>0</v>
      </c>
      <c r="D71" s="444"/>
      <c r="E71" s="444"/>
      <c r="F71" s="444">
        <v>5000</v>
      </c>
      <c r="G71" s="445"/>
      <c r="H71" s="444">
        <f t="shared" ref="H71:H105" si="22">F71-C71</f>
        <v>5000</v>
      </c>
      <c r="I71" s="445"/>
    </row>
    <row r="72" s="421" customFormat="1" ht="18" customHeight="1" spans="1:9">
      <c r="A72" s="442">
        <v>1100269</v>
      </c>
      <c r="B72" s="440" t="s">
        <v>80</v>
      </c>
      <c r="C72" s="444">
        <v>0</v>
      </c>
      <c r="D72" s="444"/>
      <c r="E72" s="444"/>
      <c r="F72" s="444"/>
      <c r="G72" s="445"/>
      <c r="H72" s="444">
        <f t="shared" si="22"/>
        <v>0</v>
      </c>
      <c r="I72" s="445"/>
    </row>
    <row r="73" s="421" customFormat="1" ht="18" customHeight="1" spans="1:9">
      <c r="A73" s="442">
        <v>1100296</v>
      </c>
      <c r="B73" s="440" t="s">
        <v>81</v>
      </c>
      <c r="C73" s="444"/>
      <c r="D73" s="444"/>
      <c r="E73" s="444">
        <v>30590000</v>
      </c>
      <c r="F73" s="444">
        <v>17600000</v>
      </c>
      <c r="G73" s="445">
        <f t="shared" si="21"/>
        <v>0.575351422033344</v>
      </c>
      <c r="H73" s="444">
        <f t="shared" si="22"/>
        <v>17600000</v>
      </c>
      <c r="I73" s="445"/>
    </row>
    <row r="74" s="421" customFormat="1" ht="18" customHeight="1" spans="1:9">
      <c r="A74" s="442">
        <v>1100297</v>
      </c>
      <c r="B74" s="440" t="s">
        <v>82</v>
      </c>
      <c r="C74" s="444"/>
      <c r="D74" s="444"/>
      <c r="E74" s="444">
        <v>21300000</v>
      </c>
      <c r="F74" s="444">
        <v>13650000</v>
      </c>
      <c r="G74" s="445">
        <f t="shared" si="21"/>
        <v>0.640845070422535</v>
      </c>
      <c r="H74" s="444">
        <f t="shared" si="22"/>
        <v>13650000</v>
      </c>
      <c r="I74" s="445"/>
    </row>
    <row r="75" s="421" customFormat="1" ht="18" customHeight="1" spans="1:9">
      <c r="A75" s="442">
        <v>1100298</v>
      </c>
      <c r="B75" s="440" t="s">
        <v>83</v>
      </c>
      <c r="C75" s="444"/>
      <c r="D75" s="444"/>
      <c r="E75" s="444">
        <v>70580000</v>
      </c>
      <c r="F75" s="444">
        <v>70580000</v>
      </c>
      <c r="G75" s="445">
        <f t="shared" si="21"/>
        <v>1</v>
      </c>
      <c r="H75" s="444">
        <f t="shared" si="22"/>
        <v>70580000</v>
      </c>
      <c r="I75" s="445"/>
    </row>
    <row r="76" s="421" customFormat="1" ht="18" customHeight="1" spans="1:9">
      <c r="A76" s="442">
        <v>1100299</v>
      </c>
      <c r="B76" s="440" t="s">
        <v>84</v>
      </c>
      <c r="C76" s="444">
        <v>5800000</v>
      </c>
      <c r="D76" s="444"/>
      <c r="E76" s="444">
        <v>5615692.33</v>
      </c>
      <c r="F76" s="444">
        <v>9256235.85</v>
      </c>
      <c r="G76" s="445">
        <f t="shared" si="21"/>
        <v>1.64828044452357</v>
      </c>
      <c r="H76" s="444">
        <f t="shared" si="22"/>
        <v>3456235.85</v>
      </c>
      <c r="I76" s="445">
        <f t="shared" ref="I76:I78" si="23">(F76-C76)/C76</f>
        <v>0.595902732758621</v>
      </c>
    </row>
    <row r="77" s="421" customFormat="1" ht="18" customHeight="1" spans="1:9">
      <c r="A77" s="439">
        <v>11003</v>
      </c>
      <c r="B77" s="440" t="s">
        <v>85</v>
      </c>
      <c r="C77" s="444">
        <f t="shared" ref="C77:F77" si="24">SUM(C78:C98)</f>
        <v>238800000</v>
      </c>
      <c r="D77" s="444">
        <f t="shared" si="24"/>
        <v>0</v>
      </c>
      <c r="E77" s="444">
        <f t="shared" si="24"/>
        <v>0</v>
      </c>
      <c r="F77" s="444">
        <f t="shared" si="24"/>
        <v>230242636.29</v>
      </c>
      <c r="G77" s="445"/>
      <c r="H77" s="444">
        <f t="shared" si="22"/>
        <v>-8557363.70999998</v>
      </c>
      <c r="I77" s="445">
        <f t="shared" si="23"/>
        <v>-0.0358348564070351</v>
      </c>
    </row>
    <row r="78" s="421" customFormat="1" ht="18" customHeight="1" spans="1:9">
      <c r="A78" s="442">
        <v>1100301</v>
      </c>
      <c r="B78" s="440" t="s">
        <v>86</v>
      </c>
      <c r="C78" s="444">
        <v>1890000</v>
      </c>
      <c r="D78" s="444"/>
      <c r="E78" s="444"/>
      <c r="F78" s="444">
        <v>1730900</v>
      </c>
      <c r="G78" s="445"/>
      <c r="H78" s="444">
        <f t="shared" si="22"/>
        <v>-159100</v>
      </c>
      <c r="I78" s="445">
        <f t="shared" si="23"/>
        <v>-0.0841798941798942</v>
      </c>
    </row>
    <row r="79" s="421" customFormat="1" ht="18" customHeight="1" spans="1:9">
      <c r="A79" s="442">
        <v>1100302</v>
      </c>
      <c r="B79" s="440" t="s">
        <v>87</v>
      </c>
      <c r="C79" s="444">
        <v>0</v>
      </c>
      <c r="D79" s="444"/>
      <c r="E79" s="444"/>
      <c r="F79" s="444"/>
      <c r="G79" s="445"/>
      <c r="H79" s="444">
        <f t="shared" si="22"/>
        <v>0</v>
      </c>
      <c r="I79" s="445"/>
    </row>
    <row r="80" s="421" customFormat="1" ht="18" customHeight="1" spans="1:9">
      <c r="A80" s="442">
        <v>1100303</v>
      </c>
      <c r="B80" s="440" t="s">
        <v>88</v>
      </c>
      <c r="C80" s="444">
        <v>0</v>
      </c>
      <c r="D80" s="444"/>
      <c r="E80" s="444"/>
      <c r="F80" s="444"/>
      <c r="G80" s="445"/>
      <c r="H80" s="444">
        <f t="shared" si="22"/>
        <v>0</v>
      </c>
      <c r="I80" s="445"/>
    </row>
    <row r="81" s="421" customFormat="1" ht="18" customHeight="1" spans="1:9">
      <c r="A81" s="442">
        <v>1100304</v>
      </c>
      <c r="B81" s="440" t="s">
        <v>89</v>
      </c>
      <c r="C81" s="446">
        <v>0</v>
      </c>
      <c r="D81" s="446"/>
      <c r="E81" s="446"/>
      <c r="F81" s="446"/>
      <c r="G81" s="447"/>
      <c r="H81" s="446">
        <f t="shared" si="22"/>
        <v>0</v>
      </c>
      <c r="I81" s="447"/>
    </row>
    <row r="82" s="421" customFormat="1" ht="18" customHeight="1" spans="1:9">
      <c r="A82" s="442">
        <v>1100305</v>
      </c>
      <c r="B82" s="440" t="s">
        <v>90</v>
      </c>
      <c r="C82" s="446">
        <v>4530000</v>
      </c>
      <c r="D82" s="446"/>
      <c r="E82" s="446"/>
      <c r="F82" s="446">
        <v>4387875</v>
      </c>
      <c r="G82" s="447"/>
      <c r="H82" s="446">
        <f t="shared" si="22"/>
        <v>-142125</v>
      </c>
      <c r="I82" s="447">
        <f t="shared" ref="I82:I95" si="25">(F82-C82)/C82</f>
        <v>-0.0313741721854305</v>
      </c>
    </row>
    <row r="83" s="421" customFormat="1" ht="18" customHeight="1" spans="1:9">
      <c r="A83" s="442">
        <v>1100306</v>
      </c>
      <c r="B83" s="440" t="s">
        <v>91</v>
      </c>
      <c r="C83" s="446">
        <v>0</v>
      </c>
      <c r="D83" s="446"/>
      <c r="E83" s="446"/>
      <c r="F83" s="446"/>
      <c r="G83" s="447"/>
      <c r="H83" s="446">
        <f t="shared" si="22"/>
        <v>0</v>
      </c>
      <c r="I83" s="447"/>
    </row>
    <row r="84" s="421" customFormat="1" ht="18" customHeight="1" spans="1:9">
      <c r="A84" s="442">
        <v>1100307</v>
      </c>
      <c r="B84" s="440" t="s">
        <v>92</v>
      </c>
      <c r="C84" s="446">
        <v>870000</v>
      </c>
      <c r="D84" s="446"/>
      <c r="E84" s="446"/>
      <c r="F84" s="446">
        <v>900000</v>
      </c>
      <c r="G84" s="447"/>
      <c r="H84" s="446">
        <f t="shared" si="22"/>
        <v>30000</v>
      </c>
      <c r="I84" s="447">
        <f t="shared" si="25"/>
        <v>0.0344827586206897</v>
      </c>
    </row>
    <row r="85" s="421" customFormat="1" ht="18" customHeight="1" spans="1:9">
      <c r="A85" s="442">
        <v>1100308</v>
      </c>
      <c r="B85" s="440" t="s">
        <v>93</v>
      </c>
      <c r="C85" s="446">
        <v>50190000</v>
      </c>
      <c r="D85" s="446"/>
      <c r="E85" s="446"/>
      <c r="F85" s="446">
        <v>37946552.85</v>
      </c>
      <c r="G85" s="447"/>
      <c r="H85" s="446">
        <f t="shared" si="22"/>
        <v>-12243447.15</v>
      </c>
      <c r="I85" s="447">
        <f t="shared" si="25"/>
        <v>-0.243941963538553</v>
      </c>
    </row>
    <row r="86" s="421" customFormat="1" ht="18" customHeight="1" spans="1:9">
      <c r="A86" s="442">
        <v>1100310</v>
      </c>
      <c r="B86" s="440" t="s">
        <v>94</v>
      </c>
      <c r="C86" s="446">
        <v>35300000</v>
      </c>
      <c r="D86" s="446"/>
      <c r="E86" s="446"/>
      <c r="F86" s="446">
        <v>17949025</v>
      </c>
      <c r="G86" s="447"/>
      <c r="H86" s="446">
        <f t="shared" si="22"/>
        <v>-17350975</v>
      </c>
      <c r="I86" s="447">
        <f t="shared" si="25"/>
        <v>-0.491529036827195</v>
      </c>
    </row>
    <row r="87" s="421" customFormat="1" ht="18" customHeight="1" spans="1:9">
      <c r="A87" s="442">
        <v>1100311</v>
      </c>
      <c r="B87" s="440" t="s">
        <v>95</v>
      </c>
      <c r="C87" s="446">
        <v>23940000</v>
      </c>
      <c r="D87" s="446"/>
      <c r="E87" s="446"/>
      <c r="F87" s="446">
        <v>1822844.01</v>
      </c>
      <c r="G87" s="447"/>
      <c r="H87" s="446">
        <f t="shared" si="22"/>
        <v>-22117155.99</v>
      </c>
      <c r="I87" s="447">
        <f t="shared" si="25"/>
        <v>-0.923857810776942</v>
      </c>
    </row>
    <row r="88" s="421" customFormat="1" ht="18" customHeight="1" spans="1:9">
      <c r="A88" s="442">
        <v>1100312</v>
      </c>
      <c r="B88" s="440" t="s">
        <v>96</v>
      </c>
      <c r="C88" s="446">
        <v>15910000</v>
      </c>
      <c r="D88" s="446"/>
      <c r="E88" s="446"/>
      <c r="F88" s="446">
        <v>12830000</v>
      </c>
      <c r="G88" s="447"/>
      <c r="H88" s="446">
        <f t="shared" si="22"/>
        <v>-3080000</v>
      </c>
      <c r="I88" s="447">
        <f t="shared" si="25"/>
        <v>-0.193588937774984</v>
      </c>
    </row>
    <row r="89" s="421" customFormat="1" ht="18" customHeight="1" spans="1:9">
      <c r="A89" s="442">
        <v>1100313</v>
      </c>
      <c r="B89" s="440" t="s">
        <v>97</v>
      </c>
      <c r="C89" s="446">
        <v>39940000</v>
      </c>
      <c r="D89" s="446"/>
      <c r="E89" s="446"/>
      <c r="F89" s="446">
        <v>52988822.5</v>
      </c>
      <c r="G89" s="447"/>
      <c r="H89" s="446">
        <f t="shared" si="22"/>
        <v>13048822.5</v>
      </c>
      <c r="I89" s="447">
        <f t="shared" si="25"/>
        <v>0.326710628442664</v>
      </c>
    </row>
    <row r="90" s="421" customFormat="1" ht="18" customHeight="1" spans="1:9">
      <c r="A90" s="442">
        <v>1100314</v>
      </c>
      <c r="B90" s="440" t="s">
        <v>98</v>
      </c>
      <c r="C90" s="446">
        <v>330000</v>
      </c>
      <c r="D90" s="446"/>
      <c r="E90" s="446"/>
      <c r="F90" s="446">
        <v>499323.5</v>
      </c>
      <c r="G90" s="447"/>
      <c r="H90" s="446">
        <f t="shared" si="22"/>
        <v>169323.5</v>
      </c>
      <c r="I90" s="447">
        <f t="shared" si="25"/>
        <v>0.513101515151515</v>
      </c>
    </row>
    <row r="91" s="421" customFormat="1" ht="18" customHeight="1" spans="1:9">
      <c r="A91" s="442">
        <v>1100315</v>
      </c>
      <c r="B91" s="440" t="s">
        <v>99</v>
      </c>
      <c r="C91" s="446">
        <v>2370000</v>
      </c>
      <c r="D91" s="446"/>
      <c r="E91" s="446"/>
      <c r="F91" s="446">
        <v>669800</v>
      </c>
      <c r="G91" s="447"/>
      <c r="H91" s="446">
        <f t="shared" si="22"/>
        <v>-1700200</v>
      </c>
      <c r="I91" s="447">
        <f t="shared" si="25"/>
        <v>-0.717383966244726</v>
      </c>
    </row>
    <row r="92" s="421" customFormat="1" ht="18" customHeight="1" spans="1:9">
      <c r="A92" s="442">
        <v>1100316</v>
      </c>
      <c r="B92" s="440" t="s">
        <v>100</v>
      </c>
      <c r="C92" s="446">
        <v>5000000</v>
      </c>
      <c r="D92" s="446"/>
      <c r="E92" s="446"/>
      <c r="F92" s="446">
        <v>5400000</v>
      </c>
      <c r="G92" s="447"/>
      <c r="H92" s="446">
        <f t="shared" si="22"/>
        <v>400000</v>
      </c>
      <c r="I92" s="447">
        <f t="shared" si="25"/>
        <v>0.08</v>
      </c>
    </row>
    <row r="93" s="421" customFormat="1" ht="18" customHeight="1" spans="1:9">
      <c r="A93" s="442">
        <v>1100317</v>
      </c>
      <c r="B93" s="440" t="s">
        <v>101</v>
      </c>
      <c r="C93" s="446">
        <v>33530000</v>
      </c>
      <c r="D93" s="446"/>
      <c r="E93" s="446"/>
      <c r="F93" s="446">
        <v>55675693.43</v>
      </c>
      <c r="G93" s="447"/>
      <c r="H93" s="446">
        <f t="shared" si="22"/>
        <v>22145693.43</v>
      </c>
      <c r="I93" s="447">
        <f t="shared" si="25"/>
        <v>0.660474006263048</v>
      </c>
    </row>
    <row r="94" s="421" customFormat="1" ht="18" customHeight="1" spans="1:9">
      <c r="A94" s="442">
        <v>1100320</v>
      </c>
      <c r="B94" s="440" t="s">
        <v>102</v>
      </c>
      <c r="C94" s="446">
        <v>600000</v>
      </c>
      <c r="D94" s="446"/>
      <c r="E94" s="446"/>
      <c r="F94" s="446">
        <v>280000</v>
      </c>
      <c r="G94" s="447"/>
      <c r="H94" s="446">
        <f t="shared" si="22"/>
        <v>-320000</v>
      </c>
      <c r="I94" s="447">
        <f t="shared" si="25"/>
        <v>-0.533333333333333</v>
      </c>
    </row>
    <row r="95" s="421" customFormat="1" ht="18" customHeight="1" spans="1:9">
      <c r="A95" s="442">
        <v>1100321</v>
      </c>
      <c r="B95" s="440" t="s">
        <v>103</v>
      </c>
      <c r="C95" s="446">
        <v>22470000</v>
      </c>
      <c r="D95" s="446"/>
      <c r="E95" s="446"/>
      <c r="F95" s="446">
        <v>36761800</v>
      </c>
      <c r="G95" s="447"/>
      <c r="H95" s="446">
        <f t="shared" si="22"/>
        <v>14291800</v>
      </c>
      <c r="I95" s="447">
        <f t="shared" si="25"/>
        <v>0.636039163328883</v>
      </c>
    </row>
    <row r="96" s="421" customFormat="1" ht="18" customHeight="1" spans="1:9">
      <c r="A96" s="442">
        <v>1100322</v>
      </c>
      <c r="B96" s="440" t="s">
        <v>104</v>
      </c>
      <c r="C96" s="446">
        <v>0</v>
      </c>
      <c r="D96" s="446"/>
      <c r="E96" s="446"/>
      <c r="F96" s="446"/>
      <c r="G96" s="447"/>
      <c r="H96" s="446">
        <f t="shared" si="22"/>
        <v>0</v>
      </c>
      <c r="I96" s="447"/>
    </row>
    <row r="97" s="421" customFormat="1" ht="18" customHeight="1" spans="1:9">
      <c r="A97" s="442">
        <v>1100324</v>
      </c>
      <c r="B97" s="440" t="s">
        <v>105</v>
      </c>
      <c r="C97" s="446">
        <v>720000</v>
      </c>
      <c r="D97" s="446"/>
      <c r="E97" s="446"/>
      <c r="F97" s="446">
        <v>100000</v>
      </c>
      <c r="G97" s="447"/>
      <c r="H97" s="446">
        <f t="shared" si="22"/>
        <v>-620000</v>
      </c>
      <c r="I97" s="447">
        <f t="shared" ref="I97:I100" si="26">(F97-C97)/C97</f>
        <v>-0.861111111111111</v>
      </c>
    </row>
    <row r="98" s="421" customFormat="1" ht="18" customHeight="1" spans="1:9">
      <c r="A98" s="442">
        <v>1100399</v>
      </c>
      <c r="B98" s="440" t="s">
        <v>37</v>
      </c>
      <c r="C98" s="446">
        <v>1210000</v>
      </c>
      <c r="D98" s="446"/>
      <c r="E98" s="446"/>
      <c r="F98" s="446">
        <v>300000</v>
      </c>
      <c r="G98" s="447"/>
      <c r="H98" s="446">
        <f t="shared" si="22"/>
        <v>-910000</v>
      </c>
      <c r="I98" s="447">
        <f t="shared" si="26"/>
        <v>-0.752066115702479</v>
      </c>
    </row>
    <row r="99" s="421" customFormat="1" ht="18" customHeight="1" spans="1:9">
      <c r="A99" s="448"/>
      <c r="B99" s="449" t="s">
        <v>106</v>
      </c>
      <c r="C99" s="300">
        <v>7140000</v>
      </c>
      <c r="D99" s="300"/>
      <c r="E99" s="300">
        <v>224584937.24</v>
      </c>
      <c r="F99" s="300">
        <v>224584937.24</v>
      </c>
      <c r="G99" s="438">
        <f t="shared" ref="G99:G105" si="27">F99/E99</f>
        <v>1</v>
      </c>
      <c r="H99" s="300">
        <f t="shared" si="22"/>
        <v>217444937.24</v>
      </c>
      <c r="I99" s="438">
        <f t="shared" si="26"/>
        <v>30.4544730028011</v>
      </c>
    </row>
    <row r="100" s="421" customFormat="1" ht="18" customHeight="1" spans="1:9">
      <c r="A100" s="450"/>
      <c r="B100" s="440" t="s">
        <v>107</v>
      </c>
      <c r="C100" s="446">
        <v>7140000</v>
      </c>
      <c r="D100" s="446"/>
      <c r="E100" s="446">
        <v>224584937.24</v>
      </c>
      <c r="F100" s="446">
        <v>224584937.24</v>
      </c>
      <c r="G100" s="447">
        <f t="shared" si="27"/>
        <v>1</v>
      </c>
      <c r="H100" s="446">
        <f t="shared" si="22"/>
        <v>217444937.24</v>
      </c>
      <c r="I100" s="447">
        <f t="shared" si="26"/>
        <v>30.4544730028011</v>
      </c>
    </row>
    <row r="101" s="422" customFormat="1" ht="18" customHeight="1" spans="1:9">
      <c r="A101" s="450"/>
      <c r="B101" s="440" t="s">
        <v>108</v>
      </c>
      <c r="C101" s="451"/>
      <c r="D101" s="451"/>
      <c r="E101" s="451"/>
      <c r="F101" s="451"/>
      <c r="G101" s="452"/>
      <c r="H101" s="446">
        <f t="shared" si="22"/>
        <v>0</v>
      </c>
      <c r="I101" s="452"/>
    </row>
    <row r="102" s="422" customFormat="1" ht="18" customHeight="1" spans="1:9">
      <c r="A102" s="450"/>
      <c r="B102" s="449" t="s">
        <v>109</v>
      </c>
      <c r="C102" s="453">
        <v>7460000</v>
      </c>
      <c r="D102" s="453"/>
      <c r="E102" s="453">
        <v>33937100</v>
      </c>
      <c r="F102" s="453">
        <v>33024300</v>
      </c>
      <c r="G102" s="454">
        <f t="shared" si="27"/>
        <v>0.973103182063288</v>
      </c>
      <c r="H102" s="453">
        <f t="shared" si="22"/>
        <v>25564300</v>
      </c>
      <c r="I102" s="454">
        <f t="shared" ref="I102:I105" si="28">(F102-C102)/C102</f>
        <v>3.42684986595174</v>
      </c>
    </row>
    <row r="103" s="421" customFormat="1" ht="18" customHeight="1" spans="1:9">
      <c r="A103" s="448"/>
      <c r="B103" s="449" t="s">
        <v>110</v>
      </c>
      <c r="C103" s="300">
        <v>48650000</v>
      </c>
      <c r="D103" s="300"/>
      <c r="E103" s="300">
        <v>20620890.01</v>
      </c>
      <c r="F103" s="300">
        <v>20620890.01</v>
      </c>
      <c r="G103" s="438">
        <f t="shared" si="27"/>
        <v>1</v>
      </c>
      <c r="H103" s="300">
        <f t="shared" si="22"/>
        <v>-28029109.99</v>
      </c>
      <c r="I103" s="438">
        <f t="shared" si="28"/>
        <v>-0.576137923741007</v>
      </c>
    </row>
    <row r="104" s="421" customFormat="1" ht="18" customHeight="1" spans="1:9">
      <c r="A104" s="448"/>
      <c r="B104" s="449" t="s">
        <v>111</v>
      </c>
      <c r="C104" s="300">
        <v>97980000</v>
      </c>
      <c r="D104" s="300">
        <v>841782575.39</v>
      </c>
      <c r="E104" s="300">
        <v>92568619.49</v>
      </c>
      <c r="F104" s="300">
        <v>92568758.49</v>
      </c>
      <c r="G104" s="438">
        <f t="shared" si="27"/>
        <v>1.00000150158878</v>
      </c>
      <c r="H104" s="300">
        <f t="shared" si="22"/>
        <v>-5411241.51000001</v>
      </c>
      <c r="I104" s="438">
        <f t="shared" si="28"/>
        <v>-0.0552280211267606</v>
      </c>
    </row>
    <row r="105" s="421" customFormat="1" ht="18" customHeight="1" spans="1:9">
      <c r="A105" s="448"/>
      <c r="B105" s="455" t="s">
        <v>112</v>
      </c>
      <c r="C105" s="300">
        <f t="shared" ref="C105:F105" si="29">C7+C30+C99+C102+C103+C104</f>
        <v>2040090000</v>
      </c>
      <c r="D105" s="300">
        <f t="shared" si="29"/>
        <v>1996660000</v>
      </c>
      <c r="E105" s="300">
        <f t="shared" si="29"/>
        <v>2103054755.97</v>
      </c>
      <c r="F105" s="300">
        <f t="shared" si="29"/>
        <v>2422780529.68</v>
      </c>
      <c r="G105" s="438">
        <f t="shared" si="27"/>
        <v>1.1520292197825</v>
      </c>
      <c r="H105" s="300">
        <f t="shared" si="22"/>
        <v>382690529.679999</v>
      </c>
      <c r="I105" s="438">
        <f t="shared" si="28"/>
        <v>0.187585121087795</v>
      </c>
    </row>
    <row r="106" s="419" customFormat="1" ht="19.5" customHeight="1" spans="2:7">
      <c r="B106" s="425"/>
      <c r="C106" s="419"/>
      <c r="D106" s="419"/>
      <c r="E106" s="419"/>
      <c r="F106" s="422"/>
      <c r="G106" s="426"/>
    </row>
    <row r="107" s="419" customFormat="1" ht="27.95" customHeight="1" spans="2:7">
      <c r="B107" s="425"/>
      <c r="C107" s="419"/>
      <c r="D107" s="419"/>
      <c r="E107" s="419"/>
      <c r="F107" s="422"/>
      <c r="G107" s="426"/>
    </row>
    <row r="108" s="419" customFormat="1" ht="27.95" customHeight="1" spans="2:7">
      <c r="B108" s="425"/>
      <c r="C108" s="419"/>
      <c r="D108" s="419"/>
      <c r="E108" s="419"/>
      <c r="F108" s="422"/>
      <c r="G108" s="426"/>
    </row>
    <row r="109" s="419" customFormat="1" ht="27.95" customHeight="1" spans="2:7">
      <c r="B109" s="425"/>
      <c r="C109" s="419"/>
      <c r="D109" s="419"/>
      <c r="E109" s="419"/>
      <c r="F109" s="422"/>
      <c r="G109" s="426"/>
    </row>
    <row r="110" s="419" customFormat="1" ht="27.95" customHeight="1" spans="2:7">
      <c r="B110" s="425"/>
      <c r="C110" s="419"/>
      <c r="D110" s="419"/>
      <c r="E110" s="419"/>
      <c r="F110" s="422"/>
      <c r="G110" s="426"/>
    </row>
    <row r="111" s="419" customFormat="1" ht="27.95" customHeight="1" spans="2:7">
      <c r="B111" s="425"/>
      <c r="C111" s="419"/>
      <c r="D111" s="419"/>
      <c r="E111" s="419"/>
      <c r="F111" s="422"/>
      <c r="G111" s="426"/>
    </row>
    <row r="112" s="419" customFormat="1" ht="27.95" customHeight="1" spans="2:7">
      <c r="B112" s="425"/>
      <c r="C112" s="419"/>
      <c r="D112" s="419"/>
      <c r="E112" s="419"/>
      <c r="F112" s="422"/>
      <c r="G112" s="426"/>
    </row>
    <row r="113" s="419" customFormat="1" ht="27.95" customHeight="1" spans="2:7">
      <c r="B113" s="425"/>
      <c r="C113" s="419"/>
      <c r="D113" s="419"/>
      <c r="E113" s="419"/>
      <c r="F113" s="422"/>
      <c r="G113" s="426"/>
    </row>
    <row r="114" s="419" customFormat="1" ht="27.95" customHeight="1" spans="2:7">
      <c r="B114" s="425"/>
      <c r="C114" s="419"/>
      <c r="D114" s="419"/>
      <c r="E114" s="419"/>
      <c r="F114" s="422"/>
      <c r="G114" s="426"/>
    </row>
    <row r="115" s="419" customFormat="1" ht="27.95" customHeight="1" spans="2:7">
      <c r="B115" s="425"/>
      <c r="C115" s="419"/>
      <c r="D115" s="419"/>
      <c r="E115" s="419"/>
      <c r="F115" s="422"/>
      <c r="G115" s="426"/>
    </row>
    <row r="116" s="419" customFormat="1" ht="27.95" customHeight="1" spans="2:7">
      <c r="B116" s="425"/>
      <c r="C116" s="419"/>
      <c r="D116" s="419"/>
      <c r="E116" s="419"/>
      <c r="F116" s="422"/>
      <c r="G116" s="426"/>
    </row>
    <row r="117" s="419" customFormat="1" ht="27.95" customHeight="1" spans="2:7">
      <c r="B117" s="425"/>
      <c r="C117" s="419"/>
      <c r="D117" s="419"/>
      <c r="E117" s="419"/>
      <c r="F117" s="422"/>
      <c r="G117" s="426"/>
    </row>
    <row r="118" s="419" customFormat="1" ht="27.95" customHeight="1" spans="2:7">
      <c r="B118" s="425"/>
      <c r="C118" s="419"/>
      <c r="D118" s="419"/>
      <c r="E118" s="419"/>
      <c r="F118" s="422"/>
      <c r="G118" s="426"/>
    </row>
    <row r="119" s="419" customFormat="1" ht="27.95" customHeight="1" spans="2:7">
      <c r="B119" s="425"/>
      <c r="C119" s="419"/>
      <c r="D119" s="419"/>
      <c r="E119" s="419"/>
      <c r="F119" s="422"/>
      <c r="G119" s="426"/>
    </row>
    <row r="120" s="419" customFormat="1" ht="27.95" customHeight="1" spans="2:7">
      <c r="B120" s="425"/>
      <c r="C120" s="419"/>
      <c r="D120" s="419"/>
      <c r="E120" s="419"/>
      <c r="F120" s="422"/>
      <c r="G120" s="426"/>
    </row>
    <row r="121" s="419" customFormat="1" ht="27.95" customHeight="1" spans="2:7">
      <c r="B121" s="425"/>
      <c r="C121" s="419"/>
      <c r="D121" s="419"/>
      <c r="E121" s="419"/>
      <c r="F121" s="422"/>
      <c r="G121" s="426"/>
    </row>
    <row r="122" s="419" customFormat="1" ht="27.95" customHeight="1" spans="2:7">
      <c r="B122" s="425"/>
      <c r="C122" s="419"/>
      <c r="D122" s="419"/>
      <c r="E122" s="419"/>
      <c r="F122" s="422"/>
      <c r="G122" s="426"/>
    </row>
    <row r="123" s="419" customFormat="1" ht="27.95" customHeight="1" spans="2:7">
      <c r="B123" s="425"/>
      <c r="C123" s="419"/>
      <c r="D123" s="419"/>
      <c r="E123" s="419"/>
      <c r="F123" s="422"/>
      <c r="G123" s="426"/>
    </row>
    <row r="124" s="419" customFormat="1" ht="27.95" customHeight="1" spans="2:7">
      <c r="B124" s="425"/>
      <c r="C124" s="419"/>
      <c r="D124" s="419"/>
      <c r="E124" s="419"/>
      <c r="F124" s="422"/>
      <c r="G124" s="426"/>
    </row>
    <row r="125" s="419" customFormat="1" ht="27.95" customHeight="1" spans="2:7">
      <c r="B125" s="425"/>
      <c r="C125" s="419"/>
      <c r="D125" s="419"/>
      <c r="E125" s="419"/>
      <c r="F125" s="422"/>
      <c r="G125" s="426"/>
    </row>
    <row r="126" s="419" customFormat="1" ht="27.95" customHeight="1" spans="2:7">
      <c r="B126" s="425"/>
      <c r="C126" s="419"/>
      <c r="D126" s="419"/>
      <c r="E126" s="419"/>
      <c r="F126" s="422"/>
      <c r="G126" s="426"/>
    </row>
    <row r="127" s="419" customFormat="1" ht="27.95" customHeight="1" spans="2:7">
      <c r="B127" s="425"/>
      <c r="C127" s="419"/>
      <c r="D127" s="419"/>
      <c r="E127" s="419"/>
      <c r="F127" s="422"/>
      <c r="G127" s="426"/>
    </row>
    <row r="128" s="419" customFormat="1" ht="27.95" customHeight="1" spans="2:7">
      <c r="B128" s="425"/>
      <c r="C128" s="419"/>
      <c r="D128" s="419"/>
      <c r="E128" s="419"/>
      <c r="F128" s="422"/>
      <c r="G128" s="426"/>
    </row>
    <row r="129" s="419" customFormat="1" ht="27.95" customHeight="1" spans="2:7">
      <c r="B129" s="425"/>
      <c r="C129" s="419"/>
      <c r="D129" s="419"/>
      <c r="E129" s="419"/>
      <c r="F129" s="422"/>
      <c r="G129" s="426"/>
    </row>
    <row r="130" s="419" customFormat="1" ht="27.95" customHeight="1" spans="2:7">
      <c r="B130" s="425"/>
      <c r="C130" s="419"/>
      <c r="D130" s="419"/>
      <c r="E130" s="419"/>
      <c r="F130" s="422"/>
      <c r="G130" s="426"/>
    </row>
    <row r="131" s="419" customFormat="1" ht="27.95" customHeight="1" spans="2:7">
      <c r="B131" s="425"/>
      <c r="C131" s="419"/>
      <c r="D131" s="419"/>
      <c r="E131" s="419"/>
      <c r="F131" s="422"/>
      <c r="G131" s="426"/>
    </row>
    <row r="132" s="419" customFormat="1" ht="27.95" customHeight="1" spans="2:7">
      <c r="B132" s="425"/>
      <c r="C132" s="419"/>
      <c r="D132" s="419"/>
      <c r="E132" s="419"/>
      <c r="F132" s="422"/>
      <c r="G132" s="426"/>
    </row>
    <row r="133" s="419" customFormat="1" ht="27.95" customHeight="1" spans="2:7">
      <c r="B133" s="425"/>
      <c r="C133" s="419"/>
      <c r="D133" s="419"/>
      <c r="E133" s="419"/>
      <c r="F133" s="422"/>
      <c r="G133" s="426"/>
    </row>
    <row r="134" s="419" customFormat="1" ht="27.95" customHeight="1" spans="2:7">
      <c r="B134" s="425"/>
      <c r="C134" s="419"/>
      <c r="D134" s="419"/>
      <c r="E134" s="419"/>
      <c r="F134" s="422"/>
      <c r="G134" s="426"/>
    </row>
    <row r="135" s="419" customFormat="1" ht="27.95" customHeight="1" spans="2:7">
      <c r="B135" s="425"/>
      <c r="C135" s="419"/>
      <c r="D135" s="419"/>
      <c r="E135" s="419"/>
      <c r="F135" s="422"/>
      <c r="G135" s="426"/>
    </row>
    <row r="136" s="419" customFormat="1" ht="27.95" customHeight="1" spans="2:7">
      <c r="B136" s="425"/>
      <c r="C136" s="419"/>
      <c r="D136" s="419"/>
      <c r="E136" s="419"/>
      <c r="F136" s="422"/>
      <c r="G136" s="426"/>
    </row>
    <row r="137" s="419" customFormat="1" ht="27.95" customHeight="1" spans="2:7">
      <c r="B137" s="425"/>
      <c r="C137" s="419"/>
      <c r="D137" s="419"/>
      <c r="E137" s="419"/>
      <c r="F137" s="422"/>
      <c r="G137" s="426"/>
    </row>
    <row r="138" s="419" customFormat="1" ht="27.95" customHeight="1" spans="2:7">
      <c r="B138" s="425"/>
      <c r="C138" s="419"/>
      <c r="D138" s="419"/>
      <c r="E138" s="419"/>
      <c r="F138" s="422"/>
      <c r="G138" s="426"/>
    </row>
    <row r="139" s="419" customFormat="1" ht="27.95" customHeight="1" spans="2:7">
      <c r="B139" s="425"/>
      <c r="C139" s="419"/>
      <c r="D139" s="419"/>
      <c r="E139" s="419"/>
      <c r="F139" s="422"/>
      <c r="G139" s="426"/>
    </row>
    <row r="140" s="419" customFormat="1" ht="27.95" customHeight="1" spans="2:7">
      <c r="B140" s="425"/>
      <c r="C140" s="419"/>
      <c r="D140" s="419"/>
      <c r="E140" s="419"/>
      <c r="F140" s="422"/>
      <c r="G140" s="426"/>
    </row>
    <row r="141" s="419" customFormat="1" ht="27.95" customHeight="1" spans="2:7">
      <c r="B141" s="425"/>
      <c r="C141" s="419"/>
      <c r="D141" s="419"/>
      <c r="E141" s="419"/>
      <c r="F141" s="422"/>
      <c r="G141" s="426"/>
    </row>
    <row r="142" s="419" customFormat="1" ht="27.95" customHeight="1" spans="2:7">
      <c r="B142" s="425"/>
      <c r="C142" s="419"/>
      <c r="D142" s="419"/>
      <c r="E142" s="419"/>
      <c r="F142" s="422"/>
      <c r="G142" s="426"/>
    </row>
    <row r="143" s="419" customFormat="1" ht="27.95" customHeight="1" spans="2:7">
      <c r="B143" s="425"/>
      <c r="C143" s="419"/>
      <c r="D143" s="419"/>
      <c r="E143" s="419"/>
      <c r="F143" s="422"/>
      <c r="G143" s="426"/>
    </row>
  </sheetData>
  <mergeCells count="10">
    <mergeCell ref="B2:I2"/>
    <mergeCell ref="D4:I4"/>
    <mergeCell ref="H5:I5"/>
    <mergeCell ref="A4:A6"/>
    <mergeCell ref="B4:B6"/>
    <mergeCell ref="C5:C6"/>
    <mergeCell ref="D5:D6"/>
    <mergeCell ref="E5:E6"/>
    <mergeCell ref="F5:F6"/>
    <mergeCell ref="G5:G6"/>
  </mergeCells>
  <pageMargins left="0.751388888888889" right="0.751388888888889" top="1" bottom="1" header="0.5" footer="0.5"/>
  <pageSetup paperSize="9" firstPageNumber="13" orientation="landscape" useFirstPageNumber="1" horizontalDpi="600"/>
  <headerFooter>
    <oddFooter>&amp;R-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F14" sqref="F14"/>
    </sheetView>
  </sheetViews>
  <sheetFormatPr defaultColWidth="12.1833333333333" defaultRowHeight="16.95" customHeight="1"/>
  <cols>
    <col min="1" max="1" width="33.4916666666667" style="109" customWidth="1"/>
    <col min="2" max="10" width="14.75" style="109" customWidth="1"/>
    <col min="11" max="256" width="12.1833333333333" style="109" customWidth="1"/>
    <col min="257" max="16384" width="12.1833333333333" style="109"/>
  </cols>
  <sheetData>
    <row r="1" s="109" customFormat="1" ht="33.75" customHeight="1" spans="1:10">
      <c r="A1" s="110" t="s">
        <v>3175</v>
      </c>
      <c r="B1" s="110"/>
      <c r="C1" s="110"/>
      <c r="D1" s="110"/>
      <c r="E1" s="110"/>
      <c r="F1" s="110"/>
      <c r="G1" s="110"/>
      <c r="H1" s="110"/>
      <c r="I1" s="110"/>
      <c r="J1" s="110"/>
    </row>
    <row r="2" s="109" customFormat="1" customHeight="1" spans="1:10">
      <c r="A2" s="111"/>
      <c r="B2" s="111"/>
      <c r="C2" s="111"/>
      <c r="D2" s="111"/>
      <c r="E2" s="111"/>
      <c r="F2" s="111"/>
      <c r="G2" s="111"/>
      <c r="H2" s="111"/>
      <c r="I2" s="111"/>
      <c r="J2" s="111"/>
    </row>
    <row r="3" s="109" customFormat="1" customHeight="1" spans="1:10">
      <c r="A3" s="111" t="s">
        <v>2413</v>
      </c>
      <c r="B3" s="111"/>
      <c r="C3" s="111"/>
      <c r="D3" s="111"/>
      <c r="E3" s="111"/>
      <c r="F3" s="111"/>
      <c r="G3" s="111"/>
      <c r="H3" s="111"/>
      <c r="I3" s="111"/>
      <c r="J3" s="111"/>
    </row>
    <row r="4" s="109" customFormat="1" customHeight="1" spans="1:10">
      <c r="A4" s="112" t="s">
        <v>116</v>
      </c>
      <c r="B4" s="112" t="s">
        <v>2681</v>
      </c>
      <c r="C4" s="112" t="s">
        <v>2682</v>
      </c>
      <c r="D4" s="112"/>
      <c r="E4" s="112"/>
      <c r="F4" s="112"/>
      <c r="G4" s="112"/>
      <c r="H4" s="112" t="s">
        <v>2683</v>
      </c>
      <c r="I4" s="112"/>
      <c r="J4" s="112"/>
    </row>
    <row r="5" s="109" customFormat="1" customHeight="1" spans="1:10">
      <c r="A5" s="112"/>
      <c r="B5" s="112"/>
      <c r="C5" s="112" t="s">
        <v>2684</v>
      </c>
      <c r="D5" s="112" t="s">
        <v>2685</v>
      </c>
      <c r="E5" s="112" t="s">
        <v>2686</v>
      </c>
      <c r="F5" s="112" t="s">
        <v>2687</v>
      </c>
      <c r="G5" s="112" t="s">
        <v>2688</v>
      </c>
      <c r="H5" s="112" t="s">
        <v>2684</v>
      </c>
      <c r="I5" s="112" t="s">
        <v>2689</v>
      </c>
      <c r="J5" s="112" t="s">
        <v>2690</v>
      </c>
    </row>
    <row r="6" s="109" customFormat="1" customHeight="1" spans="1:10">
      <c r="A6" s="113" t="s">
        <v>2691</v>
      </c>
      <c r="B6" s="114">
        <f>SUM(C6,H6)</f>
        <v>10746</v>
      </c>
      <c r="C6" s="114">
        <f t="shared" ref="C6:C11" si="0">SUM(D6:G6)</f>
        <v>746</v>
      </c>
      <c r="D6" s="116">
        <v>746</v>
      </c>
      <c r="E6" s="116">
        <v>0</v>
      </c>
      <c r="F6" s="116">
        <v>0</v>
      </c>
      <c r="G6" s="116">
        <v>0</v>
      </c>
      <c r="H6" s="114">
        <f>SUM(I6:J6)</f>
        <v>10000</v>
      </c>
      <c r="I6" s="116">
        <v>10000</v>
      </c>
      <c r="J6" s="116">
        <v>0</v>
      </c>
    </row>
    <row r="7" s="109" customFormat="1" customHeight="1" spans="1:10">
      <c r="A7" s="113" t="s">
        <v>2692</v>
      </c>
      <c r="B7" s="114">
        <f t="shared" ref="B7:B11" si="1">C7+H7</f>
        <v>24048</v>
      </c>
      <c r="C7" s="117">
        <v>4048</v>
      </c>
      <c r="D7" s="118"/>
      <c r="E7" s="118"/>
      <c r="F7" s="118"/>
      <c r="G7" s="118"/>
      <c r="H7" s="117">
        <v>20000</v>
      </c>
      <c r="I7" s="118"/>
      <c r="J7" s="118"/>
    </row>
    <row r="8" s="109" customFormat="1" customHeight="1" spans="1:10">
      <c r="A8" s="113" t="s">
        <v>2693</v>
      </c>
      <c r="B8" s="114">
        <f t="shared" si="1"/>
        <v>13302</v>
      </c>
      <c r="C8" s="114">
        <f>SUM(D8:F8)</f>
        <v>3302</v>
      </c>
      <c r="D8" s="117">
        <v>3302</v>
      </c>
      <c r="E8" s="117">
        <v>0</v>
      </c>
      <c r="F8" s="117">
        <v>0</v>
      </c>
      <c r="G8" s="118"/>
      <c r="H8" s="114">
        <f>I8</f>
        <v>10000</v>
      </c>
      <c r="I8" s="117">
        <v>10000</v>
      </c>
      <c r="J8" s="118"/>
    </row>
    <row r="9" s="109" customFormat="1" customHeight="1" spans="1:10">
      <c r="A9" s="113" t="s">
        <v>2694</v>
      </c>
      <c r="B9" s="114">
        <f t="shared" si="1"/>
        <v>0</v>
      </c>
      <c r="C9" s="114">
        <f t="shared" si="0"/>
        <v>0</v>
      </c>
      <c r="D9" s="117">
        <v>0</v>
      </c>
      <c r="E9" s="117">
        <v>0</v>
      </c>
      <c r="F9" s="117">
        <v>0</v>
      </c>
      <c r="G9" s="117">
        <v>0</v>
      </c>
      <c r="H9" s="114">
        <f>J9+I9</f>
        <v>0</v>
      </c>
      <c r="I9" s="117">
        <v>0</v>
      </c>
      <c r="J9" s="117">
        <v>0</v>
      </c>
    </row>
    <row r="10" s="109" customFormat="1" customHeight="1" spans="1:10">
      <c r="A10" s="113" t="s">
        <v>2695</v>
      </c>
      <c r="B10" s="114">
        <f t="shared" si="1"/>
        <v>0</v>
      </c>
      <c r="C10" s="114">
        <f t="shared" si="0"/>
        <v>0</v>
      </c>
      <c r="D10" s="117">
        <v>0</v>
      </c>
      <c r="E10" s="117">
        <v>0</v>
      </c>
      <c r="F10" s="117">
        <v>0</v>
      </c>
      <c r="G10" s="117">
        <v>0</v>
      </c>
      <c r="H10" s="114">
        <f>I10+J10</f>
        <v>0</v>
      </c>
      <c r="I10" s="117">
        <v>0</v>
      </c>
      <c r="J10" s="117">
        <v>0</v>
      </c>
    </row>
    <row r="11" s="109" customFormat="1" customHeight="1" spans="1:10">
      <c r="A11" s="113" t="s">
        <v>2696</v>
      </c>
      <c r="B11" s="114">
        <f t="shared" si="1"/>
        <v>24048</v>
      </c>
      <c r="C11" s="114">
        <f t="shared" si="0"/>
        <v>4048</v>
      </c>
      <c r="D11" s="114">
        <f t="shared" ref="D11:F11" si="2">D6+D8-D9-D10</f>
        <v>4048</v>
      </c>
      <c r="E11" s="114">
        <f t="shared" si="2"/>
        <v>0</v>
      </c>
      <c r="F11" s="114">
        <f t="shared" si="2"/>
        <v>0</v>
      </c>
      <c r="G11" s="114">
        <f>G6-G9-G10</f>
        <v>0</v>
      </c>
      <c r="H11" s="114">
        <f>SUM(I11:J11)</f>
        <v>20000</v>
      </c>
      <c r="I11" s="114">
        <f>I8+I6-I9-I10</f>
        <v>20000</v>
      </c>
      <c r="J11" s="114">
        <f>J6-J9-J10</f>
        <v>0</v>
      </c>
    </row>
  </sheetData>
  <mergeCells count="7">
    <mergeCell ref="A1:J1"/>
    <mergeCell ref="A2:J2"/>
    <mergeCell ref="A3:J3"/>
    <mergeCell ref="C4:G4"/>
    <mergeCell ref="H4:J4"/>
    <mergeCell ref="A4:A5"/>
    <mergeCell ref="B4:B5"/>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2" sqref="A2:H3"/>
    </sheetView>
  </sheetViews>
  <sheetFormatPr defaultColWidth="9" defaultRowHeight="13.5"/>
  <cols>
    <col min="1" max="1" width="30.875" style="119" customWidth="1"/>
    <col min="2" max="2" width="14.5" style="119" customWidth="1"/>
    <col min="3" max="3" width="12.625" style="120" customWidth="1"/>
    <col min="4" max="4" width="14.375" style="120" customWidth="1"/>
    <col min="5" max="5" width="14.375" style="152" customWidth="1"/>
    <col min="6" max="6" width="14.375" style="120" customWidth="1"/>
    <col min="7" max="7" width="14.375" style="119" customWidth="1"/>
    <col min="8" max="8" width="9.75" style="153" customWidth="1"/>
    <col min="9" max="253" width="9" style="119"/>
    <col min="254" max="254" width="36.375" style="119" customWidth="1"/>
    <col min="255" max="257" width="9" style="119"/>
    <col min="258" max="258" width="9" style="119" customWidth="1"/>
    <col min="259" max="261" width="9" style="119"/>
    <col min="262" max="262" width="10" style="119" customWidth="1"/>
    <col min="263" max="263" width="10.375" style="119" customWidth="1"/>
    <col min="264" max="509" width="9" style="119"/>
    <col min="510" max="510" width="36.375" style="119" customWidth="1"/>
    <col min="511" max="513" width="9" style="119"/>
    <col min="514" max="514" width="9" style="119" customWidth="1"/>
    <col min="515" max="517" width="9" style="119"/>
    <col min="518" max="518" width="10" style="119" customWidth="1"/>
    <col min="519" max="519" width="10.375" style="119" customWidth="1"/>
    <col min="520" max="765" width="9" style="119"/>
    <col min="766" max="766" width="36.375" style="119" customWidth="1"/>
    <col min="767" max="769" width="9" style="119"/>
    <col min="770" max="770" width="9" style="119" customWidth="1"/>
    <col min="771" max="773" width="9" style="119"/>
    <col min="774" max="774" width="10" style="119" customWidth="1"/>
    <col min="775" max="775" width="10.375" style="119" customWidth="1"/>
    <col min="776" max="1021" width="9" style="119"/>
    <col min="1022" max="1022" width="36.375" style="119" customWidth="1"/>
    <col min="1023" max="1025" width="9" style="119"/>
    <col min="1026" max="1026" width="9" style="119" customWidth="1"/>
    <col min="1027" max="1029" width="9" style="119"/>
    <col min="1030" max="1030" width="10" style="119" customWidth="1"/>
    <col min="1031" max="1031" width="10.375" style="119" customWidth="1"/>
    <col min="1032" max="1277" width="9" style="119"/>
    <col min="1278" max="1278" width="36.375" style="119" customWidth="1"/>
    <col min="1279" max="1281" width="9" style="119"/>
    <col min="1282" max="1282" width="9" style="119" customWidth="1"/>
    <col min="1283" max="1285" width="9" style="119"/>
    <col min="1286" max="1286" width="10" style="119" customWidth="1"/>
    <col min="1287" max="1287" width="10.375" style="119" customWidth="1"/>
    <col min="1288" max="1533" width="9" style="119"/>
    <col min="1534" max="1534" width="36.375" style="119" customWidth="1"/>
    <col min="1535" max="1537" width="9" style="119"/>
    <col min="1538" max="1538" width="9" style="119" customWidth="1"/>
    <col min="1539" max="1541" width="9" style="119"/>
    <col min="1542" max="1542" width="10" style="119" customWidth="1"/>
    <col min="1543" max="1543" width="10.375" style="119" customWidth="1"/>
    <col min="1544" max="1789" width="9" style="119"/>
    <col min="1790" max="1790" width="36.375" style="119" customWidth="1"/>
    <col min="1791" max="1793" width="9" style="119"/>
    <col min="1794" max="1794" width="9" style="119" customWidth="1"/>
    <col min="1795" max="1797" width="9" style="119"/>
    <col min="1798" max="1798" width="10" style="119" customWidth="1"/>
    <col min="1799" max="1799" width="10.375" style="119" customWidth="1"/>
    <col min="1800" max="2045" width="9" style="119"/>
    <col min="2046" max="2046" width="36.375" style="119" customWidth="1"/>
    <col min="2047" max="2049" width="9" style="119"/>
    <col min="2050" max="2050" width="9" style="119" customWidth="1"/>
    <col min="2051" max="2053" width="9" style="119"/>
    <col min="2054" max="2054" width="10" style="119" customWidth="1"/>
    <col min="2055" max="2055" width="10.375" style="119" customWidth="1"/>
    <col min="2056" max="2301" width="9" style="119"/>
    <col min="2302" max="2302" width="36.375" style="119" customWidth="1"/>
    <col min="2303" max="2305" width="9" style="119"/>
    <col min="2306" max="2306" width="9" style="119" customWidth="1"/>
    <col min="2307" max="2309" width="9" style="119"/>
    <col min="2310" max="2310" width="10" style="119" customWidth="1"/>
    <col min="2311" max="2311" width="10.375" style="119" customWidth="1"/>
    <col min="2312" max="2557" width="9" style="119"/>
    <col min="2558" max="2558" width="36.375" style="119" customWidth="1"/>
    <col min="2559" max="2561" width="9" style="119"/>
    <col min="2562" max="2562" width="9" style="119" customWidth="1"/>
    <col min="2563" max="2565" width="9" style="119"/>
    <col min="2566" max="2566" width="10" style="119" customWidth="1"/>
    <col min="2567" max="2567" width="10.375" style="119" customWidth="1"/>
    <col min="2568" max="2813" width="9" style="119"/>
    <col min="2814" max="2814" width="36.375" style="119" customWidth="1"/>
    <col min="2815" max="2817" width="9" style="119"/>
    <col min="2818" max="2818" width="9" style="119" customWidth="1"/>
    <col min="2819" max="2821" width="9" style="119"/>
    <col min="2822" max="2822" width="10" style="119" customWidth="1"/>
    <col min="2823" max="2823" width="10.375" style="119" customWidth="1"/>
    <col min="2824" max="3069" width="9" style="119"/>
    <col min="3070" max="3070" width="36.375" style="119" customWidth="1"/>
    <col min="3071" max="3073" width="9" style="119"/>
    <col min="3074" max="3074" width="9" style="119" customWidth="1"/>
    <col min="3075" max="3077" width="9" style="119"/>
    <col min="3078" max="3078" width="10" style="119" customWidth="1"/>
    <col min="3079" max="3079" width="10.375" style="119" customWidth="1"/>
    <col min="3080" max="3325" width="9" style="119"/>
    <col min="3326" max="3326" width="36.375" style="119" customWidth="1"/>
    <col min="3327" max="3329" width="9" style="119"/>
    <col min="3330" max="3330" width="9" style="119" customWidth="1"/>
    <col min="3331" max="3333" width="9" style="119"/>
    <col min="3334" max="3334" width="10" style="119" customWidth="1"/>
    <col min="3335" max="3335" width="10.375" style="119" customWidth="1"/>
    <col min="3336" max="3581" width="9" style="119"/>
    <col min="3582" max="3582" width="36.375" style="119" customWidth="1"/>
    <col min="3583" max="3585" width="9" style="119"/>
    <col min="3586" max="3586" width="9" style="119" customWidth="1"/>
    <col min="3587" max="3589" width="9" style="119"/>
    <col min="3590" max="3590" width="10" style="119" customWidth="1"/>
    <col min="3591" max="3591" width="10.375" style="119" customWidth="1"/>
    <col min="3592" max="3837" width="9" style="119"/>
    <col min="3838" max="3838" width="36.375" style="119" customWidth="1"/>
    <col min="3839" max="3841" width="9" style="119"/>
    <col min="3842" max="3842" width="9" style="119" customWidth="1"/>
    <col min="3843" max="3845" width="9" style="119"/>
    <col min="3846" max="3846" width="10" style="119" customWidth="1"/>
    <col min="3847" max="3847" width="10.375" style="119" customWidth="1"/>
    <col min="3848" max="4093" width="9" style="119"/>
    <col min="4094" max="4094" width="36.375" style="119" customWidth="1"/>
    <col min="4095" max="4097" width="9" style="119"/>
    <col min="4098" max="4098" width="9" style="119" customWidth="1"/>
    <col min="4099" max="4101" width="9" style="119"/>
    <col min="4102" max="4102" width="10" style="119" customWidth="1"/>
    <col min="4103" max="4103" width="10.375" style="119" customWidth="1"/>
    <col min="4104" max="4349" width="9" style="119"/>
    <col min="4350" max="4350" width="36.375" style="119" customWidth="1"/>
    <col min="4351" max="4353" width="9" style="119"/>
    <col min="4354" max="4354" width="9" style="119" customWidth="1"/>
    <col min="4355" max="4357" width="9" style="119"/>
    <col min="4358" max="4358" width="10" style="119" customWidth="1"/>
    <col min="4359" max="4359" width="10.375" style="119" customWidth="1"/>
    <col min="4360" max="4605" width="9" style="119"/>
    <col min="4606" max="4606" width="36.375" style="119" customWidth="1"/>
    <col min="4607" max="4609" width="9" style="119"/>
    <col min="4610" max="4610" width="9" style="119" customWidth="1"/>
    <col min="4611" max="4613" width="9" style="119"/>
    <col min="4614" max="4614" width="10" style="119" customWidth="1"/>
    <col min="4615" max="4615" width="10.375" style="119" customWidth="1"/>
    <col min="4616" max="4861" width="9" style="119"/>
    <col min="4862" max="4862" width="36.375" style="119" customWidth="1"/>
    <col min="4863" max="4865" width="9" style="119"/>
    <col min="4866" max="4866" width="9" style="119" customWidth="1"/>
    <col min="4867" max="4869" width="9" style="119"/>
    <col min="4870" max="4870" width="10" style="119" customWidth="1"/>
    <col min="4871" max="4871" width="10.375" style="119" customWidth="1"/>
    <col min="4872" max="5117" width="9" style="119"/>
    <col min="5118" max="5118" width="36.375" style="119" customWidth="1"/>
    <col min="5119" max="5121" width="9" style="119"/>
    <col min="5122" max="5122" width="9" style="119" customWidth="1"/>
    <col min="5123" max="5125" width="9" style="119"/>
    <col min="5126" max="5126" width="10" style="119" customWidth="1"/>
    <col min="5127" max="5127" width="10.375" style="119" customWidth="1"/>
    <col min="5128" max="5373" width="9" style="119"/>
    <col min="5374" max="5374" width="36.375" style="119" customWidth="1"/>
    <col min="5375" max="5377" width="9" style="119"/>
    <col min="5378" max="5378" width="9" style="119" customWidth="1"/>
    <col min="5379" max="5381" width="9" style="119"/>
    <col min="5382" max="5382" width="10" style="119" customWidth="1"/>
    <col min="5383" max="5383" width="10.375" style="119" customWidth="1"/>
    <col min="5384" max="5629" width="9" style="119"/>
    <col min="5630" max="5630" width="36.375" style="119" customWidth="1"/>
    <col min="5631" max="5633" width="9" style="119"/>
    <col min="5634" max="5634" width="9" style="119" customWidth="1"/>
    <col min="5635" max="5637" width="9" style="119"/>
    <col min="5638" max="5638" width="10" style="119" customWidth="1"/>
    <col min="5639" max="5639" width="10.375" style="119" customWidth="1"/>
    <col min="5640" max="5885" width="9" style="119"/>
    <col min="5886" max="5886" width="36.375" style="119" customWidth="1"/>
    <col min="5887" max="5889" width="9" style="119"/>
    <col min="5890" max="5890" width="9" style="119" customWidth="1"/>
    <col min="5891" max="5893" width="9" style="119"/>
    <col min="5894" max="5894" width="10" style="119" customWidth="1"/>
    <col min="5895" max="5895" width="10.375" style="119" customWidth="1"/>
    <col min="5896" max="6141" width="9" style="119"/>
    <col min="6142" max="6142" width="36.375" style="119" customWidth="1"/>
    <col min="6143" max="6145" width="9" style="119"/>
    <col min="6146" max="6146" width="9" style="119" customWidth="1"/>
    <col min="6147" max="6149" width="9" style="119"/>
    <col min="6150" max="6150" width="10" style="119" customWidth="1"/>
    <col min="6151" max="6151" width="10.375" style="119" customWidth="1"/>
    <col min="6152" max="6397" width="9" style="119"/>
    <col min="6398" max="6398" width="36.375" style="119" customWidth="1"/>
    <col min="6399" max="6401" width="9" style="119"/>
    <col min="6402" max="6402" width="9" style="119" customWidth="1"/>
    <col min="6403" max="6405" width="9" style="119"/>
    <col min="6406" max="6406" width="10" style="119" customWidth="1"/>
    <col min="6407" max="6407" width="10.375" style="119" customWidth="1"/>
    <col min="6408" max="6653" width="9" style="119"/>
    <col min="6654" max="6654" width="36.375" style="119" customWidth="1"/>
    <col min="6655" max="6657" width="9" style="119"/>
    <col min="6658" max="6658" width="9" style="119" customWidth="1"/>
    <col min="6659" max="6661" width="9" style="119"/>
    <col min="6662" max="6662" width="10" style="119" customWidth="1"/>
    <col min="6663" max="6663" width="10.375" style="119" customWidth="1"/>
    <col min="6664" max="6909" width="9" style="119"/>
    <col min="6910" max="6910" width="36.375" style="119" customWidth="1"/>
    <col min="6911" max="6913" width="9" style="119"/>
    <col min="6914" max="6914" width="9" style="119" customWidth="1"/>
    <col min="6915" max="6917" width="9" style="119"/>
    <col min="6918" max="6918" width="10" style="119" customWidth="1"/>
    <col min="6919" max="6919" width="10.375" style="119" customWidth="1"/>
    <col min="6920" max="7165" width="9" style="119"/>
    <col min="7166" max="7166" width="36.375" style="119" customWidth="1"/>
    <col min="7167" max="7169" width="9" style="119"/>
    <col min="7170" max="7170" width="9" style="119" customWidth="1"/>
    <col min="7171" max="7173" width="9" style="119"/>
    <col min="7174" max="7174" width="10" style="119" customWidth="1"/>
    <col min="7175" max="7175" width="10.375" style="119" customWidth="1"/>
    <col min="7176" max="7421" width="9" style="119"/>
    <col min="7422" max="7422" width="36.375" style="119" customWidth="1"/>
    <col min="7423" max="7425" width="9" style="119"/>
    <col min="7426" max="7426" width="9" style="119" customWidth="1"/>
    <col min="7427" max="7429" width="9" style="119"/>
    <col min="7430" max="7430" width="10" style="119" customWidth="1"/>
    <col min="7431" max="7431" width="10.375" style="119" customWidth="1"/>
    <col min="7432" max="7677" width="9" style="119"/>
    <col min="7678" max="7678" width="36.375" style="119" customWidth="1"/>
    <col min="7679" max="7681" width="9" style="119"/>
    <col min="7682" max="7682" width="9" style="119" customWidth="1"/>
    <col min="7683" max="7685" width="9" style="119"/>
    <col min="7686" max="7686" width="10" style="119" customWidth="1"/>
    <col min="7687" max="7687" width="10.375" style="119" customWidth="1"/>
    <col min="7688" max="7933" width="9" style="119"/>
    <col min="7934" max="7934" width="36.375" style="119" customWidth="1"/>
    <col min="7935" max="7937" width="9" style="119"/>
    <col min="7938" max="7938" width="9" style="119" customWidth="1"/>
    <col min="7939" max="7941" width="9" style="119"/>
    <col min="7942" max="7942" width="10" style="119" customWidth="1"/>
    <col min="7943" max="7943" width="10.375" style="119" customWidth="1"/>
    <col min="7944" max="8189" width="9" style="119"/>
    <col min="8190" max="8190" width="36.375" style="119" customWidth="1"/>
    <col min="8191" max="8193" width="9" style="119"/>
    <col min="8194" max="8194" width="9" style="119" customWidth="1"/>
    <col min="8195" max="8197" width="9" style="119"/>
    <col min="8198" max="8198" width="10" style="119" customWidth="1"/>
    <col min="8199" max="8199" width="10.375" style="119" customWidth="1"/>
    <col min="8200" max="8445" width="9" style="119"/>
    <col min="8446" max="8446" width="36.375" style="119" customWidth="1"/>
    <col min="8447" max="8449" width="9" style="119"/>
    <col min="8450" max="8450" width="9" style="119" customWidth="1"/>
    <col min="8451" max="8453" width="9" style="119"/>
    <col min="8454" max="8454" width="10" style="119" customWidth="1"/>
    <col min="8455" max="8455" width="10.375" style="119" customWidth="1"/>
    <col min="8456" max="8701" width="9" style="119"/>
    <col min="8702" max="8702" width="36.375" style="119" customWidth="1"/>
    <col min="8703" max="8705" width="9" style="119"/>
    <col min="8706" max="8706" width="9" style="119" customWidth="1"/>
    <col min="8707" max="8709" width="9" style="119"/>
    <col min="8710" max="8710" width="10" style="119" customWidth="1"/>
    <col min="8711" max="8711" width="10.375" style="119" customWidth="1"/>
    <col min="8712" max="8957" width="9" style="119"/>
    <col min="8958" max="8958" width="36.375" style="119" customWidth="1"/>
    <col min="8959" max="8961" width="9" style="119"/>
    <col min="8962" max="8962" width="9" style="119" customWidth="1"/>
    <col min="8963" max="8965" width="9" style="119"/>
    <col min="8966" max="8966" width="10" style="119" customWidth="1"/>
    <col min="8967" max="8967" width="10.375" style="119" customWidth="1"/>
    <col min="8968" max="9213" width="9" style="119"/>
    <col min="9214" max="9214" width="36.375" style="119" customWidth="1"/>
    <col min="9215" max="9217" width="9" style="119"/>
    <col min="9218" max="9218" width="9" style="119" customWidth="1"/>
    <col min="9219" max="9221" width="9" style="119"/>
    <col min="9222" max="9222" width="10" style="119" customWidth="1"/>
    <col min="9223" max="9223" width="10.375" style="119" customWidth="1"/>
    <col min="9224" max="9469" width="9" style="119"/>
    <col min="9470" max="9470" width="36.375" style="119" customWidth="1"/>
    <col min="9471" max="9473" width="9" style="119"/>
    <col min="9474" max="9474" width="9" style="119" customWidth="1"/>
    <col min="9475" max="9477" width="9" style="119"/>
    <col min="9478" max="9478" width="10" style="119" customWidth="1"/>
    <col min="9479" max="9479" width="10.375" style="119" customWidth="1"/>
    <col min="9480" max="9725" width="9" style="119"/>
    <col min="9726" max="9726" width="36.375" style="119" customWidth="1"/>
    <col min="9727" max="9729" width="9" style="119"/>
    <col min="9730" max="9730" width="9" style="119" customWidth="1"/>
    <col min="9731" max="9733" width="9" style="119"/>
    <col min="9734" max="9734" width="10" style="119" customWidth="1"/>
    <col min="9735" max="9735" width="10.375" style="119" customWidth="1"/>
    <col min="9736" max="9981" width="9" style="119"/>
    <col min="9982" max="9982" width="36.375" style="119" customWidth="1"/>
    <col min="9983" max="9985" width="9" style="119"/>
    <col min="9986" max="9986" width="9" style="119" customWidth="1"/>
    <col min="9987" max="9989" width="9" style="119"/>
    <col min="9990" max="9990" width="10" style="119" customWidth="1"/>
    <col min="9991" max="9991" width="10.375" style="119" customWidth="1"/>
    <col min="9992" max="10237" width="9" style="119"/>
    <col min="10238" max="10238" width="36.375" style="119" customWidth="1"/>
    <col min="10239" max="10241" width="9" style="119"/>
    <col min="10242" max="10242" width="9" style="119" customWidth="1"/>
    <col min="10243" max="10245" width="9" style="119"/>
    <col min="10246" max="10246" width="10" style="119" customWidth="1"/>
    <col min="10247" max="10247" width="10.375" style="119" customWidth="1"/>
    <col min="10248" max="10493" width="9" style="119"/>
    <col min="10494" max="10494" width="36.375" style="119" customWidth="1"/>
    <col min="10495" max="10497" width="9" style="119"/>
    <col min="10498" max="10498" width="9" style="119" customWidth="1"/>
    <col min="10499" max="10501" width="9" style="119"/>
    <col min="10502" max="10502" width="10" style="119" customWidth="1"/>
    <col min="10503" max="10503" width="10.375" style="119" customWidth="1"/>
    <col min="10504" max="10749" width="9" style="119"/>
    <col min="10750" max="10750" width="36.375" style="119" customWidth="1"/>
    <col min="10751" max="10753" width="9" style="119"/>
    <col min="10754" max="10754" width="9" style="119" customWidth="1"/>
    <col min="10755" max="10757" width="9" style="119"/>
    <col min="10758" max="10758" width="10" style="119" customWidth="1"/>
    <col min="10759" max="10759" width="10.375" style="119" customWidth="1"/>
    <col min="10760" max="11005" width="9" style="119"/>
    <col min="11006" max="11006" width="36.375" style="119" customWidth="1"/>
    <col min="11007" max="11009" width="9" style="119"/>
    <col min="11010" max="11010" width="9" style="119" customWidth="1"/>
    <col min="11011" max="11013" width="9" style="119"/>
    <col min="11014" max="11014" width="10" style="119" customWidth="1"/>
    <col min="11015" max="11015" width="10.375" style="119" customWidth="1"/>
    <col min="11016" max="11261" width="9" style="119"/>
    <col min="11262" max="11262" width="36.375" style="119" customWidth="1"/>
    <col min="11263" max="11265" width="9" style="119"/>
    <col min="11266" max="11266" width="9" style="119" customWidth="1"/>
    <col min="11267" max="11269" width="9" style="119"/>
    <col min="11270" max="11270" width="10" style="119" customWidth="1"/>
    <col min="11271" max="11271" width="10.375" style="119" customWidth="1"/>
    <col min="11272" max="11517" width="9" style="119"/>
    <col min="11518" max="11518" width="36.375" style="119" customWidth="1"/>
    <col min="11519" max="11521" width="9" style="119"/>
    <col min="11522" max="11522" width="9" style="119" customWidth="1"/>
    <col min="11523" max="11525" width="9" style="119"/>
    <col min="11526" max="11526" width="10" style="119" customWidth="1"/>
    <col min="11527" max="11527" width="10.375" style="119" customWidth="1"/>
    <col min="11528" max="11773" width="9" style="119"/>
    <col min="11774" max="11774" width="36.375" style="119" customWidth="1"/>
    <col min="11775" max="11777" width="9" style="119"/>
    <col min="11778" max="11778" width="9" style="119" customWidth="1"/>
    <col min="11779" max="11781" width="9" style="119"/>
    <col min="11782" max="11782" width="10" style="119" customWidth="1"/>
    <col min="11783" max="11783" width="10.375" style="119" customWidth="1"/>
    <col min="11784" max="12029" width="9" style="119"/>
    <col min="12030" max="12030" width="36.375" style="119" customWidth="1"/>
    <col min="12031" max="12033" width="9" style="119"/>
    <col min="12034" max="12034" width="9" style="119" customWidth="1"/>
    <col min="12035" max="12037" width="9" style="119"/>
    <col min="12038" max="12038" width="10" style="119" customWidth="1"/>
    <col min="12039" max="12039" width="10.375" style="119" customWidth="1"/>
    <col min="12040" max="12285" width="9" style="119"/>
    <col min="12286" max="12286" width="36.375" style="119" customWidth="1"/>
    <col min="12287" max="12289" width="9" style="119"/>
    <col min="12290" max="12290" width="9" style="119" customWidth="1"/>
    <col min="12291" max="12293" width="9" style="119"/>
    <col min="12294" max="12294" width="10" style="119" customWidth="1"/>
    <col min="12295" max="12295" width="10.375" style="119" customWidth="1"/>
    <col min="12296" max="12541" width="9" style="119"/>
    <col min="12542" max="12542" width="36.375" style="119" customWidth="1"/>
    <col min="12543" max="12545" width="9" style="119"/>
    <col min="12546" max="12546" width="9" style="119" customWidth="1"/>
    <col min="12547" max="12549" width="9" style="119"/>
    <col min="12550" max="12550" width="10" style="119" customWidth="1"/>
    <col min="12551" max="12551" width="10.375" style="119" customWidth="1"/>
    <col min="12552" max="12797" width="9" style="119"/>
    <col min="12798" max="12798" width="36.375" style="119" customWidth="1"/>
    <col min="12799" max="12801" width="9" style="119"/>
    <col min="12802" max="12802" width="9" style="119" customWidth="1"/>
    <col min="12803" max="12805" width="9" style="119"/>
    <col min="12806" max="12806" width="10" style="119" customWidth="1"/>
    <col min="12807" max="12807" width="10.375" style="119" customWidth="1"/>
    <col min="12808" max="13053" width="9" style="119"/>
    <col min="13054" max="13054" width="36.375" style="119" customWidth="1"/>
    <col min="13055" max="13057" width="9" style="119"/>
    <col min="13058" max="13058" width="9" style="119" customWidth="1"/>
    <col min="13059" max="13061" width="9" style="119"/>
    <col min="13062" max="13062" width="10" style="119" customWidth="1"/>
    <col min="13063" max="13063" width="10.375" style="119" customWidth="1"/>
    <col min="13064" max="13309" width="9" style="119"/>
    <col min="13310" max="13310" width="36.375" style="119" customWidth="1"/>
    <col min="13311" max="13313" width="9" style="119"/>
    <col min="13314" max="13314" width="9" style="119" customWidth="1"/>
    <col min="13315" max="13317" width="9" style="119"/>
    <col min="13318" max="13318" width="10" style="119" customWidth="1"/>
    <col min="13319" max="13319" width="10.375" style="119" customWidth="1"/>
    <col min="13320" max="13565" width="9" style="119"/>
    <col min="13566" max="13566" width="36.375" style="119" customWidth="1"/>
    <col min="13567" max="13569" width="9" style="119"/>
    <col min="13570" max="13570" width="9" style="119" customWidth="1"/>
    <col min="13571" max="13573" width="9" style="119"/>
    <col min="13574" max="13574" width="10" style="119" customWidth="1"/>
    <col min="13575" max="13575" width="10.375" style="119" customWidth="1"/>
    <col min="13576" max="13821" width="9" style="119"/>
    <col min="13822" max="13822" width="36.375" style="119" customWidth="1"/>
    <col min="13823" max="13825" width="9" style="119"/>
    <col min="13826" max="13826" width="9" style="119" customWidth="1"/>
    <col min="13827" max="13829" width="9" style="119"/>
    <col min="13830" max="13830" width="10" style="119" customWidth="1"/>
    <col min="13831" max="13831" width="10.375" style="119" customWidth="1"/>
    <col min="13832" max="14077" width="9" style="119"/>
    <col min="14078" max="14078" width="36.375" style="119" customWidth="1"/>
    <col min="14079" max="14081" width="9" style="119"/>
    <col min="14082" max="14082" width="9" style="119" customWidth="1"/>
    <col min="14083" max="14085" width="9" style="119"/>
    <col min="14086" max="14086" width="10" style="119" customWidth="1"/>
    <col min="14087" max="14087" width="10.375" style="119" customWidth="1"/>
    <col min="14088" max="14333" width="9" style="119"/>
    <col min="14334" max="14334" width="36.375" style="119" customWidth="1"/>
    <col min="14335" max="14337" width="9" style="119"/>
    <col min="14338" max="14338" width="9" style="119" customWidth="1"/>
    <col min="14339" max="14341" width="9" style="119"/>
    <col min="14342" max="14342" width="10" style="119" customWidth="1"/>
    <col min="14343" max="14343" width="10.375" style="119" customWidth="1"/>
    <col min="14344" max="14589" width="9" style="119"/>
    <col min="14590" max="14590" width="36.375" style="119" customWidth="1"/>
    <col min="14591" max="14593" width="9" style="119"/>
    <col min="14594" max="14594" width="9" style="119" customWidth="1"/>
    <col min="14595" max="14597" width="9" style="119"/>
    <col min="14598" max="14598" width="10" style="119" customWidth="1"/>
    <col min="14599" max="14599" width="10.375" style="119" customWidth="1"/>
    <col min="14600" max="14845" width="9" style="119"/>
    <col min="14846" max="14846" width="36.375" style="119" customWidth="1"/>
    <col min="14847" max="14849" width="9" style="119"/>
    <col min="14850" max="14850" width="9" style="119" customWidth="1"/>
    <col min="14851" max="14853" width="9" style="119"/>
    <col min="14854" max="14854" width="10" style="119" customWidth="1"/>
    <col min="14855" max="14855" width="10.375" style="119" customWidth="1"/>
    <col min="14856" max="15101" width="9" style="119"/>
    <col min="15102" max="15102" width="36.375" style="119" customWidth="1"/>
    <col min="15103" max="15105" width="9" style="119"/>
    <col min="15106" max="15106" width="9" style="119" customWidth="1"/>
    <col min="15107" max="15109" width="9" style="119"/>
    <col min="15110" max="15110" width="10" style="119" customWidth="1"/>
    <col min="15111" max="15111" width="10.375" style="119" customWidth="1"/>
    <col min="15112" max="15357" width="9" style="119"/>
    <col min="15358" max="15358" width="36.375" style="119" customWidth="1"/>
    <col min="15359" max="15361" width="9" style="119"/>
    <col min="15362" max="15362" width="9" style="119" customWidth="1"/>
    <col min="15363" max="15365" width="9" style="119"/>
    <col min="15366" max="15366" width="10" style="119" customWidth="1"/>
    <col min="15367" max="15367" width="10.375" style="119" customWidth="1"/>
    <col min="15368" max="15613" width="9" style="119"/>
    <col min="15614" max="15614" width="36.375" style="119" customWidth="1"/>
    <col min="15615" max="15617" width="9" style="119"/>
    <col min="15618" max="15618" width="9" style="119" customWidth="1"/>
    <col min="15619" max="15621" width="9" style="119"/>
    <col min="15622" max="15622" width="10" style="119" customWidth="1"/>
    <col min="15623" max="15623" width="10.375" style="119" customWidth="1"/>
    <col min="15624" max="15869" width="9" style="119"/>
    <col min="15870" max="15870" width="36.375" style="119" customWidth="1"/>
    <col min="15871" max="15873" width="9" style="119"/>
    <col min="15874" max="15874" width="9" style="119" customWidth="1"/>
    <col min="15875" max="15877" width="9" style="119"/>
    <col min="15878" max="15878" width="10" style="119" customWidth="1"/>
    <col min="15879" max="15879" width="10.375" style="119" customWidth="1"/>
    <col min="15880" max="16125" width="9" style="119"/>
    <col min="16126" max="16126" width="36.375" style="119" customWidth="1"/>
    <col min="16127" max="16129" width="9" style="119"/>
    <col min="16130" max="16130" width="9" style="119" customWidth="1"/>
    <col min="16131" max="16133" width="9" style="119"/>
    <col min="16134" max="16134" width="10" style="119" customWidth="1"/>
    <col min="16135" max="16135" width="10.375" style="119" customWidth="1"/>
    <col min="16136" max="16384" width="9" style="119"/>
  </cols>
  <sheetData>
    <row r="1" s="151" customFormat="1" ht="20.25" customHeight="1" spans="1:11">
      <c r="A1" s="121" t="s">
        <v>3176</v>
      </c>
      <c r="B1" s="122"/>
      <c r="C1" s="123"/>
      <c r="D1" s="123"/>
      <c r="E1" s="154"/>
      <c r="F1" s="123"/>
      <c r="G1" s="122"/>
      <c r="H1" s="155"/>
      <c r="I1" s="122"/>
      <c r="J1" s="122"/>
      <c r="K1" s="122"/>
    </row>
    <row r="2" s="151" customFormat="1" ht="20.25" customHeight="1" spans="1:11">
      <c r="A2" s="124" t="s">
        <v>3177</v>
      </c>
      <c r="B2" s="124"/>
      <c r="C2" s="125"/>
      <c r="D2" s="125"/>
      <c r="E2" s="156"/>
      <c r="F2" s="125"/>
      <c r="G2" s="124"/>
      <c r="H2" s="157"/>
      <c r="I2" s="187"/>
      <c r="J2" s="187"/>
      <c r="K2" s="187"/>
    </row>
    <row r="3" s="151" customFormat="1" ht="20.25" customHeight="1" spans="1:11">
      <c r="A3" s="124"/>
      <c r="B3" s="124"/>
      <c r="C3" s="125"/>
      <c r="D3" s="125"/>
      <c r="E3" s="156"/>
      <c r="F3" s="125"/>
      <c r="G3" s="124"/>
      <c r="H3" s="157"/>
      <c r="I3" s="122"/>
      <c r="J3" s="122"/>
      <c r="K3" s="122"/>
    </row>
    <row r="4" s="151" customFormat="1" ht="20.25" customHeight="1" spans="1:11">
      <c r="A4" s="158"/>
      <c r="B4" s="158"/>
      <c r="C4" s="159"/>
      <c r="D4" s="159"/>
      <c r="E4" s="160"/>
      <c r="F4" s="161"/>
      <c r="G4" s="162" t="s">
        <v>3178</v>
      </c>
      <c r="H4" s="163"/>
      <c r="I4" s="122"/>
      <c r="J4" s="122"/>
      <c r="K4" s="122"/>
    </row>
    <row r="5" s="151" customFormat="1" ht="20.25" customHeight="1" spans="1:11">
      <c r="A5" s="128" t="s">
        <v>3179</v>
      </c>
      <c r="B5" s="129" t="s">
        <v>117</v>
      </c>
      <c r="C5" s="130" t="s">
        <v>6</v>
      </c>
      <c r="D5" s="130"/>
      <c r="E5" s="164"/>
      <c r="F5" s="130"/>
      <c r="G5" s="129"/>
      <c r="H5" s="165"/>
      <c r="I5" s="122"/>
      <c r="J5" s="122"/>
      <c r="K5" s="122"/>
    </row>
    <row r="6" s="151" customFormat="1" ht="20.25" customHeight="1" spans="1:11">
      <c r="A6" s="128"/>
      <c r="B6" s="129"/>
      <c r="C6" s="131" t="s">
        <v>8</v>
      </c>
      <c r="D6" s="132" t="s">
        <v>2839</v>
      </c>
      <c r="E6" s="130" t="s">
        <v>10</v>
      </c>
      <c r="F6" s="130" t="s">
        <v>11</v>
      </c>
      <c r="G6" s="129" t="s">
        <v>118</v>
      </c>
      <c r="H6" s="165"/>
      <c r="I6" s="122"/>
      <c r="J6" s="122"/>
      <c r="K6" s="122"/>
    </row>
    <row r="7" s="151" customFormat="1" ht="20.25" customHeight="1" spans="1:11">
      <c r="A7" s="128"/>
      <c r="B7" s="129"/>
      <c r="C7" s="131"/>
      <c r="D7" s="133"/>
      <c r="E7" s="130"/>
      <c r="F7" s="130"/>
      <c r="G7" s="166" t="s">
        <v>13</v>
      </c>
      <c r="H7" s="167" t="s">
        <v>14</v>
      </c>
      <c r="I7" s="122"/>
      <c r="J7" s="122"/>
      <c r="K7" s="122"/>
    </row>
    <row r="8" s="151" customFormat="1" ht="20.25" customHeight="1" spans="1:11">
      <c r="A8" s="42" t="s">
        <v>3180</v>
      </c>
      <c r="B8" s="168">
        <f t="shared" ref="B8:F8" si="0">SUM(B9:B13)</f>
        <v>0</v>
      </c>
      <c r="C8" s="168">
        <f t="shared" si="0"/>
        <v>0</v>
      </c>
      <c r="D8" s="168">
        <f t="shared" si="0"/>
        <v>0</v>
      </c>
      <c r="E8" s="168">
        <f t="shared" si="0"/>
        <v>0</v>
      </c>
      <c r="F8" s="168">
        <f t="shared" si="0"/>
        <v>0</v>
      </c>
      <c r="G8" s="168">
        <f>E8-B8</f>
        <v>0</v>
      </c>
      <c r="H8" s="167"/>
      <c r="I8" s="188"/>
      <c r="J8" s="188"/>
      <c r="K8" s="188"/>
    </row>
    <row r="9" s="151" customFormat="1" ht="20.25" customHeight="1" spans="1:11">
      <c r="A9" s="51" t="s">
        <v>3181</v>
      </c>
      <c r="B9" s="169"/>
      <c r="C9" s="170"/>
      <c r="D9" s="171"/>
      <c r="E9" s="172"/>
      <c r="F9" s="130"/>
      <c r="G9" s="172"/>
      <c r="H9" s="167"/>
      <c r="I9" s="188"/>
      <c r="J9" s="188"/>
      <c r="K9" s="188"/>
    </row>
    <row r="10" ht="20.25" customHeight="1" spans="1:8">
      <c r="A10" s="51" t="s">
        <v>3182</v>
      </c>
      <c r="B10" s="51"/>
      <c r="C10" s="173"/>
      <c r="D10" s="173"/>
      <c r="E10" s="174"/>
      <c r="F10" s="175"/>
      <c r="G10" s="172"/>
      <c r="H10" s="176"/>
    </row>
    <row r="11" ht="20.25" customHeight="1" spans="1:8">
      <c r="A11" s="51" t="s">
        <v>3183</v>
      </c>
      <c r="B11" s="51"/>
      <c r="C11" s="173"/>
      <c r="D11" s="173"/>
      <c r="E11" s="177"/>
      <c r="F11" s="178"/>
      <c r="G11" s="172"/>
      <c r="H11" s="176"/>
    </row>
    <row r="12" ht="20.25" customHeight="1" spans="1:8">
      <c r="A12" s="51" t="s">
        <v>3184</v>
      </c>
      <c r="B12" s="51"/>
      <c r="C12" s="173"/>
      <c r="D12" s="173"/>
      <c r="E12" s="174"/>
      <c r="F12" s="175"/>
      <c r="G12" s="172"/>
      <c r="H12" s="176"/>
    </row>
    <row r="13" ht="20.25" customHeight="1" spans="1:8">
      <c r="A13" s="51" t="s">
        <v>3185</v>
      </c>
      <c r="B13" s="179"/>
      <c r="C13" s="180"/>
      <c r="D13" s="180"/>
      <c r="E13" s="181"/>
      <c r="F13" s="182"/>
      <c r="G13" s="172"/>
      <c r="H13" s="183"/>
    </row>
    <row r="14" ht="20.25" customHeight="1" spans="1:8">
      <c r="A14" s="42" t="s">
        <v>38</v>
      </c>
      <c r="B14" s="168">
        <v>9040000</v>
      </c>
      <c r="C14" s="184"/>
      <c r="D14" s="168">
        <v>5599330</v>
      </c>
      <c r="E14" s="168">
        <v>5599330</v>
      </c>
      <c r="F14" s="185">
        <f t="shared" ref="F14:F16" si="1">E14/D14</f>
        <v>1</v>
      </c>
      <c r="G14" s="168">
        <f t="shared" ref="G14:G16" si="2">E14-B14</f>
        <v>-3440670</v>
      </c>
      <c r="H14" s="185">
        <f t="shared" ref="H14:H16" si="3">G14/B14</f>
        <v>-0.380605088495575</v>
      </c>
    </row>
    <row r="15" ht="20.25" customHeight="1" spans="1:8">
      <c r="A15" s="42" t="s">
        <v>106</v>
      </c>
      <c r="B15" s="168">
        <v>10000000</v>
      </c>
      <c r="C15" s="186"/>
      <c r="D15" s="168">
        <v>17398488.5</v>
      </c>
      <c r="E15" s="168">
        <v>17398488.5</v>
      </c>
      <c r="F15" s="185">
        <f t="shared" si="1"/>
        <v>1</v>
      </c>
      <c r="G15" s="168">
        <f t="shared" si="2"/>
        <v>7398488.5</v>
      </c>
      <c r="H15" s="185">
        <f t="shared" si="3"/>
        <v>0.73984885</v>
      </c>
    </row>
    <row r="16" ht="20.25" customHeight="1" spans="1:8">
      <c r="A16" s="58" t="s">
        <v>3186</v>
      </c>
      <c r="B16" s="168">
        <f>B8+B14+B15</f>
        <v>19040000</v>
      </c>
      <c r="C16" s="168">
        <f>C8+C14+C15</f>
        <v>0</v>
      </c>
      <c r="D16" s="168">
        <f>D8+D14+D15</f>
        <v>22997818.5</v>
      </c>
      <c r="E16" s="168">
        <f>E8+E14+E15</f>
        <v>22997818.5</v>
      </c>
      <c r="F16" s="185">
        <f t="shared" si="1"/>
        <v>1</v>
      </c>
      <c r="G16" s="168">
        <f t="shared" si="2"/>
        <v>3957818.5</v>
      </c>
      <c r="H16" s="185">
        <f t="shared" si="3"/>
        <v>0.207868618697479</v>
      </c>
    </row>
  </sheetData>
  <mergeCells count="9">
    <mergeCell ref="C5:H5"/>
    <mergeCell ref="G6:H6"/>
    <mergeCell ref="A5:A7"/>
    <mergeCell ref="B5:B7"/>
    <mergeCell ref="C6:C7"/>
    <mergeCell ref="D6:D7"/>
    <mergeCell ref="E6:E7"/>
    <mergeCell ref="F6:F7"/>
    <mergeCell ref="A2:H3"/>
  </mergeCells>
  <printOptions horizontalCentered="1"/>
  <pageMargins left="0.700694444444445" right="0.700694444444445" top="0.751388888888889" bottom="0.751388888888889" header="0.297916666666667" footer="0.297916666666667"/>
  <pageSetup paperSize="9" firstPageNumber="69" orientation="landscape" useFirstPageNumber="1" horizontalDpi="600"/>
  <headerFooter>
    <oddFooter>&amp;R&amp;P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opLeftCell="B1" workbookViewId="0">
      <selection activeCell="B1" sqref="$A1:$XFD1048576"/>
    </sheetView>
  </sheetViews>
  <sheetFormatPr defaultColWidth="9" defaultRowHeight="13.5"/>
  <cols>
    <col min="1" max="1" width="9.375" style="119" hidden="1" customWidth="1"/>
    <col min="2" max="2" width="51.625" style="119" customWidth="1"/>
    <col min="3" max="3" width="14.5" style="119" customWidth="1"/>
    <col min="4" max="4" width="12.125" style="120" customWidth="1"/>
    <col min="5" max="5" width="13.25" style="120" customWidth="1"/>
    <col min="6" max="6" width="12.875" style="120" customWidth="1"/>
    <col min="7" max="7" width="11.375" style="120" customWidth="1"/>
    <col min="8" max="8" width="14.125" style="120" customWidth="1"/>
    <col min="9" max="9" width="12.875" style="120" customWidth="1"/>
    <col min="10" max="251" width="9" style="119" customWidth="1"/>
    <col min="252" max="252" width="9.375" style="119" customWidth="1"/>
    <col min="253" max="253" width="38.25" style="119" customWidth="1"/>
    <col min="254" max="255" width="9" style="119" customWidth="1"/>
    <col min="256" max="256" width="10.375" style="119" customWidth="1"/>
    <col min="257" max="259" width="9" style="119" customWidth="1"/>
    <col min="260" max="260" width="9.875" style="119" customWidth="1"/>
    <col min="261" max="261" width="10.375" style="119" customWidth="1"/>
    <col min="262" max="262" width="9.25" style="119" customWidth="1"/>
    <col min="263" max="507" width="9" style="119" customWidth="1"/>
    <col min="508" max="508" width="9.375" style="119" customWidth="1"/>
    <col min="509" max="509" width="38.25" style="119" customWidth="1"/>
    <col min="510" max="511" width="9" style="119" customWidth="1"/>
    <col min="512" max="512" width="10.375" style="119" customWidth="1"/>
    <col min="513" max="515" width="9" style="119" customWidth="1"/>
    <col min="516" max="516" width="9.875" style="119" customWidth="1"/>
    <col min="517" max="517" width="10.375" style="119" customWidth="1"/>
    <col min="518" max="518" width="9.25" style="119" customWidth="1"/>
    <col min="519" max="763" width="9" style="119" customWidth="1"/>
    <col min="764" max="764" width="9.375" style="119" customWidth="1"/>
    <col min="765" max="765" width="38.25" style="119" customWidth="1"/>
    <col min="766" max="767" width="9" style="119" customWidth="1"/>
    <col min="768" max="768" width="10.375" style="119" customWidth="1"/>
    <col min="769" max="771" width="9" style="119" customWidth="1"/>
    <col min="772" max="772" width="9.875" style="119" customWidth="1"/>
    <col min="773" max="773" width="10.375" style="119" customWidth="1"/>
    <col min="774" max="774" width="9.25" style="119" customWidth="1"/>
    <col min="775" max="1019" width="9" style="119" customWidth="1"/>
    <col min="1020" max="1020" width="9.375" style="119" customWidth="1"/>
    <col min="1021" max="1021" width="38.25" style="119" customWidth="1"/>
    <col min="1022" max="1023" width="9" style="119" customWidth="1"/>
    <col min="1024" max="1024" width="10.375" style="119" customWidth="1"/>
    <col min="1025" max="1027" width="9" style="119" customWidth="1"/>
    <col min="1028" max="1028" width="9.875" style="119" customWidth="1"/>
    <col min="1029" max="1029" width="10.375" style="119" customWidth="1"/>
    <col min="1030" max="1030" width="9.25" style="119" customWidth="1"/>
    <col min="1031" max="1275" width="9" style="119" customWidth="1"/>
    <col min="1276" max="1276" width="9.375" style="119" customWidth="1"/>
    <col min="1277" max="1277" width="38.25" style="119" customWidth="1"/>
    <col min="1278" max="1279" width="9" style="119" customWidth="1"/>
    <col min="1280" max="1280" width="10.375" style="119" customWidth="1"/>
    <col min="1281" max="1283" width="9" style="119" customWidth="1"/>
    <col min="1284" max="1284" width="9.875" style="119" customWidth="1"/>
    <col min="1285" max="1285" width="10.375" style="119" customWidth="1"/>
    <col min="1286" max="1286" width="9.25" style="119" customWidth="1"/>
    <col min="1287" max="1531" width="9" style="119" customWidth="1"/>
    <col min="1532" max="1532" width="9.375" style="119" customWidth="1"/>
    <col min="1533" max="1533" width="38.25" style="119" customWidth="1"/>
    <col min="1534" max="1535" width="9" style="119" customWidth="1"/>
    <col min="1536" max="1536" width="10.375" style="119" customWidth="1"/>
    <col min="1537" max="1539" width="9" style="119" customWidth="1"/>
    <col min="1540" max="1540" width="9.875" style="119" customWidth="1"/>
    <col min="1541" max="1541" width="10.375" style="119" customWidth="1"/>
    <col min="1542" max="1542" width="9.25" style="119" customWidth="1"/>
    <col min="1543" max="1787" width="9" style="119" customWidth="1"/>
    <col min="1788" max="1788" width="9.375" style="119" customWidth="1"/>
    <col min="1789" max="1789" width="38.25" style="119" customWidth="1"/>
    <col min="1790" max="1791" width="9" style="119" customWidth="1"/>
    <col min="1792" max="1792" width="10.375" style="119" customWidth="1"/>
    <col min="1793" max="1795" width="9" style="119" customWidth="1"/>
    <col min="1796" max="1796" width="9.875" style="119" customWidth="1"/>
    <col min="1797" max="1797" width="10.375" style="119" customWidth="1"/>
    <col min="1798" max="1798" width="9.25" style="119" customWidth="1"/>
    <col min="1799" max="2043" width="9" style="119" customWidth="1"/>
    <col min="2044" max="2044" width="9.375" style="119" customWidth="1"/>
    <col min="2045" max="2045" width="38.25" style="119" customWidth="1"/>
    <col min="2046" max="2047" width="9" style="119" customWidth="1"/>
    <col min="2048" max="2048" width="10.375" style="119" customWidth="1"/>
    <col min="2049" max="2051" width="9" style="119" customWidth="1"/>
    <col min="2052" max="2052" width="9.875" style="119" customWidth="1"/>
    <col min="2053" max="2053" width="10.375" style="119" customWidth="1"/>
    <col min="2054" max="2054" width="9.25" style="119" customWidth="1"/>
    <col min="2055" max="2299" width="9" style="119" customWidth="1"/>
    <col min="2300" max="2300" width="9.375" style="119" customWidth="1"/>
    <col min="2301" max="2301" width="38.25" style="119" customWidth="1"/>
    <col min="2302" max="2303" width="9" style="119" customWidth="1"/>
    <col min="2304" max="2304" width="10.375" style="119" customWidth="1"/>
    <col min="2305" max="2307" width="9" style="119" customWidth="1"/>
    <col min="2308" max="2308" width="9.875" style="119" customWidth="1"/>
    <col min="2309" max="2309" width="10.375" style="119" customWidth="1"/>
    <col min="2310" max="2310" width="9.25" style="119" customWidth="1"/>
    <col min="2311" max="2555" width="9" style="119" customWidth="1"/>
    <col min="2556" max="2556" width="9.375" style="119" customWidth="1"/>
    <col min="2557" max="2557" width="38.25" style="119" customWidth="1"/>
    <col min="2558" max="2559" width="9" style="119" customWidth="1"/>
    <col min="2560" max="2560" width="10.375" style="119" customWidth="1"/>
    <col min="2561" max="2563" width="9" style="119" customWidth="1"/>
    <col min="2564" max="2564" width="9.875" style="119" customWidth="1"/>
    <col min="2565" max="2565" width="10.375" style="119" customWidth="1"/>
    <col min="2566" max="2566" width="9.25" style="119" customWidth="1"/>
    <col min="2567" max="2811" width="9" style="119" customWidth="1"/>
    <col min="2812" max="2812" width="9.375" style="119" customWidth="1"/>
    <col min="2813" max="2813" width="38.25" style="119" customWidth="1"/>
    <col min="2814" max="2815" width="9" style="119" customWidth="1"/>
    <col min="2816" max="2816" width="10.375" style="119" customWidth="1"/>
    <col min="2817" max="2819" width="9" style="119" customWidth="1"/>
    <col min="2820" max="2820" width="9.875" style="119" customWidth="1"/>
    <col min="2821" max="2821" width="10.375" style="119" customWidth="1"/>
    <col min="2822" max="2822" width="9.25" style="119" customWidth="1"/>
    <col min="2823" max="3067" width="9" style="119" customWidth="1"/>
    <col min="3068" max="3068" width="9.375" style="119" customWidth="1"/>
    <col min="3069" max="3069" width="38.25" style="119" customWidth="1"/>
    <col min="3070" max="3071" width="9" style="119" customWidth="1"/>
    <col min="3072" max="3072" width="10.375" style="119" customWidth="1"/>
    <col min="3073" max="3075" width="9" style="119" customWidth="1"/>
    <col min="3076" max="3076" width="9.875" style="119" customWidth="1"/>
    <col min="3077" max="3077" width="10.375" style="119" customWidth="1"/>
    <col min="3078" max="3078" width="9.25" style="119" customWidth="1"/>
    <col min="3079" max="3323" width="9" style="119" customWidth="1"/>
    <col min="3324" max="3324" width="9.375" style="119" customWidth="1"/>
    <col min="3325" max="3325" width="38.25" style="119" customWidth="1"/>
    <col min="3326" max="3327" width="9" style="119" customWidth="1"/>
    <col min="3328" max="3328" width="10.375" style="119" customWidth="1"/>
    <col min="3329" max="3331" width="9" style="119" customWidth="1"/>
    <col min="3332" max="3332" width="9.875" style="119" customWidth="1"/>
    <col min="3333" max="3333" width="10.375" style="119" customWidth="1"/>
    <col min="3334" max="3334" width="9.25" style="119" customWidth="1"/>
    <col min="3335" max="3579" width="9" style="119" customWidth="1"/>
    <col min="3580" max="3580" width="9.375" style="119" customWidth="1"/>
    <col min="3581" max="3581" width="38.25" style="119" customWidth="1"/>
    <col min="3582" max="3583" width="9" style="119" customWidth="1"/>
    <col min="3584" max="3584" width="10.375" style="119" customWidth="1"/>
    <col min="3585" max="3587" width="9" style="119" customWidth="1"/>
    <col min="3588" max="3588" width="9.875" style="119" customWidth="1"/>
    <col min="3589" max="3589" width="10.375" style="119" customWidth="1"/>
    <col min="3590" max="3590" width="9.25" style="119" customWidth="1"/>
    <col min="3591" max="3835" width="9" style="119" customWidth="1"/>
    <col min="3836" max="3836" width="9.375" style="119" customWidth="1"/>
    <col min="3837" max="3837" width="38.25" style="119" customWidth="1"/>
    <col min="3838" max="3839" width="9" style="119" customWidth="1"/>
    <col min="3840" max="3840" width="10.375" style="119" customWidth="1"/>
    <col min="3841" max="3843" width="9" style="119" customWidth="1"/>
    <col min="3844" max="3844" width="9.875" style="119" customWidth="1"/>
    <col min="3845" max="3845" width="10.375" style="119" customWidth="1"/>
    <col min="3846" max="3846" width="9.25" style="119" customWidth="1"/>
    <col min="3847" max="4091" width="9" style="119" customWidth="1"/>
    <col min="4092" max="4092" width="9.375" style="119" customWidth="1"/>
    <col min="4093" max="4093" width="38.25" style="119" customWidth="1"/>
    <col min="4094" max="4095" width="9" style="119" customWidth="1"/>
    <col min="4096" max="4096" width="10.375" style="119" customWidth="1"/>
    <col min="4097" max="4099" width="9" style="119" customWidth="1"/>
    <col min="4100" max="4100" width="9.875" style="119" customWidth="1"/>
    <col min="4101" max="4101" width="10.375" style="119" customWidth="1"/>
    <col min="4102" max="4102" width="9.25" style="119" customWidth="1"/>
    <col min="4103" max="4347" width="9" style="119" customWidth="1"/>
    <col min="4348" max="4348" width="9.375" style="119" customWidth="1"/>
    <col min="4349" max="4349" width="38.25" style="119" customWidth="1"/>
    <col min="4350" max="4351" width="9" style="119" customWidth="1"/>
    <col min="4352" max="4352" width="10.375" style="119" customWidth="1"/>
    <col min="4353" max="4355" width="9" style="119" customWidth="1"/>
    <col min="4356" max="4356" width="9.875" style="119" customWidth="1"/>
    <col min="4357" max="4357" width="10.375" style="119" customWidth="1"/>
    <col min="4358" max="4358" width="9.25" style="119" customWidth="1"/>
    <col min="4359" max="4603" width="9" style="119" customWidth="1"/>
    <col min="4604" max="4604" width="9.375" style="119" customWidth="1"/>
    <col min="4605" max="4605" width="38.25" style="119" customWidth="1"/>
    <col min="4606" max="4607" width="9" style="119" customWidth="1"/>
    <col min="4608" max="4608" width="10.375" style="119" customWidth="1"/>
    <col min="4609" max="4611" width="9" style="119" customWidth="1"/>
    <col min="4612" max="4612" width="9.875" style="119" customWidth="1"/>
    <col min="4613" max="4613" width="10.375" style="119" customWidth="1"/>
    <col min="4614" max="4614" width="9.25" style="119" customWidth="1"/>
    <col min="4615" max="4859" width="9" style="119" customWidth="1"/>
    <col min="4860" max="4860" width="9.375" style="119" customWidth="1"/>
    <col min="4861" max="4861" width="38.25" style="119" customWidth="1"/>
    <col min="4862" max="4863" width="9" style="119" customWidth="1"/>
    <col min="4864" max="4864" width="10.375" style="119" customWidth="1"/>
    <col min="4865" max="4867" width="9" style="119" customWidth="1"/>
    <col min="4868" max="4868" width="9.875" style="119" customWidth="1"/>
    <col min="4869" max="4869" width="10.375" style="119" customWidth="1"/>
    <col min="4870" max="4870" width="9.25" style="119" customWidth="1"/>
    <col min="4871" max="5115" width="9" style="119" customWidth="1"/>
    <col min="5116" max="5116" width="9.375" style="119" customWidth="1"/>
    <col min="5117" max="5117" width="38.25" style="119" customWidth="1"/>
    <col min="5118" max="5119" width="9" style="119" customWidth="1"/>
    <col min="5120" max="5120" width="10.375" style="119" customWidth="1"/>
    <col min="5121" max="5123" width="9" style="119" customWidth="1"/>
    <col min="5124" max="5124" width="9.875" style="119" customWidth="1"/>
    <col min="5125" max="5125" width="10.375" style="119" customWidth="1"/>
    <col min="5126" max="5126" width="9.25" style="119" customWidth="1"/>
    <col min="5127" max="5371" width="9" style="119" customWidth="1"/>
    <col min="5372" max="5372" width="9.375" style="119" customWidth="1"/>
    <col min="5373" max="5373" width="38.25" style="119" customWidth="1"/>
    <col min="5374" max="5375" width="9" style="119" customWidth="1"/>
    <col min="5376" max="5376" width="10.375" style="119" customWidth="1"/>
    <col min="5377" max="5379" width="9" style="119" customWidth="1"/>
    <col min="5380" max="5380" width="9.875" style="119" customWidth="1"/>
    <col min="5381" max="5381" width="10.375" style="119" customWidth="1"/>
    <col min="5382" max="5382" width="9.25" style="119" customWidth="1"/>
    <col min="5383" max="5627" width="9" style="119" customWidth="1"/>
    <col min="5628" max="5628" width="9.375" style="119" customWidth="1"/>
    <col min="5629" max="5629" width="38.25" style="119" customWidth="1"/>
    <col min="5630" max="5631" width="9" style="119" customWidth="1"/>
    <col min="5632" max="5632" width="10.375" style="119" customWidth="1"/>
    <col min="5633" max="5635" width="9" style="119" customWidth="1"/>
    <col min="5636" max="5636" width="9.875" style="119" customWidth="1"/>
    <col min="5637" max="5637" width="10.375" style="119" customWidth="1"/>
    <col min="5638" max="5638" width="9.25" style="119" customWidth="1"/>
    <col min="5639" max="5883" width="9" style="119" customWidth="1"/>
    <col min="5884" max="5884" width="9.375" style="119" customWidth="1"/>
    <col min="5885" max="5885" width="38.25" style="119" customWidth="1"/>
    <col min="5886" max="5887" width="9" style="119" customWidth="1"/>
    <col min="5888" max="5888" width="10.375" style="119" customWidth="1"/>
    <col min="5889" max="5891" width="9" style="119" customWidth="1"/>
    <col min="5892" max="5892" width="9.875" style="119" customWidth="1"/>
    <col min="5893" max="5893" width="10.375" style="119" customWidth="1"/>
    <col min="5894" max="5894" width="9.25" style="119" customWidth="1"/>
    <col min="5895" max="6139" width="9" style="119" customWidth="1"/>
    <col min="6140" max="6140" width="9.375" style="119" customWidth="1"/>
    <col min="6141" max="6141" width="38.25" style="119" customWidth="1"/>
    <col min="6142" max="6143" width="9" style="119" customWidth="1"/>
    <col min="6144" max="6144" width="10.375" style="119" customWidth="1"/>
    <col min="6145" max="6147" width="9" style="119" customWidth="1"/>
    <col min="6148" max="6148" width="9.875" style="119" customWidth="1"/>
    <col min="6149" max="6149" width="10.375" style="119" customWidth="1"/>
    <col min="6150" max="6150" width="9.25" style="119" customWidth="1"/>
    <col min="6151" max="6395" width="9" style="119" customWidth="1"/>
    <col min="6396" max="6396" width="9.375" style="119" customWidth="1"/>
    <col min="6397" max="6397" width="38.25" style="119" customWidth="1"/>
    <col min="6398" max="6399" width="9" style="119" customWidth="1"/>
    <col min="6400" max="6400" width="10.375" style="119" customWidth="1"/>
    <col min="6401" max="6403" width="9" style="119" customWidth="1"/>
    <col min="6404" max="6404" width="9.875" style="119" customWidth="1"/>
    <col min="6405" max="6405" width="10.375" style="119" customWidth="1"/>
    <col min="6406" max="6406" width="9.25" style="119" customWidth="1"/>
    <col min="6407" max="6651" width="9" style="119" customWidth="1"/>
    <col min="6652" max="6652" width="9.375" style="119" customWidth="1"/>
    <col min="6653" max="6653" width="38.25" style="119" customWidth="1"/>
    <col min="6654" max="6655" width="9" style="119" customWidth="1"/>
    <col min="6656" max="6656" width="10.375" style="119" customWidth="1"/>
    <col min="6657" max="6659" width="9" style="119" customWidth="1"/>
    <col min="6660" max="6660" width="9.875" style="119" customWidth="1"/>
    <col min="6661" max="6661" width="10.375" style="119" customWidth="1"/>
    <col min="6662" max="6662" width="9.25" style="119" customWidth="1"/>
    <col min="6663" max="6907" width="9" style="119" customWidth="1"/>
    <col min="6908" max="6908" width="9.375" style="119" customWidth="1"/>
    <col min="6909" max="6909" width="38.25" style="119" customWidth="1"/>
    <col min="6910" max="6911" width="9" style="119" customWidth="1"/>
    <col min="6912" max="6912" width="10.375" style="119" customWidth="1"/>
    <col min="6913" max="6915" width="9" style="119" customWidth="1"/>
    <col min="6916" max="6916" width="9.875" style="119" customWidth="1"/>
    <col min="6917" max="6917" width="10.375" style="119" customWidth="1"/>
    <col min="6918" max="6918" width="9.25" style="119" customWidth="1"/>
    <col min="6919" max="7163" width="9" style="119" customWidth="1"/>
    <col min="7164" max="7164" width="9.375" style="119" customWidth="1"/>
    <col min="7165" max="7165" width="38.25" style="119" customWidth="1"/>
    <col min="7166" max="7167" width="9" style="119" customWidth="1"/>
    <col min="7168" max="7168" width="10.375" style="119" customWidth="1"/>
    <col min="7169" max="7171" width="9" style="119" customWidth="1"/>
    <col min="7172" max="7172" width="9.875" style="119" customWidth="1"/>
    <col min="7173" max="7173" width="10.375" style="119" customWidth="1"/>
    <col min="7174" max="7174" width="9.25" style="119" customWidth="1"/>
    <col min="7175" max="7419" width="9" style="119" customWidth="1"/>
    <col min="7420" max="7420" width="9.375" style="119" customWidth="1"/>
    <col min="7421" max="7421" width="38.25" style="119" customWidth="1"/>
    <col min="7422" max="7423" width="9" style="119" customWidth="1"/>
    <col min="7424" max="7424" width="10.375" style="119" customWidth="1"/>
    <col min="7425" max="7427" width="9" style="119" customWidth="1"/>
    <col min="7428" max="7428" width="9.875" style="119" customWidth="1"/>
    <col min="7429" max="7429" width="10.375" style="119" customWidth="1"/>
    <col min="7430" max="7430" width="9.25" style="119" customWidth="1"/>
    <col min="7431" max="7675" width="9" style="119" customWidth="1"/>
    <col min="7676" max="7676" width="9.375" style="119" customWidth="1"/>
    <col min="7677" max="7677" width="38.25" style="119" customWidth="1"/>
    <col min="7678" max="7679" width="9" style="119" customWidth="1"/>
    <col min="7680" max="7680" width="10.375" style="119" customWidth="1"/>
    <col min="7681" max="7683" width="9" style="119" customWidth="1"/>
    <col min="7684" max="7684" width="9.875" style="119" customWidth="1"/>
    <col min="7685" max="7685" width="10.375" style="119" customWidth="1"/>
    <col min="7686" max="7686" width="9.25" style="119" customWidth="1"/>
    <col min="7687" max="7931" width="9" style="119" customWidth="1"/>
    <col min="7932" max="7932" width="9.375" style="119" customWidth="1"/>
    <col min="7933" max="7933" width="38.25" style="119" customWidth="1"/>
    <col min="7934" max="7935" width="9" style="119" customWidth="1"/>
    <col min="7936" max="7936" width="10.375" style="119" customWidth="1"/>
    <col min="7937" max="7939" width="9" style="119" customWidth="1"/>
    <col min="7940" max="7940" width="9.875" style="119" customWidth="1"/>
    <col min="7941" max="7941" width="10.375" style="119" customWidth="1"/>
    <col min="7942" max="7942" width="9.25" style="119" customWidth="1"/>
    <col min="7943" max="8187" width="9" style="119" customWidth="1"/>
    <col min="8188" max="8188" width="9.375" style="119" customWidth="1"/>
    <col min="8189" max="8189" width="38.25" style="119" customWidth="1"/>
    <col min="8190" max="8191" width="9" style="119" customWidth="1"/>
    <col min="8192" max="8192" width="10.375" style="119" customWidth="1"/>
    <col min="8193" max="8195" width="9" style="119" customWidth="1"/>
    <col min="8196" max="8196" width="9.875" style="119" customWidth="1"/>
    <col min="8197" max="8197" width="10.375" style="119" customWidth="1"/>
    <col min="8198" max="8198" width="9.25" style="119" customWidth="1"/>
    <col min="8199" max="8443" width="9" style="119" customWidth="1"/>
    <col min="8444" max="8444" width="9.375" style="119" customWidth="1"/>
    <col min="8445" max="8445" width="38.25" style="119" customWidth="1"/>
    <col min="8446" max="8447" width="9" style="119" customWidth="1"/>
    <col min="8448" max="8448" width="10.375" style="119" customWidth="1"/>
    <col min="8449" max="8451" width="9" style="119" customWidth="1"/>
    <col min="8452" max="8452" width="9.875" style="119" customWidth="1"/>
    <col min="8453" max="8453" width="10.375" style="119" customWidth="1"/>
    <col min="8454" max="8454" width="9.25" style="119" customWidth="1"/>
    <col min="8455" max="8699" width="9" style="119" customWidth="1"/>
    <col min="8700" max="8700" width="9.375" style="119" customWidth="1"/>
    <col min="8701" max="8701" width="38.25" style="119" customWidth="1"/>
    <col min="8702" max="8703" width="9" style="119" customWidth="1"/>
    <col min="8704" max="8704" width="10.375" style="119" customWidth="1"/>
    <col min="8705" max="8707" width="9" style="119" customWidth="1"/>
    <col min="8708" max="8708" width="9.875" style="119" customWidth="1"/>
    <col min="8709" max="8709" width="10.375" style="119" customWidth="1"/>
    <col min="8710" max="8710" width="9.25" style="119" customWidth="1"/>
    <col min="8711" max="8955" width="9" style="119" customWidth="1"/>
    <col min="8956" max="8956" width="9.375" style="119" customWidth="1"/>
    <col min="8957" max="8957" width="38.25" style="119" customWidth="1"/>
    <col min="8958" max="8959" width="9" style="119" customWidth="1"/>
    <col min="8960" max="8960" width="10.375" style="119" customWidth="1"/>
    <col min="8961" max="8963" width="9" style="119" customWidth="1"/>
    <col min="8964" max="8964" width="9.875" style="119" customWidth="1"/>
    <col min="8965" max="8965" width="10.375" style="119" customWidth="1"/>
    <col min="8966" max="8966" width="9.25" style="119" customWidth="1"/>
    <col min="8967" max="9211" width="9" style="119" customWidth="1"/>
    <col min="9212" max="9212" width="9.375" style="119" customWidth="1"/>
    <col min="9213" max="9213" width="38.25" style="119" customWidth="1"/>
    <col min="9214" max="9215" width="9" style="119" customWidth="1"/>
    <col min="9216" max="9216" width="10.375" style="119" customWidth="1"/>
    <col min="9217" max="9219" width="9" style="119" customWidth="1"/>
    <col min="9220" max="9220" width="9.875" style="119" customWidth="1"/>
    <col min="9221" max="9221" width="10.375" style="119" customWidth="1"/>
    <col min="9222" max="9222" width="9.25" style="119" customWidth="1"/>
    <col min="9223" max="9467" width="9" style="119" customWidth="1"/>
    <col min="9468" max="9468" width="9.375" style="119" customWidth="1"/>
    <col min="9469" max="9469" width="38.25" style="119" customWidth="1"/>
    <col min="9470" max="9471" width="9" style="119" customWidth="1"/>
    <col min="9472" max="9472" width="10.375" style="119" customWidth="1"/>
    <col min="9473" max="9475" width="9" style="119" customWidth="1"/>
    <col min="9476" max="9476" width="9.875" style="119" customWidth="1"/>
    <col min="9477" max="9477" width="10.375" style="119" customWidth="1"/>
    <col min="9478" max="9478" width="9.25" style="119" customWidth="1"/>
    <col min="9479" max="9723" width="9" style="119" customWidth="1"/>
    <col min="9724" max="9724" width="9.375" style="119" customWidth="1"/>
    <col min="9725" max="9725" width="38.25" style="119" customWidth="1"/>
    <col min="9726" max="9727" width="9" style="119" customWidth="1"/>
    <col min="9728" max="9728" width="10.375" style="119" customWidth="1"/>
    <col min="9729" max="9731" width="9" style="119" customWidth="1"/>
    <col min="9732" max="9732" width="9.875" style="119" customWidth="1"/>
    <col min="9733" max="9733" width="10.375" style="119" customWidth="1"/>
    <col min="9734" max="9734" width="9.25" style="119" customWidth="1"/>
    <col min="9735" max="9979" width="9" style="119" customWidth="1"/>
    <col min="9980" max="9980" width="9.375" style="119" customWidth="1"/>
    <col min="9981" max="9981" width="38.25" style="119" customWidth="1"/>
    <col min="9982" max="9983" width="9" style="119" customWidth="1"/>
    <col min="9984" max="9984" width="10.375" style="119" customWidth="1"/>
    <col min="9985" max="9987" width="9" style="119" customWidth="1"/>
    <col min="9988" max="9988" width="9.875" style="119" customWidth="1"/>
    <col min="9989" max="9989" width="10.375" style="119" customWidth="1"/>
    <col min="9990" max="9990" width="9.25" style="119" customWidth="1"/>
    <col min="9991" max="10235" width="9" style="119" customWidth="1"/>
    <col min="10236" max="10236" width="9.375" style="119" customWidth="1"/>
    <col min="10237" max="10237" width="38.25" style="119" customWidth="1"/>
    <col min="10238" max="10239" width="9" style="119" customWidth="1"/>
    <col min="10240" max="10240" width="10.375" style="119" customWidth="1"/>
    <col min="10241" max="10243" width="9" style="119" customWidth="1"/>
    <col min="10244" max="10244" width="9.875" style="119" customWidth="1"/>
    <col min="10245" max="10245" width="10.375" style="119" customWidth="1"/>
    <col min="10246" max="10246" width="9.25" style="119" customWidth="1"/>
    <col min="10247" max="10491" width="9" style="119" customWidth="1"/>
    <col min="10492" max="10492" width="9.375" style="119" customWidth="1"/>
    <col min="10493" max="10493" width="38.25" style="119" customWidth="1"/>
    <col min="10494" max="10495" width="9" style="119" customWidth="1"/>
    <col min="10496" max="10496" width="10.375" style="119" customWidth="1"/>
    <col min="10497" max="10499" width="9" style="119" customWidth="1"/>
    <col min="10500" max="10500" width="9.875" style="119" customWidth="1"/>
    <col min="10501" max="10501" width="10.375" style="119" customWidth="1"/>
    <col min="10502" max="10502" width="9.25" style="119" customWidth="1"/>
    <col min="10503" max="10747" width="9" style="119" customWidth="1"/>
    <col min="10748" max="10748" width="9.375" style="119" customWidth="1"/>
    <col min="10749" max="10749" width="38.25" style="119" customWidth="1"/>
    <col min="10750" max="10751" width="9" style="119" customWidth="1"/>
    <col min="10752" max="10752" width="10.375" style="119" customWidth="1"/>
    <col min="10753" max="10755" width="9" style="119" customWidth="1"/>
    <col min="10756" max="10756" width="9.875" style="119" customWidth="1"/>
    <col min="10757" max="10757" width="10.375" style="119" customWidth="1"/>
    <col min="10758" max="10758" width="9.25" style="119" customWidth="1"/>
    <col min="10759" max="11003" width="9" style="119" customWidth="1"/>
    <col min="11004" max="11004" width="9.375" style="119" customWidth="1"/>
    <col min="11005" max="11005" width="38.25" style="119" customWidth="1"/>
    <col min="11006" max="11007" width="9" style="119" customWidth="1"/>
    <col min="11008" max="11008" width="10.375" style="119" customWidth="1"/>
    <col min="11009" max="11011" width="9" style="119" customWidth="1"/>
    <col min="11012" max="11012" width="9.875" style="119" customWidth="1"/>
    <col min="11013" max="11013" width="10.375" style="119" customWidth="1"/>
    <col min="11014" max="11014" width="9.25" style="119" customWidth="1"/>
    <col min="11015" max="11259" width="9" style="119" customWidth="1"/>
    <col min="11260" max="11260" width="9.375" style="119" customWidth="1"/>
    <col min="11261" max="11261" width="38.25" style="119" customWidth="1"/>
    <col min="11262" max="11263" width="9" style="119" customWidth="1"/>
    <col min="11264" max="11264" width="10.375" style="119" customWidth="1"/>
    <col min="11265" max="11267" width="9" style="119" customWidth="1"/>
    <col min="11268" max="11268" width="9.875" style="119" customWidth="1"/>
    <col min="11269" max="11269" width="10.375" style="119" customWidth="1"/>
    <col min="11270" max="11270" width="9.25" style="119" customWidth="1"/>
    <col min="11271" max="11515" width="9" style="119" customWidth="1"/>
    <col min="11516" max="11516" width="9.375" style="119" customWidth="1"/>
    <col min="11517" max="11517" width="38.25" style="119" customWidth="1"/>
    <col min="11518" max="11519" width="9" style="119" customWidth="1"/>
    <col min="11520" max="11520" width="10.375" style="119" customWidth="1"/>
    <col min="11521" max="11523" width="9" style="119" customWidth="1"/>
    <col min="11524" max="11524" width="9.875" style="119" customWidth="1"/>
    <col min="11525" max="11525" width="10.375" style="119" customWidth="1"/>
    <col min="11526" max="11526" width="9.25" style="119" customWidth="1"/>
    <col min="11527" max="11771" width="9" style="119" customWidth="1"/>
    <col min="11772" max="11772" width="9.375" style="119" customWidth="1"/>
    <col min="11773" max="11773" width="38.25" style="119" customWidth="1"/>
    <col min="11774" max="11775" width="9" style="119" customWidth="1"/>
    <col min="11776" max="11776" width="10.375" style="119" customWidth="1"/>
    <col min="11777" max="11779" width="9" style="119" customWidth="1"/>
    <col min="11780" max="11780" width="9.875" style="119" customWidth="1"/>
    <col min="11781" max="11781" width="10.375" style="119" customWidth="1"/>
    <col min="11782" max="11782" width="9.25" style="119" customWidth="1"/>
    <col min="11783" max="12027" width="9" style="119" customWidth="1"/>
    <col min="12028" max="12028" width="9.375" style="119" customWidth="1"/>
    <col min="12029" max="12029" width="38.25" style="119" customWidth="1"/>
    <col min="12030" max="12031" width="9" style="119" customWidth="1"/>
    <col min="12032" max="12032" width="10.375" style="119" customWidth="1"/>
    <col min="12033" max="12035" width="9" style="119" customWidth="1"/>
    <col min="12036" max="12036" width="9.875" style="119" customWidth="1"/>
    <col min="12037" max="12037" width="10.375" style="119" customWidth="1"/>
    <col min="12038" max="12038" width="9.25" style="119" customWidth="1"/>
    <col min="12039" max="12283" width="9" style="119" customWidth="1"/>
    <col min="12284" max="12284" width="9.375" style="119" customWidth="1"/>
    <col min="12285" max="12285" width="38.25" style="119" customWidth="1"/>
    <col min="12286" max="12287" width="9" style="119" customWidth="1"/>
    <col min="12288" max="12288" width="10.375" style="119" customWidth="1"/>
    <col min="12289" max="12291" width="9" style="119" customWidth="1"/>
    <col min="12292" max="12292" width="9.875" style="119" customWidth="1"/>
    <col min="12293" max="12293" width="10.375" style="119" customWidth="1"/>
    <col min="12294" max="12294" width="9.25" style="119" customWidth="1"/>
    <col min="12295" max="12539" width="9" style="119" customWidth="1"/>
    <col min="12540" max="12540" width="9.375" style="119" customWidth="1"/>
    <col min="12541" max="12541" width="38.25" style="119" customWidth="1"/>
    <col min="12542" max="12543" width="9" style="119" customWidth="1"/>
    <col min="12544" max="12544" width="10.375" style="119" customWidth="1"/>
    <col min="12545" max="12547" width="9" style="119" customWidth="1"/>
    <col min="12548" max="12548" width="9.875" style="119" customWidth="1"/>
    <col min="12549" max="12549" width="10.375" style="119" customWidth="1"/>
    <col min="12550" max="12550" width="9.25" style="119" customWidth="1"/>
    <col min="12551" max="12795" width="9" style="119" customWidth="1"/>
    <col min="12796" max="12796" width="9.375" style="119" customWidth="1"/>
    <col min="12797" max="12797" width="38.25" style="119" customWidth="1"/>
    <col min="12798" max="12799" width="9" style="119" customWidth="1"/>
    <col min="12800" max="12800" width="10.375" style="119" customWidth="1"/>
    <col min="12801" max="12803" width="9" style="119" customWidth="1"/>
    <col min="12804" max="12804" width="9.875" style="119" customWidth="1"/>
    <col min="12805" max="12805" width="10.375" style="119" customWidth="1"/>
    <col min="12806" max="12806" width="9.25" style="119" customWidth="1"/>
    <col min="12807" max="13051" width="9" style="119" customWidth="1"/>
    <col min="13052" max="13052" width="9.375" style="119" customWidth="1"/>
    <col min="13053" max="13053" width="38.25" style="119" customWidth="1"/>
    <col min="13054" max="13055" width="9" style="119" customWidth="1"/>
    <col min="13056" max="13056" width="10.375" style="119" customWidth="1"/>
    <col min="13057" max="13059" width="9" style="119" customWidth="1"/>
    <col min="13060" max="13060" width="9.875" style="119" customWidth="1"/>
    <col min="13061" max="13061" width="10.375" style="119" customWidth="1"/>
    <col min="13062" max="13062" width="9.25" style="119" customWidth="1"/>
    <col min="13063" max="13307" width="9" style="119" customWidth="1"/>
    <col min="13308" max="13308" width="9.375" style="119" customWidth="1"/>
    <col min="13309" max="13309" width="38.25" style="119" customWidth="1"/>
    <col min="13310" max="13311" width="9" style="119" customWidth="1"/>
    <col min="13312" max="13312" width="10.375" style="119" customWidth="1"/>
    <col min="13313" max="13315" width="9" style="119" customWidth="1"/>
    <col min="13316" max="13316" width="9.875" style="119" customWidth="1"/>
    <col min="13317" max="13317" width="10.375" style="119" customWidth="1"/>
    <col min="13318" max="13318" width="9.25" style="119" customWidth="1"/>
    <col min="13319" max="13563" width="9" style="119" customWidth="1"/>
    <col min="13564" max="13564" width="9.375" style="119" customWidth="1"/>
    <col min="13565" max="13565" width="38.25" style="119" customWidth="1"/>
    <col min="13566" max="13567" width="9" style="119" customWidth="1"/>
    <col min="13568" max="13568" width="10.375" style="119" customWidth="1"/>
    <col min="13569" max="13571" width="9" style="119" customWidth="1"/>
    <col min="13572" max="13572" width="9.875" style="119" customWidth="1"/>
    <col min="13573" max="13573" width="10.375" style="119" customWidth="1"/>
    <col min="13574" max="13574" width="9.25" style="119" customWidth="1"/>
    <col min="13575" max="13819" width="9" style="119" customWidth="1"/>
    <col min="13820" max="13820" width="9.375" style="119" customWidth="1"/>
    <col min="13821" max="13821" width="38.25" style="119" customWidth="1"/>
    <col min="13822" max="13823" width="9" style="119" customWidth="1"/>
    <col min="13824" max="13824" width="10.375" style="119" customWidth="1"/>
    <col min="13825" max="13827" width="9" style="119" customWidth="1"/>
    <col min="13828" max="13828" width="9.875" style="119" customWidth="1"/>
    <col min="13829" max="13829" width="10.375" style="119" customWidth="1"/>
    <col min="13830" max="13830" width="9.25" style="119" customWidth="1"/>
    <col min="13831" max="14075" width="9" style="119" customWidth="1"/>
    <col min="14076" max="14076" width="9.375" style="119" customWidth="1"/>
    <col min="14077" max="14077" width="38.25" style="119" customWidth="1"/>
    <col min="14078" max="14079" width="9" style="119" customWidth="1"/>
    <col min="14080" max="14080" width="10.375" style="119" customWidth="1"/>
    <col min="14081" max="14083" width="9" style="119" customWidth="1"/>
    <col min="14084" max="14084" width="9.875" style="119" customWidth="1"/>
    <col min="14085" max="14085" width="10.375" style="119" customWidth="1"/>
    <col min="14086" max="14086" width="9.25" style="119" customWidth="1"/>
    <col min="14087" max="14331" width="9" style="119" customWidth="1"/>
    <col min="14332" max="14332" width="9.375" style="119" customWidth="1"/>
    <col min="14333" max="14333" width="38.25" style="119" customWidth="1"/>
    <col min="14334" max="14335" width="9" style="119" customWidth="1"/>
    <col min="14336" max="14336" width="10.375" style="119" customWidth="1"/>
    <col min="14337" max="14339" width="9" style="119" customWidth="1"/>
    <col min="14340" max="14340" width="9.875" style="119" customWidth="1"/>
    <col min="14341" max="14341" width="10.375" style="119" customWidth="1"/>
    <col min="14342" max="14342" width="9.25" style="119" customWidth="1"/>
    <col min="14343" max="14587" width="9" style="119" customWidth="1"/>
    <col min="14588" max="14588" width="9.375" style="119" customWidth="1"/>
    <col min="14589" max="14589" width="38.25" style="119" customWidth="1"/>
    <col min="14590" max="14591" width="9" style="119" customWidth="1"/>
    <col min="14592" max="14592" width="10.375" style="119" customWidth="1"/>
    <col min="14593" max="14595" width="9" style="119" customWidth="1"/>
    <col min="14596" max="14596" width="9.875" style="119" customWidth="1"/>
    <col min="14597" max="14597" width="10.375" style="119" customWidth="1"/>
    <col min="14598" max="14598" width="9.25" style="119" customWidth="1"/>
    <col min="14599" max="14843" width="9" style="119" customWidth="1"/>
    <col min="14844" max="14844" width="9.375" style="119" customWidth="1"/>
    <col min="14845" max="14845" width="38.25" style="119" customWidth="1"/>
    <col min="14846" max="14847" width="9" style="119" customWidth="1"/>
    <col min="14848" max="14848" width="10.375" style="119" customWidth="1"/>
    <col min="14849" max="14851" width="9" style="119" customWidth="1"/>
    <col min="14852" max="14852" width="9.875" style="119" customWidth="1"/>
    <col min="14853" max="14853" width="10.375" style="119" customWidth="1"/>
    <col min="14854" max="14854" width="9.25" style="119" customWidth="1"/>
    <col min="14855" max="15099" width="9" style="119" customWidth="1"/>
    <col min="15100" max="15100" width="9.375" style="119" customWidth="1"/>
    <col min="15101" max="15101" width="38.25" style="119" customWidth="1"/>
    <col min="15102" max="15103" width="9" style="119" customWidth="1"/>
    <col min="15104" max="15104" width="10.375" style="119" customWidth="1"/>
    <col min="15105" max="15107" width="9" style="119" customWidth="1"/>
    <col min="15108" max="15108" width="9.875" style="119" customWidth="1"/>
    <col min="15109" max="15109" width="10.375" style="119" customWidth="1"/>
    <col min="15110" max="15110" width="9.25" style="119" customWidth="1"/>
    <col min="15111" max="15355" width="9" style="119" customWidth="1"/>
    <col min="15356" max="15356" width="9.375" style="119" customWidth="1"/>
    <col min="15357" max="15357" width="38.25" style="119" customWidth="1"/>
    <col min="15358" max="15359" width="9" style="119" customWidth="1"/>
    <col min="15360" max="15360" width="10.375" style="119" customWidth="1"/>
    <col min="15361" max="15363" width="9" style="119" customWidth="1"/>
    <col min="15364" max="15364" width="9.875" style="119" customWidth="1"/>
    <col min="15365" max="15365" width="10.375" style="119" customWidth="1"/>
    <col min="15366" max="15366" width="9.25" style="119" customWidth="1"/>
    <col min="15367" max="15611" width="9" style="119" customWidth="1"/>
    <col min="15612" max="15612" width="9.375" style="119" customWidth="1"/>
    <col min="15613" max="15613" width="38.25" style="119" customWidth="1"/>
    <col min="15614" max="15615" width="9" style="119" customWidth="1"/>
    <col min="15616" max="15616" width="10.375" style="119" customWidth="1"/>
    <col min="15617" max="15619" width="9" style="119" customWidth="1"/>
    <col min="15620" max="15620" width="9.875" style="119" customWidth="1"/>
    <col min="15621" max="15621" width="10.375" style="119" customWidth="1"/>
    <col min="15622" max="15622" width="9.25" style="119" customWidth="1"/>
    <col min="15623" max="15867" width="9" style="119" customWidth="1"/>
    <col min="15868" max="15868" width="9.375" style="119" customWidth="1"/>
    <col min="15869" max="15869" width="38.25" style="119" customWidth="1"/>
    <col min="15870" max="15871" width="9" style="119" customWidth="1"/>
    <col min="15872" max="15872" width="10.375" style="119" customWidth="1"/>
    <col min="15873" max="15875" width="9" style="119" customWidth="1"/>
    <col min="15876" max="15876" width="9.875" style="119" customWidth="1"/>
    <col min="15877" max="15877" width="10.375" style="119" customWidth="1"/>
    <col min="15878" max="15878" width="9.25" style="119" customWidth="1"/>
    <col min="15879" max="16123" width="9" style="119" customWidth="1"/>
    <col min="16124" max="16124" width="9.375" style="119" customWidth="1"/>
    <col min="16125" max="16125" width="38.25" style="119" customWidth="1"/>
    <col min="16126" max="16127" width="9" style="119" customWidth="1"/>
    <col min="16128" max="16128" width="10.375" style="119" customWidth="1"/>
    <col min="16129" max="16131" width="9" style="119" customWidth="1"/>
    <col min="16132" max="16132" width="9.875" style="119" customWidth="1"/>
    <col min="16133" max="16133" width="10.375" style="119" customWidth="1"/>
    <col min="16134" max="16134" width="9.25" style="119" customWidth="1"/>
    <col min="16135" max="16383" width="9" style="119" customWidth="1"/>
    <col min="16384" max="16384" width="9" style="119"/>
  </cols>
  <sheetData>
    <row r="1" ht="14.25" spans="2:9">
      <c r="B1" s="121" t="s">
        <v>3187</v>
      </c>
      <c r="C1" s="122"/>
      <c r="D1" s="123"/>
      <c r="E1" s="123"/>
      <c r="F1" s="123"/>
      <c r="G1" s="123"/>
      <c r="H1" s="123"/>
      <c r="I1" s="147"/>
    </row>
    <row r="2" spans="2:9">
      <c r="B2" s="124" t="s">
        <v>3188</v>
      </c>
      <c r="C2" s="124"/>
      <c r="D2" s="125"/>
      <c r="E2" s="125"/>
      <c r="F2" s="125"/>
      <c r="G2" s="125"/>
      <c r="H2" s="125"/>
      <c r="I2" s="148"/>
    </row>
    <row r="3" spans="2:9">
      <c r="B3" s="124"/>
      <c r="C3" s="124"/>
      <c r="D3" s="125"/>
      <c r="E3" s="125"/>
      <c r="F3" s="125"/>
      <c r="G3" s="125"/>
      <c r="H3" s="125"/>
      <c r="I3" s="148"/>
    </row>
    <row r="4" ht="14.25" spans="2:9">
      <c r="B4" s="122"/>
      <c r="C4" s="122"/>
      <c r="D4" s="126"/>
      <c r="E4" s="126"/>
      <c r="F4" s="126"/>
      <c r="G4" s="123"/>
      <c r="H4" s="127" t="s">
        <v>3178</v>
      </c>
      <c r="I4" s="147"/>
    </row>
    <row r="5" spans="2:9">
      <c r="B5" s="128" t="s">
        <v>3179</v>
      </c>
      <c r="C5" s="129" t="s">
        <v>117</v>
      </c>
      <c r="D5" s="130" t="s">
        <v>6</v>
      </c>
      <c r="E5" s="130"/>
      <c r="F5" s="130"/>
      <c r="G5" s="130"/>
      <c r="H5" s="130"/>
      <c r="I5" s="149"/>
    </row>
    <row r="6" customHeight="1" spans="2:9">
      <c r="B6" s="128"/>
      <c r="C6" s="129"/>
      <c r="D6" s="131" t="s">
        <v>8</v>
      </c>
      <c r="E6" s="132" t="s">
        <v>2839</v>
      </c>
      <c r="F6" s="130" t="s">
        <v>10</v>
      </c>
      <c r="G6" s="130" t="s">
        <v>11</v>
      </c>
      <c r="H6" s="130" t="s">
        <v>118</v>
      </c>
      <c r="I6" s="149"/>
    </row>
    <row r="7" spans="2:9">
      <c r="B7" s="128"/>
      <c r="C7" s="129"/>
      <c r="D7" s="131"/>
      <c r="E7" s="133"/>
      <c r="F7" s="130"/>
      <c r="G7" s="130"/>
      <c r="H7" s="134" t="s">
        <v>13</v>
      </c>
      <c r="I7" s="150" t="s">
        <v>14</v>
      </c>
    </row>
    <row r="8" ht="15.95" customHeight="1" spans="2:9">
      <c r="B8" s="135" t="s">
        <v>3189</v>
      </c>
      <c r="C8" s="136">
        <v>1640000</v>
      </c>
      <c r="D8" s="136"/>
      <c r="E8" s="136">
        <v>6140600.7</v>
      </c>
      <c r="F8" s="136">
        <v>2374510.7</v>
      </c>
      <c r="G8" s="137">
        <f t="shared" ref="G8:G13" si="0">F8/E8</f>
        <v>0.386690295625312</v>
      </c>
      <c r="H8" s="136">
        <f t="shared" ref="H8:H28" si="1">F8-C8</f>
        <v>734510.7</v>
      </c>
      <c r="I8" s="137">
        <f t="shared" ref="I8:I12" si="2">H8/C8</f>
        <v>0.447872378048781</v>
      </c>
    </row>
    <row r="9" ht="15.95" customHeight="1" spans="1:9">
      <c r="A9" s="119">
        <v>22301</v>
      </c>
      <c r="B9" s="138" t="s">
        <v>3190</v>
      </c>
      <c r="C9" s="139">
        <v>1640000</v>
      </c>
      <c r="D9" s="139"/>
      <c r="E9" s="139">
        <v>6140600.7</v>
      </c>
      <c r="F9" s="139">
        <v>2374510.7</v>
      </c>
      <c r="G9" s="140">
        <f t="shared" si="0"/>
        <v>0.386690295625312</v>
      </c>
      <c r="H9" s="139">
        <f t="shared" si="1"/>
        <v>734510.7</v>
      </c>
      <c r="I9" s="140">
        <f t="shared" si="2"/>
        <v>0.447872378048781</v>
      </c>
    </row>
    <row r="10" ht="15.95" customHeight="1" spans="1:9">
      <c r="A10" s="119">
        <v>2230102</v>
      </c>
      <c r="B10" s="138" t="s">
        <v>3191</v>
      </c>
      <c r="C10" s="139"/>
      <c r="D10" s="139"/>
      <c r="E10" s="139"/>
      <c r="F10" s="139"/>
      <c r="G10" s="140"/>
      <c r="H10" s="139">
        <f t="shared" si="1"/>
        <v>0</v>
      </c>
      <c r="I10" s="140"/>
    </row>
    <row r="11" ht="15.95" customHeight="1" spans="1:9">
      <c r="A11" s="119">
        <v>2230103</v>
      </c>
      <c r="B11" s="138" t="s">
        <v>3192</v>
      </c>
      <c r="C11" s="139"/>
      <c r="D11" s="139"/>
      <c r="E11" s="139"/>
      <c r="F11" s="139"/>
      <c r="G11" s="140"/>
      <c r="H11" s="139">
        <f t="shared" si="1"/>
        <v>0</v>
      </c>
      <c r="I11" s="140"/>
    </row>
    <row r="12" ht="15.95" customHeight="1" spans="1:9">
      <c r="A12" s="119">
        <v>2230105</v>
      </c>
      <c r="B12" s="138" t="s">
        <v>3193</v>
      </c>
      <c r="C12" s="139">
        <v>1640000</v>
      </c>
      <c r="D12" s="139"/>
      <c r="E12" s="139">
        <v>5988770.7</v>
      </c>
      <c r="F12" s="139">
        <v>2343040.7</v>
      </c>
      <c r="G12" s="140">
        <f t="shared" si="0"/>
        <v>0.391239006696316</v>
      </c>
      <c r="H12" s="139">
        <f t="shared" si="1"/>
        <v>703040.7</v>
      </c>
      <c r="I12" s="140">
        <f t="shared" si="2"/>
        <v>0.428683353658537</v>
      </c>
    </row>
    <row r="13" ht="15.95" customHeight="1" spans="1:9">
      <c r="A13" s="119">
        <v>2230106</v>
      </c>
      <c r="B13" s="138" t="s">
        <v>3194</v>
      </c>
      <c r="C13" s="139"/>
      <c r="D13" s="139"/>
      <c r="E13" s="139">
        <v>151830</v>
      </c>
      <c r="F13" s="139"/>
      <c r="G13" s="140">
        <f t="shared" si="0"/>
        <v>0</v>
      </c>
      <c r="H13" s="139">
        <f t="shared" si="1"/>
        <v>0</v>
      </c>
      <c r="I13" s="140"/>
    </row>
    <row r="14" ht="15.95" customHeight="1" spans="1:9">
      <c r="A14" s="119">
        <v>2230107</v>
      </c>
      <c r="B14" s="138" t="s">
        <v>3195</v>
      </c>
      <c r="C14" s="139"/>
      <c r="D14" s="139"/>
      <c r="E14" s="139"/>
      <c r="F14" s="139"/>
      <c r="G14" s="140"/>
      <c r="H14" s="139">
        <f t="shared" si="1"/>
        <v>0</v>
      </c>
      <c r="I14" s="140"/>
    </row>
    <row r="15" ht="15.95" customHeight="1" spans="1:9">
      <c r="A15" s="119">
        <v>2230199</v>
      </c>
      <c r="B15" s="138" t="s">
        <v>3196</v>
      </c>
      <c r="C15" s="139"/>
      <c r="D15" s="139"/>
      <c r="E15" s="139"/>
      <c r="F15" s="139">
        <v>31470</v>
      </c>
      <c r="G15" s="140"/>
      <c r="H15" s="139">
        <f t="shared" si="1"/>
        <v>31470</v>
      </c>
      <c r="I15" s="140"/>
    </row>
    <row r="16" ht="15.95" customHeight="1" spans="2:9">
      <c r="B16" s="138" t="s">
        <v>3197</v>
      </c>
      <c r="C16" s="139"/>
      <c r="D16" s="139"/>
      <c r="E16" s="139"/>
      <c r="F16" s="139"/>
      <c r="G16" s="140"/>
      <c r="H16" s="139">
        <f t="shared" si="1"/>
        <v>0</v>
      </c>
      <c r="I16" s="140"/>
    </row>
    <row r="17" ht="15.95" customHeight="1" spans="2:9">
      <c r="B17" s="138" t="s">
        <v>3198</v>
      </c>
      <c r="C17" s="139"/>
      <c r="D17" s="139"/>
      <c r="E17" s="139"/>
      <c r="F17" s="139"/>
      <c r="G17" s="140"/>
      <c r="H17" s="139">
        <f t="shared" si="1"/>
        <v>0</v>
      </c>
      <c r="I17" s="140"/>
    </row>
    <row r="18" ht="15.95" customHeight="1" spans="2:9">
      <c r="B18" s="138" t="s">
        <v>3199</v>
      </c>
      <c r="C18" s="139"/>
      <c r="D18" s="139"/>
      <c r="E18" s="139"/>
      <c r="F18" s="139"/>
      <c r="G18" s="140"/>
      <c r="H18" s="139">
        <f t="shared" si="1"/>
        <v>0</v>
      </c>
      <c r="I18" s="140"/>
    </row>
    <row r="19" ht="15.95" customHeight="1" spans="2:9">
      <c r="B19" s="138" t="s">
        <v>3200</v>
      </c>
      <c r="C19" s="139"/>
      <c r="D19" s="139"/>
      <c r="E19" s="139"/>
      <c r="F19" s="139"/>
      <c r="G19" s="140"/>
      <c r="H19" s="139">
        <f t="shared" si="1"/>
        <v>0</v>
      </c>
      <c r="I19" s="140"/>
    </row>
    <row r="20" ht="15.95" customHeight="1" spans="2:9">
      <c r="B20" s="138" t="s">
        <v>3201</v>
      </c>
      <c r="C20" s="139"/>
      <c r="D20" s="139"/>
      <c r="E20" s="139"/>
      <c r="F20" s="139"/>
      <c r="G20" s="140"/>
      <c r="H20" s="139">
        <f t="shared" si="1"/>
        <v>0</v>
      </c>
      <c r="I20" s="140"/>
    </row>
    <row r="21" ht="15.95" customHeight="1" spans="2:9">
      <c r="B21" s="138" t="s">
        <v>3202</v>
      </c>
      <c r="C21" s="139"/>
      <c r="D21" s="139"/>
      <c r="E21" s="139"/>
      <c r="F21" s="139"/>
      <c r="G21" s="140"/>
      <c r="H21" s="139">
        <f t="shared" si="1"/>
        <v>0</v>
      </c>
      <c r="I21" s="140"/>
    </row>
    <row r="22" ht="15.95" customHeight="1" spans="2:9">
      <c r="B22" s="138" t="s">
        <v>3203</v>
      </c>
      <c r="C22" s="139"/>
      <c r="D22" s="139"/>
      <c r="E22" s="139"/>
      <c r="F22" s="139"/>
      <c r="G22" s="140"/>
      <c r="H22" s="139">
        <f t="shared" si="1"/>
        <v>0</v>
      </c>
      <c r="I22" s="140"/>
    </row>
    <row r="23" ht="15.95" customHeight="1" spans="2:9">
      <c r="B23" s="138" t="s">
        <v>3204</v>
      </c>
      <c r="C23" s="139"/>
      <c r="D23" s="139"/>
      <c r="E23" s="139"/>
      <c r="F23" s="139"/>
      <c r="G23" s="140"/>
      <c r="H23" s="139">
        <f t="shared" si="1"/>
        <v>0</v>
      </c>
      <c r="I23" s="140"/>
    </row>
    <row r="24" ht="15.95" customHeight="1" spans="2:9">
      <c r="B24" s="138" t="s">
        <v>3205</v>
      </c>
      <c r="C24" s="139"/>
      <c r="D24" s="139"/>
      <c r="E24" s="139"/>
      <c r="F24" s="139"/>
      <c r="G24" s="140"/>
      <c r="H24" s="139">
        <f t="shared" si="1"/>
        <v>0</v>
      </c>
      <c r="I24" s="140"/>
    </row>
    <row r="25" ht="15.95" customHeight="1" spans="2:9">
      <c r="B25" s="138" t="s">
        <v>3206</v>
      </c>
      <c r="C25" s="139"/>
      <c r="D25" s="139"/>
      <c r="E25" s="139"/>
      <c r="F25" s="139"/>
      <c r="G25" s="140"/>
      <c r="H25" s="139">
        <f t="shared" si="1"/>
        <v>0</v>
      </c>
      <c r="I25" s="140"/>
    </row>
    <row r="26" ht="15.95" customHeight="1" spans="2:9">
      <c r="B26" s="138" t="s">
        <v>3207</v>
      </c>
      <c r="C26" s="139"/>
      <c r="D26" s="139"/>
      <c r="E26" s="139"/>
      <c r="F26" s="139"/>
      <c r="G26" s="140"/>
      <c r="H26" s="139">
        <f t="shared" si="1"/>
        <v>0</v>
      </c>
      <c r="I26" s="140"/>
    </row>
    <row r="27" ht="15.95" customHeight="1" spans="2:9">
      <c r="B27" s="141" t="s">
        <v>2402</v>
      </c>
      <c r="C27" s="142"/>
      <c r="D27" s="142"/>
      <c r="E27" s="142">
        <v>16857217.8</v>
      </c>
      <c r="F27" s="142">
        <v>16857297.8</v>
      </c>
      <c r="G27" s="143">
        <f>F27/E27</f>
        <v>1.00000474574161</v>
      </c>
      <c r="H27" s="142">
        <f t="shared" si="1"/>
        <v>16857297.8</v>
      </c>
      <c r="I27" s="143"/>
    </row>
    <row r="28" ht="15.95" customHeight="1" spans="2:9">
      <c r="B28" s="144" t="s">
        <v>2405</v>
      </c>
      <c r="C28" s="145">
        <f t="shared" ref="C28:F28" si="3">C8+C27</f>
        <v>1640000</v>
      </c>
      <c r="D28" s="145">
        <f t="shared" si="3"/>
        <v>0</v>
      </c>
      <c r="E28" s="145">
        <f t="shared" si="3"/>
        <v>22997818.5</v>
      </c>
      <c r="F28" s="145">
        <f t="shared" si="3"/>
        <v>19231808.5</v>
      </c>
      <c r="G28" s="146">
        <f>F28/E28</f>
        <v>0.836244902967645</v>
      </c>
      <c r="H28" s="145">
        <f t="shared" si="1"/>
        <v>17591808.5</v>
      </c>
      <c r="I28" s="146">
        <f>H28/C28</f>
        <v>10.7267125</v>
      </c>
    </row>
    <row r="29" ht="15.95" customHeight="1" spans="2:9">
      <c r="B29" s="144"/>
      <c r="C29" s="145"/>
      <c r="D29" s="145"/>
      <c r="E29" s="145"/>
      <c r="F29" s="145"/>
      <c r="G29" s="146"/>
      <c r="H29" s="145"/>
      <c r="I29" s="146"/>
    </row>
    <row r="30" ht="15.95" customHeight="1" spans="2:9">
      <c r="B30" s="135" t="s">
        <v>2406</v>
      </c>
      <c r="C30" s="145">
        <v>17400000</v>
      </c>
      <c r="D30" s="145"/>
      <c r="E30" s="145"/>
      <c r="F30" s="145">
        <v>3766010</v>
      </c>
      <c r="G30" s="146"/>
      <c r="H30" s="145">
        <f>F30-C30</f>
        <v>-13633990</v>
      </c>
      <c r="I30" s="146">
        <f>H30/C30</f>
        <v>-0.783562643678161</v>
      </c>
    </row>
  </sheetData>
  <mergeCells count="9">
    <mergeCell ref="D5:I5"/>
    <mergeCell ref="H6:I6"/>
    <mergeCell ref="B5:B7"/>
    <mergeCell ref="C5:C7"/>
    <mergeCell ref="D6:D7"/>
    <mergeCell ref="E6:E7"/>
    <mergeCell ref="F6:F7"/>
    <mergeCell ref="G6:G7"/>
    <mergeCell ref="B2:I3"/>
  </mergeCells>
  <printOptions horizontalCentered="1"/>
  <pageMargins left="1.49513888888889" right="0.707638888888889" top="0.747916666666667" bottom="0.747916666666667" header="0.313888888888889" footer="0.313888888888889"/>
  <pageSetup paperSize="9" firstPageNumber="71" orientation="landscape" useFirstPageNumber="1" horizontalDpi="600"/>
  <headerFooter>
    <oddFooter>&amp;R&amp;P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opLeftCell="B1" workbookViewId="0">
      <selection activeCell="F41" sqref="F41"/>
    </sheetView>
  </sheetViews>
  <sheetFormatPr defaultColWidth="9" defaultRowHeight="13.5"/>
  <cols>
    <col min="1" max="1" width="9.375" style="119" hidden="1" customWidth="1"/>
    <col min="2" max="2" width="51.625" style="119" customWidth="1"/>
    <col min="3" max="3" width="14.5" style="119" customWidth="1"/>
    <col min="4" max="4" width="12.125" style="120" customWidth="1"/>
    <col min="5" max="5" width="13.25" style="120" customWidth="1"/>
    <col min="6" max="6" width="12.875" style="120" customWidth="1"/>
    <col min="7" max="7" width="11.375" style="120" customWidth="1"/>
    <col min="8" max="8" width="14.125" style="120" customWidth="1"/>
    <col min="9" max="9" width="12.875" style="120" customWidth="1"/>
    <col min="10" max="251" width="9" style="119" customWidth="1"/>
    <col min="252" max="252" width="9.375" style="119" customWidth="1"/>
    <col min="253" max="253" width="38.25" style="119" customWidth="1"/>
    <col min="254" max="255" width="9" style="119" customWidth="1"/>
    <col min="256" max="256" width="10.375" style="119" customWidth="1"/>
    <col min="257" max="259" width="9" style="119" customWidth="1"/>
    <col min="260" max="260" width="9.875" style="119" customWidth="1"/>
    <col min="261" max="261" width="10.375" style="119" customWidth="1"/>
    <col min="262" max="262" width="9.25" style="119" customWidth="1"/>
    <col min="263" max="507" width="9" style="119" customWidth="1"/>
    <col min="508" max="508" width="9.375" style="119" customWidth="1"/>
    <col min="509" max="509" width="38.25" style="119" customWidth="1"/>
    <col min="510" max="511" width="9" style="119" customWidth="1"/>
    <col min="512" max="512" width="10.375" style="119" customWidth="1"/>
    <col min="513" max="515" width="9" style="119" customWidth="1"/>
    <col min="516" max="516" width="9.875" style="119" customWidth="1"/>
    <col min="517" max="517" width="10.375" style="119" customWidth="1"/>
    <col min="518" max="518" width="9.25" style="119" customWidth="1"/>
    <col min="519" max="763" width="9" style="119" customWidth="1"/>
    <col min="764" max="764" width="9.375" style="119" customWidth="1"/>
    <col min="765" max="765" width="38.25" style="119" customWidth="1"/>
    <col min="766" max="767" width="9" style="119" customWidth="1"/>
    <col min="768" max="768" width="10.375" style="119" customWidth="1"/>
    <col min="769" max="771" width="9" style="119" customWidth="1"/>
    <col min="772" max="772" width="9.875" style="119" customWidth="1"/>
    <col min="773" max="773" width="10.375" style="119" customWidth="1"/>
    <col min="774" max="774" width="9.25" style="119" customWidth="1"/>
    <col min="775" max="1019" width="9" style="119" customWidth="1"/>
    <col min="1020" max="1020" width="9.375" style="119" customWidth="1"/>
    <col min="1021" max="1021" width="38.25" style="119" customWidth="1"/>
    <col min="1022" max="1023" width="9" style="119" customWidth="1"/>
    <col min="1024" max="1024" width="10.375" style="119" customWidth="1"/>
    <col min="1025" max="1027" width="9" style="119" customWidth="1"/>
    <col min="1028" max="1028" width="9.875" style="119" customWidth="1"/>
    <col min="1029" max="1029" width="10.375" style="119" customWidth="1"/>
    <col min="1030" max="1030" width="9.25" style="119" customWidth="1"/>
    <col min="1031" max="1275" width="9" style="119" customWidth="1"/>
    <col min="1276" max="1276" width="9.375" style="119" customWidth="1"/>
    <col min="1277" max="1277" width="38.25" style="119" customWidth="1"/>
    <col min="1278" max="1279" width="9" style="119" customWidth="1"/>
    <col min="1280" max="1280" width="10.375" style="119" customWidth="1"/>
    <col min="1281" max="1283" width="9" style="119" customWidth="1"/>
    <col min="1284" max="1284" width="9.875" style="119" customWidth="1"/>
    <col min="1285" max="1285" width="10.375" style="119" customWidth="1"/>
    <col min="1286" max="1286" width="9.25" style="119" customWidth="1"/>
    <col min="1287" max="1531" width="9" style="119" customWidth="1"/>
    <col min="1532" max="1532" width="9.375" style="119" customWidth="1"/>
    <col min="1533" max="1533" width="38.25" style="119" customWidth="1"/>
    <col min="1534" max="1535" width="9" style="119" customWidth="1"/>
    <col min="1536" max="1536" width="10.375" style="119" customWidth="1"/>
    <col min="1537" max="1539" width="9" style="119" customWidth="1"/>
    <col min="1540" max="1540" width="9.875" style="119" customWidth="1"/>
    <col min="1541" max="1541" width="10.375" style="119" customWidth="1"/>
    <col min="1542" max="1542" width="9.25" style="119" customWidth="1"/>
    <col min="1543" max="1787" width="9" style="119" customWidth="1"/>
    <col min="1788" max="1788" width="9.375" style="119" customWidth="1"/>
    <col min="1789" max="1789" width="38.25" style="119" customWidth="1"/>
    <col min="1790" max="1791" width="9" style="119" customWidth="1"/>
    <col min="1792" max="1792" width="10.375" style="119" customWidth="1"/>
    <col min="1793" max="1795" width="9" style="119" customWidth="1"/>
    <col min="1796" max="1796" width="9.875" style="119" customWidth="1"/>
    <col min="1797" max="1797" width="10.375" style="119" customWidth="1"/>
    <col min="1798" max="1798" width="9.25" style="119" customWidth="1"/>
    <col min="1799" max="2043" width="9" style="119" customWidth="1"/>
    <col min="2044" max="2044" width="9.375" style="119" customWidth="1"/>
    <col min="2045" max="2045" width="38.25" style="119" customWidth="1"/>
    <col min="2046" max="2047" width="9" style="119" customWidth="1"/>
    <col min="2048" max="2048" width="10.375" style="119" customWidth="1"/>
    <col min="2049" max="2051" width="9" style="119" customWidth="1"/>
    <col min="2052" max="2052" width="9.875" style="119" customWidth="1"/>
    <col min="2053" max="2053" width="10.375" style="119" customWidth="1"/>
    <col min="2054" max="2054" width="9.25" style="119" customWidth="1"/>
    <col min="2055" max="2299" width="9" style="119" customWidth="1"/>
    <col min="2300" max="2300" width="9.375" style="119" customWidth="1"/>
    <col min="2301" max="2301" width="38.25" style="119" customWidth="1"/>
    <col min="2302" max="2303" width="9" style="119" customWidth="1"/>
    <col min="2304" max="2304" width="10.375" style="119" customWidth="1"/>
    <col min="2305" max="2307" width="9" style="119" customWidth="1"/>
    <col min="2308" max="2308" width="9.875" style="119" customWidth="1"/>
    <col min="2309" max="2309" width="10.375" style="119" customWidth="1"/>
    <col min="2310" max="2310" width="9.25" style="119" customWidth="1"/>
    <col min="2311" max="2555" width="9" style="119" customWidth="1"/>
    <col min="2556" max="2556" width="9.375" style="119" customWidth="1"/>
    <col min="2557" max="2557" width="38.25" style="119" customWidth="1"/>
    <col min="2558" max="2559" width="9" style="119" customWidth="1"/>
    <col min="2560" max="2560" width="10.375" style="119" customWidth="1"/>
    <col min="2561" max="2563" width="9" style="119" customWidth="1"/>
    <col min="2564" max="2564" width="9.875" style="119" customWidth="1"/>
    <col min="2565" max="2565" width="10.375" style="119" customWidth="1"/>
    <col min="2566" max="2566" width="9.25" style="119" customWidth="1"/>
    <col min="2567" max="2811" width="9" style="119" customWidth="1"/>
    <col min="2812" max="2812" width="9.375" style="119" customWidth="1"/>
    <col min="2813" max="2813" width="38.25" style="119" customWidth="1"/>
    <col min="2814" max="2815" width="9" style="119" customWidth="1"/>
    <col min="2816" max="2816" width="10.375" style="119" customWidth="1"/>
    <col min="2817" max="2819" width="9" style="119" customWidth="1"/>
    <col min="2820" max="2820" width="9.875" style="119" customWidth="1"/>
    <col min="2821" max="2821" width="10.375" style="119" customWidth="1"/>
    <col min="2822" max="2822" width="9.25" style="119" customWidth="1"/>
    <col min="2823" max="3067" width="9" style="119" customWidth="1"/>
    <col min="3068" max="3068" width="9.375" style="119" customWidth="1"/>
    <col min="3069" max="3069" width="38.25" style="119" customWidth="1"/>
    <col min="3070" max="3071" width="9" style="119" customWidth="1"/>
    <col min="3072" max="3072" width="10.375" style="119" customWidth="1"/>
    <col min="3073" max="3075" width="9" style="119" customWidth="1"/>
    <col min="3076" max="3076" width="9.875" style="119" customWidth="1"/>
    <col min="3077" max="3077" width="10.375" style="119" customWidth="1"/>
    <col min="3078" max="3078" width="9.25" style="119" customWidth="1"/>
    <col min="3079" max="3323" width="9" style="119" customWidth="1"/>
    <col min="3324" max="3324" width="9.375" style="119" customWidth="1"/>
    <col min="3325" max="3325" width="38.25" style="119" customWidth="1"/>
    <col min="3326" max="3327" width="9" style="119" customWidth="1"/>
    <col min="3328" max="3328" width="10.375" style="119" customWidth="1"/>
    <col min="3329" max="3331" width="9" style="119" customWidth="1"/>
    <col min="3332" max="3332" width="9.875" style="119" customWidth="1"/>
    <col min="3333" max="3333" width="10.375" style="119" customWidth="1"/>
    <col min="3334" max="3334" width="9.25" style="119" customWidth="1"/>
    <col min="3335" max="3579" width="9" style="119" customWidth="1"/>
    <col min="3580" max="3580" width="9.375" style="119" customWidth="1"/>
    <col min="3581" max="3581" width="38.25" style="119" customWidth="1"/>
    <col min="3582" max="3583" width="9" style="119" customWidth="1"/>
    <col min="3584" max="3584" width="10.375" style="119" customWidth="1"/>
    <col min="3585" max="3587" width="9" style="119" customWidth="1"/>
    <col min="3588" max="3588" width="9.875" style="119" customWidth="1"/>
    <col min="3589" max="3589" width="10.375" style="119" customWidth="1"/>
    <col min="3590" max="3590" width="9.25" style="119" customWidth="1"/>
    <col min="3591" max="3835" width="9" style="119" customWidth="1"/>
    <col min="3836" max="3836" width="9.375" style="119" customWidth="1"/>
    <col min="3837" max="3837" width="38.25" style="119" customWidth="1"/>
    <col min="3838" max="3839" width="9" style="119" customWidth="1"/>
    <col min="3840" max="3840" width="10.375" style="119" customWidth="1"/>
    <col min="3841" max="3843" width="9" style="119" customWidth="1"/>
    <col min="3844" max="3844" width="9.875" style="119" customWidth="1"/>
    <col min="3845" max="3845" width="10.375" style="119" customWidth="1"/>
    <col min="3846" max="3846" width="9.25" style="119" customWidth="1"/>
    <col min="3847" max="4091" width="9" style="119" customWidth="1"/>
    <col min="4092" max="4092" width="9.375" style="119" customWidth="1"/>
    <col min="4093" max="4093" width="38.25" style="119" customWidth="1"/>
    <col min="4094" max="4095" width="9" style="119" customWidth="1"/>
    <col min="4096" max="4096" width="10.375" style="119" customWidth="1"/>
    <col min="4097" max="4099" width="9" style="119" customWidth="1"/>
    <col min="4100" max="4100" width="9.875" style="119" customWidth="1"/>
    <col min="4101" max="4101" width="10.375" style="119" customWidth="1"/>
    <col min="4102" max="4102" width="9.25" style="119" customWidth="1"/>
    <col min="4103" max="4347" width="9" style="119" customWidth="1"/>
    <col min="4348" max="4348" width="9.375" style="119" customWidth="1"/>
    <col min="4349" max="4349" width="38.25" style="119" customWidth="1"/>
    <col min="4350" max="4351" width="9" style="119" customWidth="1"/>
    <col min="4352" max="4352" width="10.375" style="119" customWidth="1"/>
    <col min="4353" max="4355" width="9" style="119" customWidth="1"/>
    <col min="4356" max="4356" width="9.875" style="119" customWidth="1"/>
    <col min="4357" max="4357" width="10.375" style="119" customWidth="1"/>
    <col min="4358" max="4358" width="9.25" style="119" customWidth="1"/>
    <col min="4359" max="4603" width="9" style="119" customWidth="1"/>
    <col min="4604" max="4604" width="9.375" style="119" customWidth="1"/>
    <col min="4605" max="4605" width="38.25" style="119" customWidth="1"/>
    <col min="4606" max="4607" width="9" style="119" customWidth="1"/>
    <col min="4608" max="4608" width="10.375" style="119" customWidth="1"/>
    <col min="4609" max="4611" width="9" style="119" customWidth="1"/>
    <col min="4612" max="4612" width="9.875" style="119" customWidth="1"/>
    <col min="4613" max="4613" width="10.375" style="119" customWidth="1"/>
    <col min="4614" max="4614" width="9.25" style="119" customWidth="1"/>
    <col min="4615" max="4859" width="9" style="119" customWidth="1"/>
    <col min="4860" max="4860" width="9.375" style="119" customWidth="1"/>
    <col min="4861" max="4861" width="38.25" style="119" customWidth="1"/>
    <col min="4862" max="4863" width="9" style="119" customWidth="1"/>
    <col min="4864" max="4864" width="10.375" style="119" customWidth="1"/>
    <col min="4865" max="4867" width="9" style="119" customWidth="1"/>
    <col min="4868" max="4868" width="9.875" style="119" customWidth="1"/>
    <col min="4869" max="4869" width="10.375" style="119" customWidth="1"/>
    <col min="4870" max="4870" width="9.25" style="119" customWidth="1"/>
    <col min="4871" max="5115" width="9" style="119" customWidth="1"/>
    <col min="5116" max="5116" width="9.375" style="119" customWidth="1"/>
    <col min="5117" max="5117" width="38.25" style="119" customWidth="1"/>
    <col min="5118" max="5119" width="9" style="119" customWidth="1"/>
    <col min="5120" max="5120" width="10.375" style="119" customWidth="1"/>
    <col min="5121" max="5123" width="9" style="119" customWidth="1"/>
    <col min="5124" max="5124" width="9.875" style="119" customWidth="1"/>
    <col min="5125" max="5125" width="10.375" style="119" customWidth="1"/>
    <col min="5126" max="5126" width="9.25" style="119" customWidth="1"/>
    <col min="5127" max="5371" width="9" style="119" customWidth="1"/>
    <col min="5372" max="5372" width="9.375" style="119" customWidth="1"/>
    <col min="5373" max="5373" width="38.25" style="119" customWidth="1"/>
    <col min="5374" max="5375" width="9" style="119" customWidth="1"/>
    <col min="5376" max="5376" width="10.375" style="119" customWidth="1"/>
    <col min="5377" max="5379" width="9" style="119" customWidth="1"/>
    <col min="5380" max="5380" width="9.875" style="119" customWidth="1"/>
    <col min="5381" max="5381" width="10.375" style="119" customWidth="1"/>
    <col min="5382" max="5382" width="9.25" style="119" customWidth="1"/>
    <col min="5383" max="5627" width="9" style="119" customWidth="1"/>
    <col min="5628" max="5628" width="9.375" style="119" customWidth="1"/>
    <col min="5629" max="5629" width="38.25" style="119" customWidth="1"/>
    <col min="5630" max="5631" width="9" style="119" customWidth="1"/>
    <col min="5632" max="5632" width="10.375" style="119" customWidth="1"/>
    <col min="5633" max="5635" width="9" style="119" customWidth="1"/>
    <col min="5636" max="5636" width="9.875" style="119" customWidth="1"/>
    <col min="5637" max="5637" width="10.375" style="119" customWidth="1"/>
    <col min="5638" max="5638" width="9.25" style="119" customWidth="1"/>
    <col min="5639" max="5883" width="9" style="119" customWidth="1"/>
    <col min="5884" max="5884" width="9.375" style="119" customWidth="1"/>
    <col min="5885" max="5885" width="38.25" style="119" customWidth="1"/>
    <col min="5886" max="5887" width="9" style="119" customWidth="1"/>
    <col min="5888" max="5888" width="10.375" style="119" customWidth="1"/>
    <col min="5889" max="5891" width="9" style="119" customWidth="1"/>
    <col min="5892" max="5892" width="9.875" style="119" customWidth="1"/>
    <col min="5893" max="5893" width="10.375" style="119" customWidth="1"/>
    <col min="5894" max="5894" width="9.25" style="119" customWidth="1"/>
    <col min="5895" max="6139" width="9" style="119" customWidth="1"/>
    <col min="6140" max="6140" width="9.375" style="119" customWidth="1"/>
    <col min="6141" max="6141" width="38.25" style="119" customWidth="1"/>
    <col min="6142" max="6143" width="9" style="119" customWidth="1"/>
    <col min="6144" max="6144" width="10.375" style="119" customWidth="1"/>
    <col min="6145" max="6147" width="9" style="119" customWidth="1"/>
    <col min="6148" max="6148" width="9.875" style="119" customWidth="1"/>
    <col min="6149" max="6149" width="10.375" style="119" customWidth="1"/>
    <col min="6150" max="6150" width="9.25" style="119" customWidth="1"/>
    <col min="6151" max="6395" width="9" style="119" customWidth="1"/>
    <col min="6396" max="6396" width="9.375" style="119" customWidth="1"/>
    <col min="6397" max="6397" width="38.25" style="119" customWidth="1"/>
    <col min="6398" max="6399" width="9" style="119" customWidth="1"/>
    <col min="6400" max="6400" width="10.375" style="119" customWidth="1"/>
    <col min="6401" max="6403" width="9" style="119" customWidth="1"/>
    <col min="6404" max="6404" width="9.875" style="119" customWidth="1"/>
    <col min="6405" max="6405" width="10.375" style="119" customWidth="1"/>
    <col min="6406" max="6406" width="9.25" style="119" customWidth="1"/>
    <col min="6407" max="6651" width="9" style="119" customWidth="1"/>
    <col min="6652" max="6652" width="9.375" style="119" customWidth="1"/>
    <col min="6653" max="6653" width="38.25" style="119" customWidth="1"/>
    <col min="6654" max="6655" width="9" style="119" customWidth="1"/>
    <col min="6656" max="6656" width="10.375" style="119" customWidth="1"/>
    <col min="6657" max="6659" width="9" style="119" customWidth="1"/>
    <col min="6660" max="6660" width="9.875" style="119" customWidth="1"/>
    <col min="6661" max="6661" width="10.375" style="119" customWidth="1"/>
    <col min="6662" max="6662" width="9.25" style="119" customWidth="1"/>
    <col min="6663" max="6907" width="9" style="119" customWidth="1"/>
    <col min="6908" max="6908" width="9.375" style="119" customWidth="1"/>
    <col min="6909" max="6909" width="38.25" style="119" customWidth="1"/>
    <col min="6910" max="6911" width="9" style="119" customWidth="1"/>
    <col min="6912" max="6912" width="10.375" style="119" customWidth="1"/>
    <col min="6913" max="6915" width="9" style="119" customWidth="1"/>
    <col min="6916" max="6916" width="9.875" style="119" customWidth="1"/>
    <col min="6917" max="6917" width="10.375" style="119" customWidth="1"/>
    <col min="6918" max="6918" width="9.25" style="119" customWidth="1"/>
    <col min="6919" max="7163" width="9" style="119" customWidth="1"/>
    <col min="7164" max="7164" width="9.375" style="119" customWidth="1"/>
    <col min="7165" max="7165" width="38.25" style="119" customWidth="1"/>
    <col min="7166" max="7167" width="9" style="119" customWidth="1"/>
    <col min="7168" max="7168" width="10.375" style="119" customWidth="1"/>
    <col min="7169" max="7171" width="9" style="119" customWidth="1"/>
    <col min="7172" max="7172" width="9.875" style="119" customWidth="1"/>
    <col min="7173" max="7173" width="10.375" style="119" customWidth="1"/>
    <col min="7174" max="7174" width="9.25" style="119" customWidth="1"/>
    <col min="7175" max="7419" width="9" style="119" customWidth="1"/>
    <col min="7420" max="7420" width="9.375" style="119" customWidth="1"/>
    <col min="7421" max="7421" width="38.25" style="119" customWidth="1"/>
    <col min="7422" max="7423" width="9" style="119" customWidth="1"/>
    <col min="7424" max="7424" width="10.375" style="119" customWidth="1"/>
    <col min="7425" max="7427" width="9" style="119" customWidth="1"/>
    <col min="7428" max="7428" width="9.875" style="119" customWidth="1"/>
    <col min="7429" max="7429" width="10.375" style="119" customWidth="1"/>
    <col min="7430" max="7430" width="9.25" style="119" customWidth="1"/>
    <col min="7431" max="7675" width="9" style="119" customWidth="1"/>
    <col min="7676" max="7676" width="9.375" style="119" customWidth="1"/>
    <col min="7677" max="7677" width="38.25" style="119" customWidth="1"/>
    <col min="7678" max="7679" width="9" style="119" customWidth="1"/>
    <col min="7680" max="7680" width="10.375" style="119" customWidth="1"/>
    <col min="7681" max="7683" width="9" style="119" customWidth="1"/>
    <col min="7684" max="7684" width="9.875" style="119" customWidth="1"/>
    <col min="7685" max="7685" width="10.375" style="119" customWidth="1"/>
    <col min="7686" max="7686" width="9.25" style="119" customWidth="1"/>
    <col min="7687" max="7931" width="9" style="119" customWidth="1"/>
    <col min="7932" max="7932" width="9.375" style="119" customWidth="1"/>
    <col min="7933" max="7933" width="38.25" style="119" customWidth="1"/>
    <col min="7934" max="7935" width="9" style="119" customWidth="1"/>
    <col min="7936" max="7936" width="10.375" style="119" customWidth="1"/>
    <col min="7937" max="7939" width="9" style="119" customWidth="1"/>
    <col min="7940" max="7940" width="9.875" style="119" customWidth="1"/>
    <col min="7941" max="7941" width="10.375" style="119" customWidth="1"/>
    <col min="7942" max="7942" width="9.25" style="119" customWidth="1"/>
    <col min="7943" max="8187" width="9" style="119" customWidth="1"/>
    <col min="8188" max="8188" width="9.375" style="119" customWidth="1"/>
    <col min="8189" max="8189" width="38.25" style="119" customWidth="1"/>
    <col min="8190" max="8191" width="9" style="119" customWidth="1"/>
    <col min="8192" max="8192" width="10.375" style="119" customWidth="1"/>
    <col min="8193" max="8195" width="9" style="119" customWidth="1"/>
    <col min="8196" max="8196" width="9.875" style="119" customWidth="1"/>
    <col min="8197" max="8197" width="10.375" style="119" customWidth="1"/>
    <col min="8198" max="8198" width="9.25" style="119" customWidth="1"/>
    <col min="8199" max="8443" width="9" style="119" customWidth="1"/>
    <col min="8444" max="8444" width="9.375" style="119" customWidth="1"/>
    <col min="8445" max="8445" width="38.25" style="119" customWidth="1"/>
    <col min="8446" max="8447" width="9" style="119" customWidth="1"/>
    <col min="8448" max="8448" width="10.375" style="119" customWidth="1"/>
    <col min="8449" max="8451" width="9" style="119" customWidth="1"/>
    <col min="8452" max="8452" width="9.875" style="119" customWidth="1"/>
    <col min="8453" max="8453" width="10.375" style="119" customWidth="1"/>
    <col min="8454" max="8454" width="9.25" style="119" customWidth="1"/>
    <col min="8455" max="8699" width="9" style="119" customWidth="1"/>
    <col min="8700" max="8700" width="9.375" style="119" customWidth="1"/>
    <col min="8701" max="8701" width="38.25" style="119" customWidth="1"/>
    <col min="8702" max="8703" width="9" style="119" customWidth="1"/>
    <col min="8704" max="8704" width="10.375" style="119" customWidth="1"/>
    <col min="8705" max="8707" width="9" style="119" customWidth="1"/>
    <col min="8708" max="8708" width="9.875" style="119" customWidth="1"/>
    <col min="8709" max="8709" width="10.375" style="119" customWidth="1"/>
    <col min="8710" max="8710" width="9.25" style="119" customWidth="1"/>
    <col min="8711" max="8955" width="9" style="119" customWidth="1"/>
    <col min="8956" max="8956" width="9.375" style="119" customWidth="1"/>
    <col min="8957" max="8957" width="38.25" style="119" customWidth="1"/>
    <col min="8958" max="8959" width="9" style="119" customWidth="1"/>
    <col min="8960" max="8960" width="10.375" style="119" customWidth="1"/>
    <col min="8961" max="8963" width="9" style="119" customWidth="1"/>
    <col min="8964" max="8964" width="9.875" style="119" customWidth="1"/>
    <col min="8965" max="8965" width="10.375" style="119" customWidth="1"/>
    <col min="8966" max="8966" width="9.25" style="119" customWidth="1"/>
    <col min="8967" max="9211" width="9" style="119" customWidth="1"/>
    <col min="9212" max="9212" width="9.375" style="119" customWidth="1"/>
    <col min="9213" max="9213" width="38.25" style="119" customWidth="1"/>
    <col min="9214" max="9215" width="9" style="119" customWidth="1"/>
    <col min="9216" max="9216" width="10.375" style="119" customWidth="1"/>
    <col min="9217" max="9219" width="9" style="119" customWidth="1"/>
    <col min="9220" max="9220" width="9.875" style="119" customWidth="1"/>
    <col min="9221" max="9221" width="10.375" style="119" customWidth="1"/>
    <col min="9222" max="9222" width="9.25" style="119" customWidth="1"/>
    <col min="9223" max="9467" width="9" style="119" customWidth="1"/>
    <col min="9468" max="9468" width="9.375" style="119" customWidth="1"/>
    <col min="9469" max="9469" width="38.25" style="119" customWidth="1"/>
    <col min="9470" max="9471" width="9" style="119" customWidth="1"/>
    <col min="9472" max="9472" width="10.375" style="119" customWidth="1"/>
    <col min="9473" max="9475" width="9" style="119" customWidth="1"/>
    <col min="9476" max="9476" width="9.875" style="119" customWidth="1"/>
    <col min="9477" max="9477" width="10.375" style="119" customWidth="1"/>
    <col min="9478" max="9478" width="9.25" style="119" customWidth="1"/>
    <col min="9479" max="9723" width="9" style="119" customWidth="1"/>
    <col min="9724" max="9724" width="9.375" style="119" customWidth="1"/>
    <col min="9725" max="9725" width="38.25" style="119" customWidth="1"/>
    <col min="9726" max="9727" width="9" style="119" customWidth="1"/>
    <col min="9728" max="9728" width="10.375" style="119" customWidth="1"/>
    <col min="9729" max="9731" width="9" style="119" customWidth="1"/>
    <col min="9732" max="9732" width="9.875" style="119" customWidth="1"/>
    <col min="9733" max="9733" width="10.375" style="119" customWidth="1"/>
    <col min="9734" max="9734" width="9.25" style="119" customWidth="1"/>
    <col min="9735" max="9979" width="9" style="119" customWidth="1"/>
    <col min="9980" max="9980" width="9.375" style="119" customWidth="1"/>
    <col min="9981" max="9981" width="38.25" style="119" customWidth="1"/>
    <col min="9982" max="9983" width="9" style="119" customWidth="1"/>
    <col min="9984" max="9984" width="10.375" style="119" customWidth="1"/>
    <col min="9985" max="9987" width="9" style="119" customWidth="1"/>
    <col min="9988" max="9988" width="9.875" style="119" customWidth="1"/>
    <col min="9989" max="9989" width="10.375" style="119" customWidth="1"/>
    <col min="9990" max="9990" width="9.25" style="119" customWidth="1"/>
    <col min="9991" max="10235" width="9" style="119" customWidth="1"/>
    <col min="10236" max="10236" width="9.375" style="119" customWidth="1"/>
    <col min="10237" max="10237" width="38.25" style="119" customWidth="1"/>
    <col min="10238" max="10239" width="9" style="119" customWidth="1"/>
    <col min="10240" max="10240" width="10.375" style="119" customWidth="1"/>
    <col min="10241" max="10243" width="9" style="119" customWidth="1"/>
    <col min="10244" max="10244" width="9.875" style="119" customWidth="1"/>
    <col min="10245" max="10245" width="10.375" style="119" customWidth="1"/>
    <col min="10246" max="10246" width="9.25" style="119" customWidth="1"/>
    <col min="10247" max="10491" width="9" style="119" customWidth="1"/>
    <col min="10492" max="10492" width="9.375" style="119" customWidth="1"/>
    <col min="10493" max="10493" width="38.25" style="119" customWidth="1"/>
    <col min="10494" max="10495" width="9" style="119" customWidth="1"/>
    <col min="10496" max="10496" width="10.375" style="119" customWidth="1"/>
    <col min="10497" max="10499" width="9" style="119" customWidth="1"/>
    <col min="10500" max="10500" width="9.875" style="119" customWidth="1"/>
    <col min="10501" max="10501" width="10.375" style="119" customWidth="1"/>
    <col min="10502" max="10502" width="9.25" style="119" customWidth="1"/>
    <col min="10503" max="10747" width="9" style="119" customWidth="1"/>
    <col min="10748" max="10748" width="9.375" style="119" customWidth="1"/>
    <col min="10749" max="10749" width="38.25" style="119" customWidth="1"/>
    <col min="10750" max="10751" width="9" style="119" customWidth="1"/>
    <col min="10752" max="10752" width="10.375" style="119" customWidth="1"/>
    <col min="10753" max="10755" width="9" style="119" customWidth="1"/>
    <col min="10756" max="10756" width="9.875" style="119" customWidth="1"/>
    <col min="10757" max="10757" width="10.375" style="119" customWidth="1"/>
    <col min="10758" max="10758" width="9.25" style="119" customWidth="1"/>
    <col min="10759" max="11003" width="9" style="119" customWidth="1"/>
    <col min="11004" max="11004" width="9.375" style="119" customWidth="1"/>
    <col min="11005" max="11005" width="38.25" style="119" customWidth="1"/>
    <col min="11006" max="11007" width="9" style="119" customWidth="1"/>
    <col min="11008" max="11008" width="10.375" style="119" customWidth="1"/>
    <col min="11009" max="11011" width="9" style="119" customWidth="1"/>
    <col min="11012" max="11012" width="9.875" style="119" customWidth="1"/>
    <col min="11013" max="11013" width="10.375" style="119" customWidth="1"/>
    <col min="11014" max="11014" width="9.25" style="119" customWidth="1"/>
    <col min="11015" max="11259" width="9" style="119" customWidth="1"/>
    <col min="11260" max="11260" width="9.375" style="119" customWidth="1"/>
    <col min="11261" max="11261" width="38.25" style="119" customWidth="1"/>
    <col min="11262" max="11263" width="9" style="119" customWidth="1"/>
    <col min="11264" max="11264" width="10.375" style="119" customWidth="1"/>
    <col min="11265" max="11267" width="9" style="119" customWidth="1"/>
    <col min="11268" max="11268" width="9.875" style="119" customWidth="1"/>
    <col min="11269" max="11269" width="10.375" style="119" customWidth="1"/>
    <col min="11270" max="11270" width="9.25" style="119" customWidth="1"/>
    <col min="11271" max="11515" width="9" style="119" customWidth="1"/>
    <col min="11516" max="11516" width="9.375" style="119" customWidth="1"/>
    <col min="11517" max="11517" width="38.25" style="119" customWidth="1"/>
    <col min="11518" max="11519" width="9" style="119" customWidth="1"/>
    <col min="11520" max="11520" width="10.375" style="119" customWidth="1"/>
    <col min="11521" max="11523" width="9" style="119" customWidth="1"/>
    <col min="11524" max="11524" width="9.875" style="119" customWidth="1"/>
    <col min="11525" max="11525" width="10.375" style="119" customWidth="1"/>
    <col min="11526" max="11526" width="9.25" style="119" customWidth="1"/>
    <col min="11527" max="11771" width="9" style="119" customWidth="1"/>
    <col min="11772" max="11772" width="9.375" style="119" customWidth="1"/>
    <col min="11773" max="11773" width="38.25" style="119" customWidth="1"/>
    <col min="11774" max="11775" width="9" style="119" customWidth="1"/>
    <col min="11776" max="11776" width="10.375" style="119" customWidth="1"/>
    <col min="11777" max="11779" width="9" style="119" customWidth="1"/>
    <col min="11780" max="11780" width="9.875" style="119" customWidth="1"/>
    <col min="11781" max="11781" width="10.375" style="119" customWidth="1"/>
    <col min="11782" max="11782" width="9.25" style="119" customWidth="1"/>
    <col min="11783" max="12027" width="9" style="119" customWidth="1"/>
    <col min="12028" max="12028" width="9.375" style="119" customWidth="1"/>
    <col min="12029" max="12029" width="38.25" style="119" customWidth="1"/>
    <col min="12030" max="12031" width="9" style="119" customWidth="1"/>
    <col min="12032" max="12032" width="10.375" style="119" customWidth="1"/>
    <col min="12033" max="12035" width="9" style="119" customWidth="1"/>
    <col min="12036" max="12036" width="9.875" style="119" customWidth="1"/>
    <col min="12037" max="12037" width="10.375" style="119" customWidth="1"/>
    <col min="12038" max="12038" width="9.25" style="119" customWidth="1"/>
    <col min="12039" max="12283" width="9" style="119" customWidth="1"/>
    <col min="12284" max="12284" width="9.375" style="119" customWidth="1"/>
    <col min="12285" max="12285" width="38.25" style="119" customWidth="1"/>
    <col min="12286" max="12287" width="9" style="119" customWidth="1"/>
    <col min="12288" max="12288" width="10.375" style="119" customWidth="1"/>
    <col min="12289" max="12291" width="9" style="119" customWidth="1"/>
    <col min="12292" max="12292" width="9.875" style="119" customWidth="1"/>
    <col min="12293" max="12293" width="10.375" style="119" customWidth="1"/>
    <col min="12294" max="12294" width="9.25" style="119" customWidth="1"/>
    <col min="12295" max="12539" width="9" style="119" customWidth="1"/>
    <col min="12540" max="12540" width="9.375" style="119" customWidth="1"/>
    <col min="12541" max="12541" width="38.25" style="119" customWidth="1"/>
    <col min="12542" max="12543" width="9" style="119" customWidth="1"/>
    <col min="12544" max="12544" width="10.375" style="119" customWidth="1"/>
    <col min="12545" max="12547" width="9" style="119" customWidth="1"/>
    <col min="12548" max="12548" width="9.875" style="119" customWidth="1"/>
    <col min="12549" max="12549" width="10.375" style="119" customWidth="1"/>
    <col min="12550" max="12550" width="9.25" style="119" customWidth="1"/>
    <col min="12551" max="12795" width="9" style="119" customWidth="1"/>
    <col min="12796" max="12796" width="9.375" style="119" customWidth="1"/>
    <col min="12797" max="12797" width="38.25" style="119" customWidth="1"/>
    <col min="12798" max="12799" width="9" style="119" customWidth="1"/>
    <col min="12800" max="12800" width="10.375" style="119" customWidth="1"/>
    <col min="12801" max="12803" width="9" style="119" customWidth="1"/>
    <col min="12804" max="12804" width="9.875" style="119" customWidth="1"/>
    <col min="12805" max="12805" width="10.375" style="119" customWidth="1"/>
    <col min="12806" max="12806" width="9.25" style="119" customWidth="1"/>
    <col min="12807" max="13051" width="9" style="119" customWidth="1"/>
    <col min="13052" max="13052" width="9.375" style="119" customWidth="1"/>
    <col min="13053" max="13053" width="38.25" style="119" customWidth="1"/>
    <col min="13054" max="13055" width="9" style="119" customWidth="1"/>
    <col min="13056" max="13056" width="10.375" style="119" customWidth="1"/>
    <col min="13057" max="13059" width="9" style="119" customWidth="1"/>
    <col min="13060" max="13060" width="9.875" style="119" customWidth="1"/>
    <col min="13061" max="13061" width="10.375" style="119" customWidth="1"/>
    <col min="13062" max="13062" width="9.25" style="119" customWidth="1"/>
    <col min="13063" max="13307" width="9" style="119" customWidth="1"/>
    <col min="13308" max="13308" width="9.375" style="119" customWidth="1"/>
    <col min="13309" max="13309" width="38.25" style="119" customWidth="1"/>
    <col min="13310" max="13311" width="9" style="119" customWidth="1"/>
    <col min="13312" max="13312" width="10.375" style="119" customWidth="1"/>
    <col min="13313" max="13315" width="9" style="119" customWidth="1"/>
    <col min="13316" max="13316" width="9.875" style="119" customWidth="1"/>
    <col min="13317" max="13317" width="10.375" style="119" customWidth="1"/>
    <col min="13318" max="13318" width="9.25" style="119" customWidth="1"/>
    <col min="13319" max="13563" width="9" style="119" customWidth="1"/>
    <col min="13564" max="13564" width="9.375" style="119" customWidth="1"/>
    <col min="13565" max="13565" width="38.25" style="119" customWidth="1"/>
    <col min="13566" max="13567" width="9" style="119" customWidth="1"/>
    <col min="13568" max="13568" width="10.375" style="119" customWidth="1"/>
    <col min="13569" max="13571" width="9" style="119" customWidth="1"/>
    <col min="13572" max="13572" width="9.875" style="119" customWidth="1"/>
    <col min="13573" max="13573" width="10.375" style="119" customWidth="1"/>
    <col min="13574" max="13574" width="9.25" style="119" customWidth="1"/>
    <col min="13575" max="13819" width="9" style="119" customWidth="1"/>
    <col min="13820" max="13820" width="9.375" style="119" customWidth="1"/>
    <col min="13821" max="13821" width="38.25" style="119" customWidth="1"/>
    <col min="13822" max="13823" width="9" style="119" customWidth="1"/>
    <col min="13824" max="13824" width="10.375" style="119" customWidth="1"/>
    <col min="13825" max="13827" width="9" style="119" customWidth="1"/>
    <col min="13828" max="13828" width="9.875" style="119" customWidth="1"/>
    <col min="13829" max="13829" width="10.375" style="119" customWidth="1"/>
    <col min="13830" max="13830" width="9.25" style="119" customWidth="1"/>
    <col min="13831" max="14075" width="9" style="119" customWidth="1"/>
    <col min="14076" max="14076" width="9.375" style="119" customWidth="1"/>
    <col min="14077" max="14077" width="38.25" style="119" customWidth="1"/>
    <col min="14078" max="14079" width="9" style="119" customWidth="1"/>
    <col min="14080" max="14080" width="10.375" style="119" customWidth="1"/>
    <col min="14081" max="14083" width="9" style="119" customWidth="1"/>
    <col min="14084" max="14084" width="9.875" style="119" customWidth="1"/>
    <col min="14085" max="14085" width="10.375" style="119" customWidth="1"/>
    <col min="14086" max="14086" width="9.25" style="119" customWidth="1"/>
    <col min="14087" max="14331" width="9" style="119" customWidth="1"/>
    <col min="14332" max="14332" width="9.375" style="119" customWidth="1"/>
    <col min="14333" max="14333" width="38.25" style="119" customWidth="1"/>
    <col min="14334" max="14335" width="9" style="119" customWidth="1"/>
    <col min="14336" max="14336" width="10.375" style="119" customWidth="1"/>
    <col min="14337" max="14339" width="9" style="119" customWidth="1"/>
    <col min="14340" max="14340" width="9.875" style="119" customWidth="1"/>
    <col min="14341" max="14341" width="10.375" style="119" customWidth="1"/>
    <col min="14342" max="14342" width="9.25" style="119" customWidth="1"/>
    <col min="14343" max="14587" width="9" style="119" customWidth="1"/>
    <col min="14588" max="14588" width="9.375" style="119" customWidth="1"/>
    <col min="14589" max="14589" width="38.25" style="119" customWidth="1"/>
    <col min="14590" max="14591" width="9" style="119" customWidth="1"/>
    <col min="14592" max="14592" width="10.375" style="119" customWidth="1"/>
    <col min="14593" max="14595" width="9" style="119" customWidth="1"/>
    <col min="14596" max="14596" width="9.875" style="119" customWidth="1"/>
    <col min="14597" max="14597" width="10.375" style="119" customWidth="1"/>
    <col min="14598" max="14598" width="9.25" style="119" customWidth="1"/>
    <col min="14599" max="14843" width="9" style="119" customWidth="1"/>
    <col min="14844" max="14844" width="9.375" style="119" customWidth="1"/>
    <col min="14845" max="14845" width="38.25" style="119" customWidth="1"/>
    <col min="14846" max="14847" width="9" style="119" customWidth="1"/>
    <col min="14848" max="14848" width="10.375" style="119" customWidth="1"/>
    <col min="14849" max="14851" width="9" style="119" customWidth="1"/>
    <col min="14852" max="14852" width="9.875" style="119" customWidth="1"/>
    <col min="14853" max="14853" width="10.375" style="119" customWidth="1"/>
    <col min="14854" max="14854" width="9.25" style="119" customWidth="1"/>
    <col min="14855" max="15099" width="9" style="119" customWidth="1"/>
    <col min="15100" max="15100" width="9.375" style="119" customWidth="1"/>
    <col min="15101" max="15101" width="38.25" style="119" customWidth="1"/>
    <col min="15102" max="15103" width="9" style="119" customWidth="1"/>
    <col min="15104" max="15104" width="10.375" style="119" customWidth="1"/>
    <col min="15105" max="15107" width="9" style="119" customWidth="1"/>
    <col min="15108" max="15108" width="9.875" style="119" customWidth="1"/>
    <col min="15109" max="15109" width="10.375" style="119" customWidth="1"/>
    <col min="15110" max="15110" width="9.25" style="119" customWidth="1"/>
    <col min="15111" max="15355" width="9" style="119" customWidth="1"/>
    <col min="15356" max="15356" width="9.375" style="119" customWidth="1"/>
    <col min="15357" max="15357" width="38.25" style="119" customWidth="1"/>
    <col min="15358" max="15359" width="9" style="119" customWidth="1"/>
    <col min="15360" max="15360" width="10.375" style="119" customWidth="1"/>
    <col min="15361" max="15363" width="9" style="119" customWidth="1"/>
    <col min="15364" max="15364" width="9.875" style="119" customWidth="1"/>
    <col min="15365" max="15365" width="10.375" style="119" customWidth="1"/>
    <col min="15366" max="15366" width="9.25" style="119" customWidth="1"/>
    <col min="15367" max="15611" width="9" style="119" customWidth="1"/>
    <col min="15612" max="15612" width="9.375" style="119" customWidth="1"/>
    <col min="15613" max="15613" width="38.25" style="119" customWidth="1"/>
    <col min="15614" max="15615" width="9" style="119" customWidth="1"/>
    <col min="15616" max="15616" width="10.375" style="119" customWidth="1"/>
    <col min="15617" max="15619" width="9" style="119" customWidth="1"/>
    <col min="15620" max="15620" width="9.875" style="119" customWidth="1"/>
    <col min="15621" max="15621" width="10.375" style="119" customWidth="1"/>
    <col min="15622" max="15622" width="9.25" style="119" customWidth="1"/>
    <col min="15623" max="15867" width="9" style="119" customWidth="1"/>
    <col min="15868" max="15868" width="9.375" style="119" customWidth="1"/>
    <col min="15869" max="15869" width="38.25" style="119" customWidth="1"/>
    <col min="15870" max="15871" width="9" style="119" customWidth="1"/>
    <col min="15872" max="15872" width="10.375" style="119" customWidth="1"/>
    <col min="15873" max="15875" width="9" style="119" customWidth="1"/>
    <col min="15876" max="15876" width="9.875" style="119" customWidth="1"/>
    <col min="15877" max="15877" width="10.375" style="119" customWidth="1"/>
    <col min="15878" max="15878" width="9.25" style="119" customWidth="1"/>
    <col min="15879" max="16123" width="9" style="119" customWidth="1"/>
    <col min="16124" max="16124" width="9.375" style="119" customWidth="1"/>
    <col min="16125" max="16125" width="38.25" style="119" customWidth="1"/>
    <col min="16126" max="16127" width="9" style="119" customWidth="1"/>
    <col min="16128" max="16128" width="10.375" style="119" customWidth="1"/>
    <col min="16129" max="16131" width="9" style="119" customWidth="1"/>
    <col min="16132" max="16132" width="9.875" style="119" customWidth="1"/>
    <col min="16133" max="16133" width="10.375" style="119" customWidth="1"/>
    <col min="16134" max="16134" width="9.25" style="119" customWidth="1"/>
    <col min="16135" max="16383" width="9" style="119" customWidth="1"/>
    <col min="16384" max="16384" width="9" style="119"/>
  </cols>
  <sheetData>
    <row r="1" ht="14.25" spans="2:9">
      <c r="B1" s="121" t="s">
        <v>3208</v>
      </c>
      <c r="C1" s="122"/>
      <c r="D1" s="123"/>
      <c r="E1" s="123"/>
      <c r="F1" s="123"/>
      <c r="G1" s="123"/>
      <c r="H1" s="123"/>
      <c r="I1" s="147"/>
    </row>
    <row r="2" spans="2:9">
      <c r="B2" s="124" t="s">
        <v>3209</v>
      </c>
      <c r="C2" s="124"/>
      <c r="D2" s="125"/>
      <c r="E2" s="125"/>
      <c r="F2" s="125"/>
      <c r="G2" s="125"/>
      <c r="H2" s="125"/>
      <c r="I2" s="148"/>
    </row>
    <row r="3" spans="2:9">
      <c r="B3" s="124"/>
      <c r="C3" s="124"/>
      <c r="D3" s="125"/>
      <c r="E3" s="125"/>
      <c r="F3" s="125"/>
      <c r="G3" s="125"/>
      <c r="H3" s="125"/>
      <c r="I3" s="148"/>
    </row>
    <row r="4" ht="14.25" spans="2:9">
      <c r="B4" s="122"/>
      <c r="C4" s="122"/>
      <c r="D4" s="126"/>
      <c r="E4" s="126"/>
      <c r="F4" s="126"/>
      <c r="G4" s="123"/>
      <c r="H4" s="127" t="s">
        <v>3178</v>
      </c>
      <c r="I4" s="147"/>
    </row>
    <row r="5" spans="2:9">
      <c r="B5" s="128" t="s">
        <v>3179</v>
      </c>
      <c r="C5" s="129" t="s">
        <v>117</v>
      </c>
      <c r="D5" s="130" t="s">
        <v>6</v>
      </c>
      <c r="E5" s="130"/>
      <c r="F5" s="130"/>
      <c r="G5" s="130"/>
      <c r="H5" s="130"/>
      <c r="I5" s="149"/>
    </row>
    <row r="6" customHeight="1" spans="2:9">
      <c r="B6" s="128"/>
      <c r="C6" s="129"/>
      <c r="D6" s="131" t="s">
        <v>8</v>
      </c>
      <c r="E6" s="132" t="s">
        <v>2839</v>
      </c>
      <c r="F6" s="130" t="s">
        <v>10</v>
      </c>
      <c r="G6" s="130" t="s">
        <v>11</v>
      </c>
      <c r="H6" s="130" t="s">
        <v>118</v>
      </c>
      <c r="I6" s="149"/>
    </row>
    <row r="7" spans="2:9">
      <c r="B7" s="128"/>
      <c r="C7" s="129"/>
      <c r="D7" s="131"/>
      <c r="E7" s="133"/>
      <c r="F7" s="130"/>
      <c r="G7" s="130"/>
      <c r="H7" s="134" t="s">
        <v>13</v>
      </c>
      <c r="I7" s="150" t="s">
        <v>14</v>
      </c>
    </row>
    <row r="8" ht="15.95" customHeight="1" spans="2:9">
      <c r="B8" s="135" t="s">
        <v>3189</v>
      </c>
      <c r="C8" s="136">
        <v>1640000</v>
      </c>
      <c r="D8" s="136"/>
      <c r="E8" s="136">
        <v>6140600.7</v>
      </c>
      <c r="F8" s="136">
        <v>2374510.7</v>
      </c>
      <c r="G8" s="137">
        <f t="shared" ref="G8:G13" si="0">F8/E8</f>
        <v>0.386690295625312</v>
      </c>
      <c r="H8" s="136">
        <f t="shared" ref="H8:H28" si="1">F8-C8</f>
        <v>734510.7</v>
      </c>
      <c r="I8" s="137">
        <f t="shared" ref="I8:I12" si="2">H8/C8</f>
        <v>0.447872378048781</v>
      </c>
    </row>
    <row r="9" ht="15.95" customHeight="1" spans="1:9">
      <c r="A9" s="119">
        <v>22301</v>
      </c>
      <c r="B9" s="138" t="s">
        <v>3190</v>
      </c>
      <c r="C9" s="139">
        <v>1640000</v>
      </c>
      <c r="D9" s="139"/>
      <c r="E9" s="139">
        <v>6140600.7</v>
      </c>
      <c r="F9" s="139">
        <v>2374510.7</v>
      </c>
      <c r="G9" s="140">
        <f t="shared" si="0"/>
        <v>0.386690295625312</v>
      </c>
      <c r="H9" s="139">
        <f t="shared" si="1"/>
        <v>734510.7</v>
      </c>
      <c r="I9" s="140">
        <f t="shared" si="2"/>
        <v>0.447872378048781</v>
      </c>
    </row>
    <row r="10" ht="15.95" customHeight="1" spans="1:9">
      <c r="A10" s="119">
        <v>2230102</v>
      </c>
      <c r="B10" s="138" t="s">
        <v>3191</v>
      </c>
      <c r="C10" s="139"/>
      <c r="D10" s="139"/>
      <c r="E10" s="139"/>
      <c r="F10" s="139"/>
      <c r="G10" s="140"/>
      <c r="H10" s="139">
        <f t="shared" si="1"/>
        <v>0</v>
      </c>
      <c r="I10" s="140"/>
    </row>
    <row r="11" ht="15.95" customHeight="1" spans="1:9">
      <c r="A11" s="119">
        <v>2230103</v>
      </c>
      <c r="B11" s="138" t="s">
        <v>3192</v>
      </c>
      <c r="C11" s="139"/>
      <c r="D11" s="139"/>
      <c r="E11" s="139"/>
      <c r="F11" s="139"/>
      <c r="G11" s="140"/>
      <c r="H11" s="139">
        <f t="shared" si="1"/>
        <v>0</v>
      </c>
      <c r="I11" s="140"/>
    </row>
    <row r="12" ht="15.95" customHeight="1" spans="1:9">
      <c r="A12" s="119">
        <v>2230105</v>
      </c>
      <c r="B12" s="138" t="s">
        <v>3193</v>
      </c>
      <c r="C12" s="139">
        <v>1640000</v>
      </c>
      <c r="D12" s="139"/>
      <c r="E12" s="139">
        <v>5988770.7</v>
      </c>
      <c r="F12" s="139">
        <v>2343040.7</v>
      </c>
      <c r="G12" s="140">
        <f t="shared" si="0"/>
        <v>0.391239006696316</v>
      </c>
      <c r="H12" s="139">
        <f t="shared" si="1"/>
        <v>703040.7</v>
      </c>
      <c r="I12" s="140">
        <f t="shared" si="2"/>
        <v>0.428683353658537</v>
      </c>
    </row>
    <row r="13" ht="15.95" customHeight="1" spans="1:9">
      <c r="A13" s="119">
        <v>2230106</v>
      </c>
      <c r="B13" s="138" t="s">
        <v>3194</v>
      </c>
      <c r="C13" s="139"/>
      <c r="D13" s="139"/>
      <c r="E13" s="139">
        <v>151830</v>
      </c>
      <c r="F13" s="139"/>
      <c r="G13" s="140">
        <f t="shared" si="0"/>
        <v>0</v>
      </c>
      <c r="H13" s="139">
        <f t="shared" si="1"/>
        <v>0</v>
      </c>
      <c r="I13" s="140"/>
    </row>
    <row r="14" ht="15.95" customHeight="1" spans="1:9">
      <c r="A14" s="119">
        <v>2230107</v>
      </c>
      <c r="B14" s="138" t="s">
        <v>3195</v>
      </c>
      <c r="C14" s="139"/>
      <c r="D14" s="139"/>
      <c r="E14" s="139"/>
      <c r="F14" s="139"/>
      <c r="G14" s="140"/>
      <c r="H14" s="139">
        <f t="shared" si="1"/>
        <v>0</v>
      </c>
      <c r="I14" s="140"/>
    </row>
    <row r="15" ht="15.95" customHeight="1" spans="1:9">
      <c r="A15" s="119">
        <v>2230199</v>
      </c>
      <c r="B15" s="138" t="s">
        <v>3196</v>
      </c>
      <c r="C15" s="139"/>
      <c r="D15" s="139"/>
      <c r="E15" s="139"/>
      <c r="F15" s="139">
        <v>31470</v>
      </c>
      <c r="G15" s="140"/>
      <c r="H15" s="139">
        <f t="shared" si="1"/>
        <v>31470</v>
      </c>
      <c r="I15" s="140"/>
    </row>
    <row r="16" ht="15.95" customHeight="1" spans="2:9">
      <c r="B16" s="138" t="s">
        <v>3197</v>
      </c>
      <c r="C16" s="139"/>
      <c r="D16" s="139"/>
      <c r="E16" s="139"/>
      <c r="F16" s="139"/>
      <c r="G16" s="140"/>
      <c r="H16" s="139">
        <f t="shared" si="1"/>
        <v>0</v>
      </c>
      <c r="I16" s="140"/>
    </row>
    <row r="17" ht="15.95" customHeight="1" spans="2:9">
      <c r="B17" s="138" t="s">
        <v>3198</v>
      </c>
      <c r="C17" s="139"/>
      <c r="D17" s="139"/>
      <c r="E17" s="139"/>
      <c r="F17" s="139"/>
      <c r="G17" s="140"/>
      <c r="H17" s="139">
        <f t="shared" si="1"/>
        <v>0</v>
      </c>
      <c r="I17" s="140"/>
    </row>
    <row r="18" ht="15.95" customHeight="1" spans="2:9">
      <c r="B18" s="138" t="s">
        <v>3199</v>
      </c>
      <c r="C18" s="139"/>
      <c r="D18" s="139"/>
      <c r="E18" s="139"/>
      <c r="F18" s="139"/>
      <c r="G18" s="140"/>
      <c r="H18" s="139">
        <f t="shared" si="1"/>
        <v>0</v>
      </c>
      <c r="I18" s="140"/>
    </row>
    <row r="19" ht="15.95" customHeight="1" spans="2:9">
      <c r="B19" s="138" t="s">
        <v>3200</v>
      </c>
      <c r="C19" s="139"/>
      <c r="D19" s="139"/>
      <c r="E19" s="139"/>
      <c r="F19" s="139"/>
      <c r="G19" s="140"/>
      <c r="H19" s="139">
        <f t="shared" si="1"/>
        <v>0</v>
      </c>
      <c r="I19" s="140"/>
    </row>
    <row r="20" ht="15.95" customHeight="1" spans="2:9">
      <c r="B20" s="138" t="s">
        <v>3201</v>
      </c>
      <c r="C20" s="139"/>
      <c r="D20" s="139"/>
      <c r="E20" s="139"/>
      <c r="F20" s="139"/>
      <c r="G20" s="140"/>
      <c r="H20" s="139">
        <f t="shared" si="1"/>
        <v>0</v>
      </c>
      <c r="I20" s="140"/>
    </row>
    <row r="21" ht="15.95" customHeight="1" spans="2:9">
      <c r="B21" s="138" t="s">
        <v>3202</v>
      </c>
      <c r="C21" s="139"/>
      <c r="D21" s="139"/>
      <c r="E21" s="139"/>
      <c r="F21" s="139"/>
      <c r="G21" s="140"/>
      <c r="H21" s="139">
        <f t="shared" si="1"/>
        <v>0</v>
      </c>
      <c r="I21" s="140"/>
    </row>
    <row r="22" ht="15.95" customHeight="1" spans="2:9">
      <c r="B22" s="138" t="s">
        <v>3203</v>
      </c>
      <c r="C22" s="139"/>
      <c r="D22" s="139"/>
      <c r="E22" s="139"/>
      <c r="F22" s="139"/>
      <c r="G22" s="140"/>
      <c r="H22" s="139">
        <f t="shared" si="1"/>
        <v>0</v>
      </c>
      <c r="I22" s="140"/>
    </row>
    <row r="23" ht="15.95" customHeight="1" spans="2:9">
      <c r="B23" s="138" t="s">
        <v>3204</v>
      </c>
      <c r="C23" s="139"/>
      <c r="D23" s="139"/>
      <c r="E23" s="139"/>
      <c r="F23" s="139"/>
      <c r="G23" s="140"/>
      <c r="H23" s="139">
        <f t="shared" si="1"/>
        <v>0</v>
      </c>
      <c r="I23" s="140"/>
    </row>
    <row r="24" ht="15.95" customHeight="1" spans="2:9">
      <c r="B24" s="138" t="s">
        <v>3205</v>
      </c>
      <c r="C24" s="139"/>
      <c r="D24" s="139"/>
      <c r="E24" s="139"/>
      <c r="F24" s="139"/>
      <c r="G24" s="140"/>
      <c r="H24" s="139">
        <f t="shared" si="1"/>
        <v>0</v>
      </c>
      <c r="I24" s="140"/>
    </row>
    <row r="25" ht="15.95" customHeight="1" spans="2:9">
      <c r="B25" s="138" t="s">
        <v>3206</v>
      </c>
      <c r="C25" s="139"/>
      <c r="D25" s="139"/>
      <c r="E25" s="139"/>
      <c r="F25" s="139"/>
      <c r="G25" s="140"/>
      <c r="H25" s="139">
        <f t="shared" si="1"/>
        <v>0</v>
      </c>
      <c r="I25" s="140"/>
    </row>
    <row r="26" ht="15.95" customHeight="1" spans="2:9">
      <c r="B26" s="138" t="s">
        <v>3207</v>
      </c>
      <c r="C26" s="139"/>
      <c r="D26" s="139"/>
      <c r="E26" s="139"/>
      <c r="F26" s="139"/>
      <c r="G26" s="140"/>
      <c r="H26" s="139">
        <f t="shared" si="1"/>
        <v>0</v>
      </c>
      <c r="I26" s="140"/>
    </row>
    <row r="27" ht="15.95" customHeight="1" spans="2:9">
      <c r="B27" s="141" t="s">
        <v>2402</v>
      </c>
      <c r="C27" s="142"/>
      <c r="D27" s="142"/>
      <c r="E27" s="142">
        <v>16857217.8</v>
      </c>
      <c r="F27" s="142">
        <v>16857297.8</v>
      </c>
      <c r="G27" s="143">
        <f>F27/E27</f>
        <v>1.00000474574161</v>
      </c>
      <c r="H27" s="142">
        <f t="shared" si="1"/>
        <v>16857297.8</v>
      </c>
      <c r="I27" s="143"/>
    </row>
    <row r="28" ht="15.95" customHeight="1" spans="2:9">
      <c r="B28" s="144" t="s">
        <v>2405</v>
      </c>
      <c r="C28" s="145">
        <f t="shared" ref="C28:F28" si="3">C8+C27</f>
        <v>1640000</v>
      </c>
      <c r="D28" s="145">
        <f t="shared" si="3"/>
        <v>0</v>
      </c>
      <c r="E28" s="145">
        <f t="shared" si="3"/>
        <v>22997818.5</v>
      </c>
      <c r="F28" s="145">
        <f t="shared" si="3"/>
        <v>19231808.5</v>
      </c>
      <c r="G28" s="146">
        <f>F28/E28</f>
        <v>0.836244902967645</v>
      </c>
      <c r="H28" s="145">
        <f t="shared" si="1"/>
        <v>17591808.5</v>
      </c>
      <c r="I28" s="146">
        <f>H28/C28</f>
        <v>10.7267125</v>
      </c>
    </row>
    <row r="29" ht="15.95" customHeight="1" spans="2:9">
      <c r="B29" s="144"/>
      <c r="C29" s="145"/>
      <c r="D29" s="145"/>
      <c r="E29" s="145"/>
      <c r="F29" s="145"/>
      <c r="G29" s="146"/>
      <c r="H29" s="145"/>
      <c r="I29" s="146"/>
    </row>
    <row r="30" ht="15.95" customHeight="1" spans="2:9">
      <c r="B30" s="135" t="s">
        <v>2406</v>
      </c>
      <c r="C30" s="145">
        <v>17400000</v>
      </c>
      <c r="D30" s="145"/>
      <c r="E30" s="145"/>
      <c r="F30" s="145">
        <v>3766010</v>
      </c>
      <c r="G30" s="146"/>
      <c r="H30" s="145">
        <f>F30-C30</f>
        <v>-13633990</v>
      </c>
      <c r="I30" s="146">
        <f>H30/C30</f>
        <v>-0.783562643678161</v>
      </c>
    </row>
  </sheetData>
  <mergeCells count="9">
    <mergeCell ref="D5:I5"/>
    <mergeCell ref="H6:I6"/>
    <mergeCell ref="B5:B7"/>
    <mergeCell ref="C5:C7"/>
    <mergeCell ref="D6:D7"/>
    <mergeCell ref="E6:E7"/>
    <mergeCell ref="F6:F7"/>
    <mergeCell ref="G6:G7"/>
    <mergeCell ref="B2:I3"/>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2" sqref="A2:D2"/>
    </sheetView>
  </sheetViews>
  <sheetFormatPr defaultColWidth="12.1833333333333" defaultRowHeight="15.55" customHeight="1" outlineLevelCol="3"/>
  <cols>
    <col min="1" max="1" width="34.25" style="109" customWidth="1"/>
    <col min="2" max="2" width="25.9833333333333" style="109" customWidth="1"/>
    <col min="3" max="3" width="34.25" style="109" customWidth="1"/>
    <col min="4" max="4" width="25.9833333333333" style="109" customWidth="1"/>
    <col min="5" max="256" width="12.1833333333333" style="109" customWidth="1"/>
    <col min="257" max="16384" width="12.1833333333333" style="109"/>
  </cols>
  <sheetData>
    <row r="1" s="109" customFormat="1" ht="34" customHeight="1" spans="1:4">
      <c r="A1" s="110" t="s">
        <v>3210</v>
      </c>
      <c r="B1" s="110"/>
      <c r="C1" s="110"/>
      <c r="D1" s="110"/>
    </row>
    <row r="2" s="109" customFormat="1" ht="17" customHeight="1" spans="1:4">
      <c r="A2" s="111"/>
      <c r="B2" s="111"/>
      <c r="C2" s="111"/>
      <c r="D2" s="111"/>
    </row>
    <row r="3" s="109" customFormat="1" ht="17" customHeight="1" spans="1:4">
      <c r="A3" s="111" t="s">
        <v>2482</v>
      </c>
      <c r="B3" s="111"/>
      <c r="C3" s="111"/>
      <c r="D3" s="111"/>
    </row>
    <row r="4" s="109" customFormat="1" ht="16.95" customHeight="1" spans="1:4">
      <c r="A4" s="112" t="s">
        <v>116</v>
      </c>
      <c r="B4" s="112" t="s">
        <v>7</v>
      </c>
      <c r="C4" s="112" t="s">
        <v>116</v>
      </c>
      <c r="D4" s="112" t="s">
        <v>7</v>
      </c>
    </row>
    <row r="5" s="109" customFormat="1" ht="16.95" customHeight="1" spans="1:4">
      <c r="A5" s="113" t="s">
        <v>3180</v>
      </c>
      <c r="B5" s="114">
        <f>'[1]L14'!E5</f>
        <v>0</v>
      </c>
      <c r="C5" s="113" t="s">
        <v>3189</v>
      </c>
      <c r="D5" s="114">
        <f>'[1]L14'!J5</f>
        <v>237</v>
      </c>
    </row>
    <row r="6" s="109" customFormat="1" ht="16.95" customHeight="1" spans="1:4">
      <c r="A6" s="113" t="s">
        <v>3211</v>
      </c>
      <c r="B6" s="115">
        <v>560</v>
      </c>
      <c r="C6" s="113" t="s">
        <v>3212</v>
      </c>
      <c r="D6" s="115">
        <v>0</v>
      </c>
    </row>
    <row r="7" s="109" customFormat="1" ht="16.95" customHeight="1" spans="1:4">
      <c r="A7" s="113" t="s">
        <v>3213</v>
      </c>
      <c r="B7" s="115">
        <v>0</v>
      </c>
      <c r="C7" s="113" t="s">
        <v>3214</v>
      </c>
      <c r="D7" s="115">
        <v>0</v>
      </c>
    </row>
    <row r="8" s="109" customFormat="1" ht="16.95" customHeight="1" spans="1:4">
      <c r="A8" s="113" t="s">
        <v>3215</v>
      </c>
      <c r="B8" s="116">
        <v>1740</v>
      </c>
      <c r="C8" s="113" t="s">
        <v>3216</v>
      </c>
      <c r="D8" s="117">
        <v>1686</v>
      </c>
    </row>
    <row r="9" s="109" customFormat="1" ht="16.95" customHeight="1" spans="1:4">
      <c r="A9" s="113" t="s">
        <v>3217</v>
      </c>
      <c r="B9" s="115">
        <v>0</v>
      </c>
      <c r="C9" s="113" t="s">
        <v>3218</v>
      </c>
      <c r="D9" s="115">
        <v>0</v>
      </c>
    </row>
    <row r="10" s="109" customFormat="1" ht="16.95" customHeight="1" spans="1:4">
      <c r="A10" s="113" t="s">
        <v>3219</v>
      </c>
      <c r="B10" s="115">
        <v>0</v>
      </c>
      <c r="C10" s="113" t="s">
        <v>3220</v>
      </c>
      <c r="D10" s="115">
        <v>0</v>
      </c>
    </row>
    <row r="11" s="109" customFormat="1" ht="16.95" customHeight="1" spans="1:4">
      <c r="A11" s="113"/>
      <c r="B11" s="118"/>
      <c r="C11" s="113" t="s">
        <v>3221</v>
      </c>
      <c r="D11" s="114">
        <f>B12-SUM(D5:D10)</f>
        <v>377</v>
      </c>
    </row>
    <row r="12" s="109" customFormat="1" ht="16.95" customHeight="1" spans="1:4">
      <c r="A12" s="112" t="s">
        <v>2678</v>
      </c>
      <c r="B12" s="114">
        <f>SUM(B5:B10)</f>
        <v>2300</v>
      </c>
      <c r="C12" s="112" t="s">
        <v>2679</v>
      </c>
      <c r="D12" s="114">
        <f>SUM(D5:D11)</f>
        <v>2300</v>
      </c>
    </row>
  </sheetData>
  <mergeCells count="3">
    <mergeCell ref="A1:D1"/>
    <mergeCell ref="A2:D2"/>
    <mergeCell ref="A3:D3"/>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T23"/>
  <sheetViews>
    <sheetView topLeftCell="B1" workbookViewId="0">
      <selection activeCell="K8" sqref="K8"/>
    </sheetView>
  </sheetViews>
  <sheetFormatPr defaultColWidth="9" defaultRowHeight="14.25"/>
  <cols>
    <col min="1" max="1" width="7.875" style="65" hidden="1" customWidth="1"/>
    <col min="2" max="2" width="49.25" style="1" customWidth="1"/>
    <col min="3" max="3" width="17" style="1" customWidth="1"/>
    <col min="4" max="4" width="16.125" style="12" customWidth="1"/>
    <col min="5" max="5" width="19.25" style="12" customWidth="1"/>
    <col min="6" max="6" width="14.625" style="12" customWidth="1"/>
    <col min="7" max="7" width="14" style="16" customWidth="1"/>
    <col min="8" max="8" width="12.375" style="17" customWidth="1"/>
    <col min="9" max="16384" width="9" style="1"/>
  </cols>
  <sheetData>
    <row r="1" s="1" customFormat="1" spans="1:8">
      <c r="A1" s="65"/>
      <c r="B1" s="66" t="s">
        <v>3222</v>
      </c>
      <c r="C1" s="66"/>
      <c r="D1" s="12"/>
      <c r="E1" s="12"/>
      <c r="F1" s="12"/>
      <c r="G1" s="16"/>
      <c r="H1" s="17"/>
    </row>
    <row r="2" s="1" customFormat="1" ht="35.25" customHeight="1" spans="1:8">
      <c r="A2" s="65"/>
      <c r="B2" s="67" t="s">
        <v>3223</v>
      </c>
      <c r="C2" s="67"/>
      <c r="D2" s="18"/>
      <c r="E2" s="19"/>
      <c r="F2" s="19"/>
      <c r="G2" s="19"/>
      <c r="H2" s="19"/>
    </row>
    <row r="3" s="1" customFormat="1" ht="13.5" customHeight="1" spans="1:8">
      <c r="A3" s="65"/>
      <c r="B3" s="68"/>
      <c r="C3" s="68"/>
      <c r="D3" s="20"/>
      <c r="E3" s="20"/>
      <c r="F3" s="20"/>
      <c r="G3" s="69" t="s">
        <v>2</v>
      </c>
      <c r="H3" s="23"/>
    </row>
    <row r="4" s="63" customFormat="1" ht="27" customHeight="1" spans="1:8">
      <c r="A4" s="70" t="s">
        <v>3</v>
      </c>
      <c r="B4" s="71" t="s">
        <v>3179</v>
      </c>
      <c r="C4" s="72" t="s">
        <v>117</v>
      </c>
      <c r="D4" s="27" t="s">
        <v>6</v>
      </c>
      <c r="E4" s="28"/>
      <c r="F4" s="28"/>
      <c r="G4" s="28"/>
      <c r="H4" s="28"/>
    </row>
    <row r="5" s="63" customFormat="1" ht="27" customHeight="1" spans="1:8">
      <c r="A5" s="35"/>
      <c r="B5" s="36"/>
      <c r="C5" s="73"/>
      <c r="D5" s="32" t="s">
        <v>8</v>
      </c>
      <c r="E5" s="26" t="s">
        <v>10</v>
      </c>
      <c r="F5" s="26" t="s">
        <v>3224</v>
      </c>
      <c r="G5" s="33" t="s">
        <v>118</v>
      </c>
      <c r="H5" s="34"/>
    </row>
    <row r="6" s="63" customFormat="1" ht="27" customHeight="1" spans="1:8">
      <c r="A6" s="35"/>
      <c r="B6" s="36"/>
      <c r="C6" s="37"/>
      <c r="D6" s="38"/>
      <c r="E6" s="39"/>
      <c r="F6" s="39"/>
      <c r="G6" s="40" t="s">
        <v>13</v>
      </c>
      <c r="H6" s="41" t="s">
        <v>14</v>
      </c>
    </row>
    <row r="7" s="1" customFormat="1" ht="27" customHeight="1" spans="1:8">
      <c r="A7" s="74"/>
      <c r="B7" s="75" t="s">
        <v>3225</v>
      </c>
      <c r="C7" s="76">
        <f>C8+C15</f>
        <v>205970863.93</v>
      </c>
      <c r="D7" s="76">
        <f>D8+D15</f>
        <v>286400850</v>
      </c>
      <c r="E7" s="76">
        <f>E8+E15</f>
        <v>273036525.48</v>
      </c>
      <c r="F7" s="77">
        <f t="shared" ref="F7:F13" si="0">E7/D7</f>
        <v>0.953336994216323</v>
      </c>
      <c r="G7" s="78">
        <f t="shared" ref="G7:G19" si="1">E7-C7</f>
        <v>67065661.55</v>
      </c>
      <c r="H7" s="77">
        <f t="shared" ref="H7:H11" si="2">G7/C7</f>
        <v>0.325607516861184</v>
      </c>
    </row>
    <row r="8" s="1" customFormat="1" ht="27" customHeight="1" spans="1:8">
      <c r="A8" s="74"/>
      <c r="B8" s="79" t="s">
        <v>3226</v>
      </c>
      <c r="C8" s="80">
        <f>SUM(C9:C14)</f>
        <v>35602490.23</v>
      </c>
      <c r="D8" s="81">
        <v>50320850</v>
      </c>
      <c r="E8" s="81">
        <v>34425708.48</v>
      </c>
      <c r="F8" s="82">
        <f t="shared" si="0"/>
        <v>0.68412414496178</v>
      </c>
      <c r="G8" s="83">
        <f t="shared" si="1"/>
        <v>-1176781.75</v>
      </c>
      <c r="H8" s="82">
        <f t="shared" si="2"/>
        <v>-0.0330533550433615</v>
      </c>
    </row>
    <row r="9" s="1" customFormat="1" ht="27" customHeight="1" spans="1:8">
      <c r="A9" s="74"/>
      <c r="B9" s="84" t="s">
        <v>3227</v>
      </c>
      <c r="C9" s="85">
        <v>15362200</v>
      </c>
      <c r="D9" s="81">
        <v>15752800</v>
      </c>
      <c r="E9" s="81">
        <v>24742000</v>
      </c>
      <c r="F9" s="82">
        <f t="shared" si="0"/>
        <v>1.57064140978112</v>
      </c>
      <c r="G9" s="83">
        <f t="shared" si="1"/>
        <v>9379800</v>
      </c>
      <c r="H9" s="82">
        <f t="shared" si="2"/>
        <v>0.610576610120946</v>
      </c>
    </row>
    <row r="10" s="1" customFormat="1" ht="27" customHeight="1" spans="1:8">
      <c r="A10" s="74"/>
      <c r="B10" s="84" t="s">
        <v>3228</v>
      </c>
      <c r="C10" s="85">
        <v>19686774.72</v>
      </c>
      <c r="D10" s="81">
        <v>32257200</v>
      </c>
      <c r="E10" s="81">
        <v>8700000</v>
      </c>
      <c r="F10" s="82">
        <f t="shared" si="0"/>
        <v>0.269707228153715</v>
      </c>
      <c r="G10" s="83">
        <f t="shared" si="1"/>
        <v>-10986774.72</v>
      </c>
      <c r="H10" s="82">
        <f t="shared" si="2"/>
        <v>-0.558078957892398</v>
      </c>
    </row>
    <row r="11" s="1" customFormat="1" ht="27" customHeight="1" spans="1:8">
      <c r="A11" s="74"/>
      <c r="B11" s="86" t="s">
        <v>3229</v>
      </c>
      <c r="C11" s="87">
        <v>411217.19</v>
      </c>
      <c r="D11" s="81">
        <v>385000</v>
      </c>
      <c r="E11" s="81">
        <v>436699.18</v>
      </c>
      <c r="F11" s="82">
        <f t="shared" si="0"/>
        <v>1.13428358441558</v>
      </c>
      <c r="G11" s="83">
        <f t="shared" si="1"/>
        <v>25481.99</v>
      </c>
      <c r="H11" s="82">
        <f t="shared" si="2"/>
        <v>0.0619672295314308</v>
      </c>
    </row>
    <row r="12" s="1" customFormat="1" ht="27" customHeight="1" spans="1:8">
      <c r="A12" s="74"/>
      <c r="B12" s="86" t="s">
        <v>3230</v>
      </c>
      <c r="C12" s="87"/>
      <c r="D12" s="81">
        <v>1825850</v>
      </c>
      <c r="E12" s="81">
        <v>87450</v>
      </c>
      <c r="F12" s="82">
        <f t="shared" si="0"/>
        <v>0.0478955007256894</v>
      </c>
      <c r="G12" s="83">
        <f t="shared" si="1"/>
        <v>87450</v>
      </c>
      <c r="H12" s="82"/>
    </row>
    <row r="13" s="1" customFormat="1" ht="27" customHeight="1" spans="1:8">
      <c r="A13" s="74"/>
      <c r="B13" s="86" t="s">
        <v>3231</v>
      </c>
      <c r="C13" s="87">
        <v>113849.29</v>
      </c>
      <c r="D13" s="81">
        <v>100000</v>
      </c>
      <c r="E13" s="81">
        <v>426589.13</v>
      </c>
      <c r="F13" s="82">
        <f t="shared" si="0"/>
        <v>4.2658913</v>
      </c>
      <c r="G13" s="83">
        <f t="shared" si="1"/>
        <v>312739.84</v>
      </c>
      <c r="H13" s="82">
        <f t="shared" ref="H13:H19" si="3">G13/C13</f>
        <v>2.74696346371594</v>
      </c>
    </row>
    <row r="14" s="1" customFormat="1" ht="27" customHeight="1" spans="1:8">
      <c r="A14" s="74"/>
      <c r="B14" s="86" t="s">
        <v>3232</v>
      </c>
      <c r="C14" s="87">
        <v>28449.03</v>
      </c>
      <c r="D14" s="81"/>
      <c r="E14" s="81">
        <v>32970.17</v>
      </c>
      <c r="F14" s="82"/>
      <c r="G14" s="83">
        <f t="shared" si="1"/>
        <v>4521.14</v>
      </c>
      <c r="H14" s="82">
        <f t="shared" si="3"/>
        <v>0.158920708368616</v>
      </c>
    </row>
    <row r="15" s="1" customFormat="1" ht="27" customHeight="1" spans="1:8">
      <c r="A15" s="74"/>
      <c r="B15" s="88" t="s">
        <v>3233</v>
      </c>
      <c r="C15" s="89">
        <f>SUM(C16:C19)</f>
        <v>170368373.7</v>
      </c>
      <c r="D15" s="90">
        <v>236080000</v>
      </c>
      <c r="E15" s="81">
        <v>238610817</v>
      </c>
      <c r="F15" s="82">
        <f t="shared" ref="F15:F19" si="4">E15/D15</f>
        <v>1.01072016689258</v>
      </c>
      <c r="G15" s="83">
        <f t="shared" si="1"/>
        <v>68242443.3</v>
      </c>
      <c r="H15" s="82">
        <f t="shared" si="3"/>
        <v>0.400558165919735</v>
      </c>
    </row>
    <row r="16" s="64" customFormat="1" ht="27" customHeight="1" spans="1:8">
      <c r="A16" s="74"/>
      <c r="B16" s="84" t="s">
        <v>3227</v>
      </c>
      <c r="C16" s="85">
        <v>125325432.32</v>
      </c>
      <c r="D16" s="81">
        <v>133540000</v>
      </c>
      <c r="E16" s="81">
        <v>151450251.09</v>
      </c>
      <c r="F16" s="82">
        <f t="shared" si="4"/>
        <v>1.13411899872697</v>
      </c>
      <c r="G16" s="83">
        <f t="shared" si="1"/>
        <v>26124818.77</v>
      </c>
      <c r="H16" s="82">
        <f t="shared" si="3"/>
        <v>0.208455844008534</v>
      </c>
    </row>
    <row r="17" s="1" customFormat="1" ht="27" customHeight="1" spans="1:8">
      <c r="A17" s="74"/>
      <c r="B17" s="84" t="s">
        <v>3228</v>
      </c>
      <c r="C17" s="85">
        <v>41160000</v>
      </c>
      <c r="D17" s="81">
        <v>98360000</v>
      </c>
      <c r="E17" s="81">
        <v>85690000</v>
      </c>
      <c r="F17" s="82">
        <f t="shared" si="4"/>
        <v>0.871187474583164</v>
      </c>
      <c r="G17" s="83">
        <f t="shared" si="1"/>
        <v>44530000</v>
      </c>
      <c r="H17" s="82">
        <f t="shared" si="3"/>
        <v>1.08187560738581</v>
      </c>
    </row>
    <row r="18" s="1" customFormat="1" ht="27" customHeight="1" spans="1:8">
      <c r="A18" s="74"/>
      <c r="B18" s="91" t="s">
        <v>3229</v>
      </c>
      <c r="C18" s="92">
        <v>541135.41</v>
      </c>
      <c r="D18" s="93">
        <v>530000</v>
      </c>
      <c r="E18" s="81">
        <v>183487.13</v>
      </c>
      <c r="F18" s="94">
        <f t="shared" si="4"/>
        <v>0.346202132075472</v>
      </c>
      <c r="G18" s="95">
        <f t="shared" si="1"/>
        <v>-357648.28</v>
      </c>
      <c r="H18" s="94">
        <f t="shared" si="3"/>
        <v>-0.660921967756647</v>
      </c>
    </row>
    <row r="19" customFormat="1" ht="27" customHeight="1" spans="1:16348">
      <c r="A19" s="96"/>
      <c r="B19" s="97" t="s">
        <v>3231</v>
      </c>
      <c r="C19" s="98">
        <v>3341805.97</v>
      </c>
      <c r="D19" s="99">
        <v>3650000</v>
      </c>
      <c r="E19" s="81">
        <v>1287078.78</v>
      </c>
      <c r="F19" s="100">
        <f t="shared" si="4"/>
        <v>0.352624323287671</v>
      </c>
      <c r="G19" s="101">
        <f t="shared" si="1"/>
        <v>-2054727.19</v>
      </c>
      <c r="H19" s="100">
        <f t="shared" si="3"/>
        <v>-0.614855323273003</v>
      </c>
      <c r="XDK19" s="1"/>
      <c r="XDL19" s="1"/>
      <c r="XDM19" s="1"/>
      <c r="XDN19" s="1"/>
      <c r="XDO19" s="1"/>
      <c r="XDP19" s="1"/>
      <c r="XDQ19" s="1"/>
      <c r="XDR19" s="1"/>
      <c r="XDS19" s="1"/>
      <c r="XDT19" s="1"/>
    </row>
    <row r="20" s="1" customFormat="1" ht="27" customHeight="1" spans="1:8">
      <c r="A20" s="74"/>
      <c r="B20" s="42" t="s">
        <v>106</v>
      </c>
      <c r="C20" s="43">
        <f>C21+C22</f>
        <v>109900471.17</v>
      </c>
      <c r="D20" s="43">
        <f>D21+D22</f>
        <v>95283371.17</v>
      </c>
      <c r="E20" s="43">
        <f>E21+E22</f>
        <v>66550978.12</v>
      </c>
      <c r="F20" s="102"/>
      <c r="G20" s="103"/>
      <c r="H20" s="102"/>
    </row>
    <row r="21" s="1" customFormat="1" ht="27" customHeight="1" spans="1:8">
      <c r="A21" s="104"/>
      <c r="B21" s="46" t="s">
        <v>3226</v>
      </c>
      <c r="C21" s="98">
        <v>46802748.21</v>
      </c>
      <c r="D21" s="98">
        <v>61085648.21</v>
      </c>
      <c r="E21" s="47">
        <v>51190389.43</v>
      </c>
      <c r="F21" s="105"/>
      <c r="G21" s="106"/>
      <c r="H21" s="107"/>
    </row>
    <row r="22" s="1" customFormat="1" ht="27" customHeight="1" spans="1:8">
      <c r="A22" s="104"/>
      <c r="B22" s="51" t="s">
        <v>3233</v>
      </c>
      <c r="C22" s="98">
        <v>63097722.96</v>
      </c>
      <c r="D22" s="98">
        <v>34197722.96</v>
      </c>
      <c r="E22" s="47">
        <v>15360588.69</v>
      </c>
      <c r="F22" s="105"/>
      <c r="G22" s="106"/>
      <c r="H22" s="107"/>
    </row>
    <row r="23" s="1" customFormat="1" ht="27" customHeight="1" spans="1:8">
      <c r="A23" s="104"/>
      <c r="B23" s="58" t="s">
        <v>3234</v>
      </c>
      <c r="C23" s="108">
        <f>C20+C7</f>
        <v>315871335.1</v>
      </c>
      <c r="D23" s="108">
        <f>D20+D7</f>
        <v>381684221.17</v>
      </c>
      <c r="E23" s="108">
        <f>E20+E7</f>
        <v>339587503.6</v>
      </c>
      <c r="F23" s="105"/>
      <c r="G23" s="106"/>
      <c r="H23" s="107"/>
    </row>
  </sheetData>
  <mergeCells count="9">
    <mergeCell ref="B2:H2"/>
    <mergeCell ref="D4:H4"/>
    <mergeCell ref="G5:H5"/>
    <mergeCell ref="A4:A6"/>
    <mergeCell ref="B4:B6"/>
    <mergeCell ref="C4:C6"/>
    <mergeCell ref="D5:D6"/>
    <mergeCell ref="E5:E6"/>
    <mergeCell ref="F5:F6"/>
  </mergeCells>
  <printOptions horizontalCentered="1"/>
  <pageMargins left="0.393055555555556" right="0.471527777777778" top="0.668055555555556" bottom="0.629166666666667" header="0.5" footer="0.5"/>
  <pageSetup paperSize="9" firstPageNumber="72" orientation="landscape" useFirstPageNumber="1" horizontalDpi="600"/>
  <headerFooter>
    <oddFooter>&amp;R-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B1" workbookViewId="0">
      <selection activeCell="F25" sqref="F25"/>
    </sheetView>
  </sheetViews>
  <sheetFormatPr defaultColWidth="9" defaultRowHeight="13.5" outlineLevelCol="7"/>
  <cols>
    <col min="1" max="1" width="9" hidden="1" customWidth="1"/>
    <col min="2" max="2" width="39.625" customWidth="1"/>
    <col min="3" max="3" width="18.25" customWidth="1"/>
    <col min="4" max="4" width="15.875" style="13" customWidth="1"/>
    <col min="5" max="5" width="16.875" style="13" customWidth="1"/>
    <col min="6" max="6" width="13.875" style="13" customWidth="1"/>
    <col min="7" max="7" width="15.125" style="13" customWidth="1"/>
    <col min="8" max="8" width="10.5" style="13" customWidth="1"/>
  </cols>
  <sheetData>
    <row r="1" s="12" customFormat="1" ht="18.95" customHeight="1" spans="1:8">
      <c r="A1" s="14"/>
      <c r="B1" s="15" t="s">
        <v>3235</v>
      </c>
      <c r="C1" s="15"/>
      <c r="G1" s="16"/>
      <c r="H1" s="17"/>
    </row>
    <row r="2" s="12" customFormat="1" ht="18.95" customHeight="1" spans="1:8">
      <c r="A2" s="14"/>
      <c r="B2" s="18" t="s">
        <v>3236</v>
      </c>
      <c r="C2" s="18"/>
      <c r="D2" s="18"/>
      <c r="E2" s="19"/>
      <c r="F2" s="19"/>
      <c r="G2" s="19"/>
      <c r="H2" s="19"/>
    </row>
    <row r="3" s="12" customFormat="1" ht="18.95" customHeight="1" spans="1:8">
      <c r="A3" s="14"/>
      <c r="B3" s="20"/>
      <c r="C3" s="20"/>
      <c r="D3" s="20"/>
      <c r="E3" s="20"/>
      <c r="F3" s="21" t="s">
        <v>2</v>
      </c>
      <c r="G3" s="22"/>
      <c r="H3" s="23"/>
    </row>
    <row r="4" s="12" customFormat="1" ht="18.95" customHeight="1" spans="1:8">
      <c r="A4" s="24" t="s">
        <v>3</v>
      </c>
      <c r="B4" s="25" t="s">
        <v>3179</v>
      </c>
      <c r="C4" s="26" t="s">
        <v>117</v>
      </c>
      <c r="D4" s="27" t="s">
        <v>6</v>
      </c>
      <c r="E4" s="28"/>
      <c r="F4" s="28"/>
      <c r="G4" s="28"/>
      <c r="H4" s="28"/>
    </row>
    <row r="5" s="12" customFormat="1" ht="18.95" customHeight="1" spans="1:8">
      <c r="A5" s="29"/>
      <c r="B5" s="30"/>
      <c r="C5" s="31"/>
      <c r="D5" s="32" t="s">
        <v>8</v>
      </c>
      <c r="E5" s="26" t="s">
        <v>10</v>
      </c>
      <c r="F5" s="26" t="s">
        <v>3224</v>
      </c>
      <c r="G5" s="33" t="s">
        <v>118</v>
      </c>
      <c r="H5" s="34"/>
    </row>
    <row r="6" s="1" customFormat="1" ht="18.95" customHeight="1" spans="1:8">
      <c r="A6" s="35"/>
      <c r="B6" s="36"/>
      <c r="C6" s="37"/>
      <c r="D6" s="38"/>
      <c r="E6" s="39"/>
      <c r="F6" s="39"/>
      <c r="G6" s="40" t="s">
        <v>13</v>
      </c>
      <c r="H6" s="41" t="s">
        <v>14</v>
      </c>
    </row>
    <row r="7" s="1" customFormat="1" ht="21" customHeight="1" spans="2:8">
      <c r="B7" s="42" t="s">
        <v>3237</v>
      </c>
      <c r="C7" s="43">
        <f>C8+C11</f>
        <v>249320356.98</v>
      </c>
      <c r="D7" s="44">
        <v>265353100</v>
      </c>
      <c r="E7" s="44">
        <f>E8+E11</f>
        <v>259487257.48</v>
      </c>
      <c r="F7" s="45">
        <f t="shared" ref="F7:F12" si="0">E7/D7</f>
        <v>0.97789420014313</v>
      </c>
      <c r="G7" s="44">
        <f t="shared" ref="G7:G14" si="1">E7-C7</f>
        <v>10166900.5</v>
      </c>
      <c r="H7" s="45">
        <f t="shared" ref="H7:H12" si="2">G7/C7</f>
        <v>0.0407784611860458</v>
      </c>
    </row>
    <row r="8" s="1" customFormat="1" ht="21" customHeight="1" spans="2:8">
      <c r="B8" s="46" t="s">
        <v>3238</v>
      </c>
      <c r="C8" s="47">
        <v>31214849.01</v>
      </c>
      <c r="D8" s="48">
        <v>33723100</v>
      </c>
      <c r="E8" s="48">
        <v>33206692.95</v>
      </c>
      <c r="F8" s="49">
        <f t="shared" si="0"/>
        <v>0.984686845218856</v>
      </c>
      <c r="G8" s="48">
        <f t="shared" si="1"/>
        <v>1991843.94</v>
      </c>
      <c r="H8" s="49">
        <f t="shared" si="2"/>
        <v>0.0638107824696474</v>
      </c>
    </row>
    <row r="9" s="1" customFormat="1" ht="21" customHeight="1" spans="2:8">
      <c r="B9" s="50" t="s">
        <v>3239</v>
      </c>
      <c r="C9" s="47">
        <v>31164568.5</v>
      </c>
      <c r="D9" s="48">
        <v>33643100</v>
      </c>
      <c r="E9" s="48">
        <v>33039309.93</v>
      </c>
      <c r="F9" s="49">
        <f t="shared" si="0"/>
        <v>0.982053078640197</v>
      </c>
      <c r="G9" s="48">
        <f t="shared" si="1"/>
        <v>1874741.43</v>
      </c>
      <c r="H9" s="49">
        <f t="shared" si="2"/>
        <v>0.0601561812094398</v>
      </c>
    </row>
    <row r="10" s="1" customFormat="1" ht="21" customHeight="1" spans="2:8">
      <c r="B10" s="50" t="s">
        <v>3240</v>
      </c>
      <c r="C10" s="47">
        <v>50276.01</v>
      </c>
      <c r="D10" s="48">
        <v>80000</v>
      </c>
      <c r="E10" s="48">
        <v>149687.52</v>
      </c>
      <c r="F10" s="49">
        <f t="shared" si="0"/>
        <v>1.871094</v>
      </c>
      <c r="G10" s="48">
        <f t="shared" si="1"/>
        <v>99411.51</v>
      </c>
      <c r="H10" s="49">
        <f t="shared" si="2"/>
        <v>1.97731502559571</v>
      </c>
    </row>
    <row r="11" s="1" customFormat="1" ht="21" customHeight="1" spans="2:8">
      <c r="B11" s="51" t="s">
        <v>3241</v>
      </c>
      <c r="C11" s="47">
        <v>218105507.97</v>
      </c>
      <c r="D11" s="48">
        <v>231630000</v>
      </c>
      <c r="E11" s="48">
        <v>226280564.53</v>
      </c>
      <c r="F11" s="49">
        <f t="shared" si="0"/>
        <v>0.976905256357121</v>
      </c>
      <c r="G11" s="48">
        <f t="shared" si="1"/>
        <v>8175056.56</v>
      </c>
      <c r="H11" s="49">
        <f t="shared" si="2"/>
        <v>0.037482118796947</v>
      </c>
    </row>
    <row r="12" s="1" customFormat="1" ht="21" customHeight="1" spans="2:8">
      <c r="B12" s="51" t="s">
        <v>3242</v>
      </c>
      <c r="C12" s="47">
        <v>218105507.97</v>
      </c>
      <c r="D12" s="52">
        <v>231630000</v>
      </c>
      <c r="E12" s="48">
        <v>226265442.96</v>
      </c>
      <c r="F12" s="53">
        <f t="shared" si="0"/>
        <v>0.976839973060484</v>
      </c>
      <c r="G12" s="52">
        <f t="shared" si="1"/>
        <v>8159934.99000001</v>
      </c>
      <c r="H12" s="53">
        <f t="shared" si="2"/>
        <v>0.0374127873520846</v>
      </c>
    </row>
    <row r="13" s="1" customFormat="1" ht="21" customHeight="1" spans="2:8">
      <c r="B13" s="51" t="s">
        <v>3243</v>
      </c>
      <c r="C13" s="54"/>
      <c r="D13" s="55"/>
      <c r="E13" s="56"/>
      <c r="F13" s="57"/>
      <c r="G13" s="55">
        <f t="shared" si="1"/>
        <v>0</v>
      </c>
      <c r="H13" s="57"/>
    </row>
    <row r="14" s="1" customFormat="1" ht="21" customHeight="1" spans="2:8">
      <c r="B14" s="58" t="s">
        <v>2405</v>
      </c>
      <c r="C14" s="43">
        <f>C7</f>
        <v>249320356.98</v>
      </c>
      <c r="D14" s="44">
        <f>D7</f>
        <v>265353100</v>
      </c>
      <c r="E14" s="44">
        <f>E7</f>
        <v>259487257.48</v>
      </c>
      <c r="F14" s="45">
        <f t="shared" ref="F14:F18" si="3">E14/D14</f>
        <v>0.97789420014313</v>
      </c>
      <c r="G14" s="44">
        <f t="shared" si="1"/>
        <v>10166900.5</v>
      </c>
      <c r="H14" s="45">
        <f t="shared" ref="H14:H18" si="4">G14/C14</f>
        <v>0.0407784611860458</v>
      </c>
    </row>
    <row r="15" s="1" customFormat="1" ht="21" customHeight="1" spans="2:8">
      <c r="B15" s="58"/>
      <c r="C15" s="43"/>
      <c r="D15" s="59"/>
      <c r="E15" s="59"/>
      <c r="F15" s="60"/>
      <c r="G15" s="59"/>
      <c r="H15" s="60"/>
    </row>
    <row r="16" s="1" customFormat="1" ht="18.95" customHeight="1" spans="2:8">
      <c r="B16" s="42" t="s">
        <v>3244</v>
      </c>
      <c r="C16" s="43">
        <f>C17+C18</f>
        <v>66550978.12</v>
      </c>
      <c r="D16" s="43">
        <f>D17+D18</f>
        <v>116331121.17</v>
      </c>
      <c r="E16" s="43">
        <f>E17+E18</f>
        <v>80100246.12</v>
      </c>
      <c r="F16" s="61">
        <f t="shared" si="3"/>
        <v>0.688553890948458</v>
      </c>
      <c r="G16" s="43">
        <f t="shared" ref="G16:G18" si="5">E16-C16</f>
        <v>13549268</v>
      </c>
      <c r="H16" s="61">
        <f t="shared" si="4"/>
        <v>0.20359231949332</v>
      </c>
    </row>
    <row r="17" s="1" customFormat="1" ht="18.95" customHeight="1" spans="2:8">
      <c r="B17" s="51" t="s">
        <v>3245</v>
      </c>
      <c r="C17" s="62">
        <v>51190389.43</v>
      </c>
      <c r="D17" s="55">
        <v>77683398.21</v>
      </c>
      <c r="E17" s="55">
        <v>52409404.96</v>
      </c>
      <c r="F17" s="57">
        <f t="shared" si="3"/>
        <v>0.674653866432602</v>
      </c>
      <c r="G17" s="55">
        <f t="shared" si="5"/>
        <v>1219015.53</v>
      </c>
      <c r="H17" s="57">
        <f t="shared" si="4"/>
        <v>0.0238133669927817</v>
      </c>
    </row>
    <row r="18" s="1" customFormat="1" ht="18.95" customHeight="1" spans="2:8">
      <c r="B18" s="46" t="s">
        <v>3246</v>
      </c>
      <c r="C18" s="62">
        <v>15360588.69</v>
      </c>
      <c r="D18" s="55">
        <v>38647722.96</v>
      </c>
      <c r="E18" s="55">
        <v>27690841.16</v>
      </c>
      <c r="F18" s="57">
        <f t="shared" si="3"/>
        <v>0.716493470744958</v>
      </c>
      <c r="G18" s="55">
        <f t="shared" si="5"/>
        <v>12330252.47</v>
      </c>
      <c r="H18" s="57">
        <f t="shared" si="4"/>
        <v>0.802720046662483</v>
      </c>
    </row>
  </sheetData>
  <mergeCells count="9">
    <mergeCell ref="B2:H2"/>
    <mergeCell ref="D4:H4"/>
    <mergeCell ref="G5:H5"/>
    <mergeCell ref="A4:A6"/>
    <mergeCell ref="B4:B6"/>
    <mergeCell ref="C4:C6"/>
    <mergeCell ref="D5:D6"/>
    <mergeCell ref="E5:E6"/>
    <mergeCell ref="F5:F6"/>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E17" sqref="E17"/>
    </sheetView>
  </sheetViews>
  <sheetFormatPr defaultColWidth="9" defaultRowHeight="14.25" outlineLevelCol="5"/>
  <cols>
    <col min="1" max="1" width="38" style="1" customWidth="1"/>
    <col min="2" max="2" width="12.375" style="1" customWidth="1"/>
    <col min="3" max="3" width="13.125" style="1" customWidth="1"/>
    <col min="4" max="4" width="13.75" style="1" customWidth="1"/>
    <col min="5" max="5" width="12.5" style="1" customWidth="1"/>
    <col min="6" max="6" width="59" style="1" customWidth="1"/>
    <col min="7" max="16384" width="9" style="1"/>
  </cols>
  <sheetData>
    <row r="1" s="1" customFormat="1" ht="22.5" spans="1:6">
      <c r="A1" s="2" t="s">
        <v>3247</v>
      </c>
      <c r="B1" s="2"/>
      <c r="C1" s="2"/>
      <c r="D1" s="2"/>
      <c r="E1" s="2"/>
      <c r="F1" s="2"/>
    </row>
    <row r="2" s="1" customFormat="1" spans="1:6">
      <c r="A2" s="3"/>
      <c r="B2" s="3"/>
      <c r="C2" s="3"/>
      <c r="D2" s="3"/>
      <c r="F2" s="3" t="s">
        <v>2482</v>
      </c>
    </row>
    <row r="3" s="1" customFormat="1" spans="1:6">
      <c r="A3" s="4" t="s">
        <v>3179</v>
      </c>
      <c r="B3" s="4" t="s">
        <v>3248</v>
      </c>
      <c r="C3" s="4" t="s">
        <v>3249</v>
      </c>
      <c r="D3" s="4" t="s">
        <v>3250</v>
      </c>
      <c r="E3" s="4" t="s">
        <v>3251</v>
      </c>
      <c r="F3" s="5"/>
    </row>
    <row r="4" s="1" customFormat="1" spans="1:6">
      <c r="A4" s="4" t="s">
        <v>3252</v>
      </c>
      <c r="B4" s="4"/>
      <c r="C4" s="4"/>
      <c r="D4" s="4"/>
      <c r="E4" s="6"/>
      <c r="F4" s="5"/>
    </row>
    <row r="5" s="1" customFormat="1" spans="1:6">
      <c r="A5" s="6" t="s">
        <v>3253</v>
      </c>
      <c r="B5" s="4">
        <v>1</v>
      </c>
      <c r="C5" s="7">
        <v>443</v>
      </c>
      <c r="D5" s="7">
        <v>184</v>
      </c>
      <c r="E5" s="7">
        <f t="shared" ref="E5:E10" si="0">D5-C5</f>
        <v>-259</v>
      </c>
      <c r="F5" s="5"/>
    </row>
    <row r="6" s="1" customFormat="1" spans="1:6">
      <c r="A6" s="6" t="s">
        <v>3254</v>
      </c>
      <c r="B6" s="4">
        <v>3</v>
      </c>
      <c r="C6" s="7">
        <v>0</v>
      </c>
      <c r="D6" s="7">
        <v>0</v>
      </c>
      <c r="E6" s="7">
        <f t="shared" si="0"/>
        <v>0</v>
      </c>
      <c r="F6" s="5"/>
    </row>
    <row r="7" s="1" customFormat="1" spans="1:6">
      <c r="A7" s="6" t="s">
        <v>3255</v>
      </c>
      <c r="B7" s="4">
        <v>4</v>
      </c>
      <c r="C7" s="7">
        <v>329</v>
      </c>
      <c r="D7" s="7">
        <v>157</v>
      </c>
      <c r="E7" s="7">
        <f t="shared" si="0"/>
        <v>-172</v>
      </c>
      <c r="F7" s="5"/>
    </row>
    <row r="8" s="1" customFormat="1" ht="20.25" spans="1:6">
      <c r="A8" s="6" t="s">
        <v>3256</v>
      </c>
      <c r="B8" s="4">
        <v>5</v>
      </c>
      <c r="C8" s="7">
        <v>137</v>
      </c>
      <c r="D8" s="7">
        <v>65</v>
      </c>
      <c r="E8" s="7">
        <f t="shared" si="0"/>
        <v>-72</v>
      </c>
      <c r="F8" s="8"/>
    </row>
    <row r="9" s="1" customFormat="1" spans="1:6">
      <c r="A9" s="6" t="s">
        <v>3257</v>
      </c>
      <c r="B9" s="4">
        <v>6</v>
      </c>
      <c r="C9" s="7">
        <v>192</v>
      </c>
      <c r="D9" s="7">
        <v>92</v>
      </c>
      <c r="E9" s="7">
        <f t="shared" si="0"/>
        <v>-100</v>
      </c>
      <c r="F9" s="5"/>
    </row>
    <row r="10" s="1" customFormat="1" spans="1:6">
      <c r="A10" s="6" t="s">
        <v>3258</v>
      </c>
      <c r="B10" s="4">
        <v>7</v>
      </c>
      <c r="C10" s="7">
        <v>114</v>
      </c>
      <c r="D10" s="7">
        <v>27</v>
      </c>
      <c r="E10" s="7">
        <f t="shared" si="0"/>
        <v>-87</v>
      </c>
      <c r="F10" s="5"/>
    </row>
    <row r="11" s="1" customFormat="1" spans="1:6">
      <c r="A11" s="6"/>
      <c r="B11" s="4"/>
      <c r="C11" s="4"/>
      <c r="D11" s="9"/>
      <c r="E11" s="6"/>
      <c r="F11" s="5"/>
    </row>
    <row r="12" s="1" customFormat="1" spans="1:6">
      <c r="A12" s="6"/>
      <c r="B12" s="4"/>
      <c r="C12" s="4"/>
      <c r="D12" s="9"/>
      <c r="E12" s="6"/>
      <c r="F12" s="5"/>
    </row>
    <row r="13" s="1" customFormat="1" spans="1:6">
      <c r="A13" s="10"/>
      <c r="B13" s="10"/>
      <c r="C13" s="10"/>
      <c r="D13" s="10"/>
      <c r="E13" s="10"/>
      <c r="F13" s="10"/>
    </row>
    <row r="14" s="1" customFormat="1" spans="1:6">
      <c r="A14" s="11"/>
      <c r="B14" s="11"/>
      <c r="C14" s="11"/>
      <c r="D14" s="11"/>
      <c r="E14" s="11"/>
      <c r="F14" s="11"/>
    </row>
  </sheetData>
  <mergeCells count="2">
    <mergeCell ref="A1:F1"/>
    <mergeCell ref="A13:F14"/>
  </mergeCells>
  <printOptions horizontalCentered="1"/>
  <pageMargins left="0.751388888888889" right="0.751388888888889" top="1" bottom="1" header="0.5" footer="0.5"/>
  <pageSetup paperSize="9" firstPageNumber="74" orientation="landscape" useFirstPageNumber="1" horizontalDpi="600"/>
  <headerFooter>
    <oddFooter>&amp;R-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92"/>
  <sheetViews>
    <sheetView workbookViewId="0">
      <pane xSplit="1" ySplit="1" topLeftCell="B2" activePane="bottomRight" state="frozen"/>
      <selection/>
      <selection pane="topRight"/>
      <selection pane="bottomLeft"/>
      <selection pane="bottomRight" activeCell="A1" sqref="$A1:$XFD1048576"/>
    </sheetView>
  </sheetViews>
  <sheetFormatPr defaultColWidth="9" defaultRowHeight="27" customHeight="1"/>
  <cols>
    <col min="1" max="1" width="10.375" style="339" hidden="1" customWidth="1"/>
    <col min="2" max="2" width="4.25" style="340" hidden="1" customWidth="1"/>
    <col min="3" max="3" width="55.75" style="341" customWidth="1"/>
    <col min="4" max="4" width="20.875" style="342" customWidth="1"/>
    <col min="5" max="5" width="20.875" style="343" customWidth="1"/>
    <col min="6" max="6" width="19.375" style="342" customWidth="1"/>
    <col min="7" max="7" width="20.875" style="344" customWidth="1"/>
    <col min="8" max="8" width="11.875" style="345" customWidth="1"/>
    <col min="9" max="9" width="18.875" style="346" customWidth="1"/>
    <col min="10" max="10" width="14.625" style="338" customWidth="1"/>
    <col min="11" max="16384" width="9" style="333"/>
  </cols>
  <sheetData>
    <row r="1" s="333" customFormat="1" ht="15" customHeight="1" spans="1:10">
      <c r="A1" s="347" t="s">
        <v>113</v>
      </c>
      <c r="B1" s="340"/>
      <c r="C1" s="347" t="s">
        <v>113</v>
      </c>
      <c r="D1" s="342"/>
      <c r="E1" s="343"/>
      <c r="F1" s="342"/>
      <c r="G1" s="344"/>
      <c r="H1" s="345"/>
      <c r="I1" s="346"/>
      <c r="J1" s="338"/>
    </row>
    <row r="2" s="333" customFormat="1" ht="20.1" customHeight="1" spans="1:10">
      <c r="A2" s="339"/>
      <c r="B2" s="340"/>
      <c r="C2" s="348" t="s">
        <v>114</v>
      </c>
      <c r="D2" s="349"/>
      <c r="E2" s="348"/>
      <c r="F2" s="349"/>
      <c r="G2" s="348"/>
      <c r="H2" s="350"/>
      <c r="I2" s="392"/>
      <c r="J2" s="350"/>
    </row>
    <row r="3" s="334" customFormat="1" ht="12.95" customHeight="1" spans="1:10">
      <c r="A3" s="351"/>
      <c r="B3" s="352"/>
      <c r="C3" s="353"/>
      <c r="D3" s="354"/>
      <c r="E3" s="355"/>
      <c r="F3" s="354"/>
      <c r="G3" s="356"/>
      <c r="H3" s="357"/>
      <c r="I3" s="393"/>
      <c r="J3" s="357" t="s">
        <v>2</v>
      </c>
    </row>
    <row r="4" s="334" customFormat="1" ht="15" customHeight="1" spans="1:10">
      <c r="A4" s="358" t="s">
        <v>3</v>
      </c>
      <c r="B4" s="359" t="s">
        <v>115</v>
      </c>
      <c r="C4" s="360" t="s">
        <v>116</v>
      </c>
      <c r="D4" s="361" t="s">
        <v>117</v>
      </c>
      <c r="E4" s="362" t="s">
        <v>6</v>
      </c>
      <c r="F4" s="363"/>
      <c r="G4" s="364"/>
      <c r="H4" s="365"/>
      <c r="I4" s="394"/>
      <c r="J4" s="395"/>
    </row>
    <row r="5" s="334" customFormat="1" customHeight="1" spans="1:10">
      <c r="A5" s="359"/>
      <c r="B5" s="359"/>
      <c r="C5" s="366"/>
      <c r="D5" s="367"/>
      <c r="E5" s="368" t="s">
        <v>8</v>
      </c>
      <c r="F5" s="283" t="s">
        <v>9</v>
      </c>
      <c r="G5" s="369" t="s">
        <v>10</v>
      </c>
      <c r="H5" s="370" t="s">
        <v>11</v>
      </c>
      <c r="I5" s="396" t="s">
        <v>118</v>
      </c>
      <c r="J5" s="397"/>
    </row>
    <row r="6" s="334" customFormat="1" ht="15" customHeight="1" spans="1:10">
      <c r="A6" s="359"/>
      <c r="B6" s="359"/>
      <c r="C6" s="371"/>
      <c r="D6" s="372"/>
      <c r="E6" s="368"/>
      <c r="F6" s="373"/>
      <c r="G6" s="374"/>
      <c r="H6" s="375"/>
      <c r="I6" s="277" t="s">
        <v>13</v>
      </c>
      <c r="J6" s="278" t="s">
        <v>14</v>
      </c>
    </row>
    <row r="7" s="335" customFormat="1" ht="24" customHeight="1" spans="1:10">
      <c r="A7" s="376"/>
      <c r="B7" s="377">
        <v>3</v>
      </c>
      <c r="C7" s="378" t="s">
        <v>119</v>
      </c>
      <c r="D7" s="379">
        <v>1712420000</v>
      </c>
      <c r="E7" s="379">
        <v>1934428845.46</v>
      </c>
      <c r="F7" s="379">
        <f>F8+F346+F398+F454+F511+F638+F711+F788+F811+F918+F976+F1040+F1060+F1090+F1100+F1145+F1166+F1210+F1260+F1261+F1266+F1278+F237+F256</f>
        <v>1989353777.85</v>
      </c>
      <c r="G7" s="379">
        <f>G8+G346+G398+G454+G511+G638+G711+G788+G811+G918+G976+G1040+G1060+G1090+G1100+G1145+G1166+G1210+G1260+G1261+G1266+G1278+G237+G256</f>
        <v>1894123953.36</v>
      </c>
      <c r="H7" s="380">
        <f t="shared" ref="H7:H11" si="0">G7/F7</f>
        <v>0.952130271875061</v>
      </c>
      <c r="I7" s="379">
        <f t="shared" ref="I7:I70" si="1">G7-D7</f>
        <v>181703953.36</v>
      </c>
      <c r="J7" s="380">
        <f t="shared" ref="J7:J11" si="2">I7/D7</f>
        <v>0.106109455250464</v>
      </c>
    </row>
    <row r="8" s="336" customFormat="1" ht="24" customHeight="1" spans="1:10">
      <c r="A8" s="381" t="s">
        <v>120</v>
      </c>
      <c r="B8" s="382">
        <v>3</v>
      </c>
      <c r="C8" s="383" t="s">
        <v>121</v>
      </c>
      <c r="D8" s="384">
        <v>144090000</v>
      </c>
      <c r="E8" s="384">
        <v>264043875.59</v>
      </c>
      <c r="F8" s="384">
        <v>123772206.28</v>
      </c>
      <c r="G8" s="384">
        <v>182037095.71</v>
      </c>
      <c r="H8" s="385">
        <f t="shared" si="0"/>
        <v>1.47074291701799</v>
      </c>
      <c r="I8" s="384">
        <f t="shared" si="1"/>
        <v>37947095.71</v>
      </c>
      <c r="J8" s="385">
        <f t="shared" si="2"/>
        <v>0.263356899923659</v>
      </c>
    </row>
    <row r="9" s="335" customFormat="1" ht="24" customHeight="1" spans="1:10">
      <c r="A9" s="386" t="s">
        <v>122</v>
      </c>
      <c r="B9" s="387">
        <v>5</v>
      </c>
      <c r="C9" s="388" t="s">
        <v>123</v>
      </c>
      <c r="D9" s="81">
        <v>6640000</v>
      </c>
      <c r="E9" s="81">
        <v>6148306.94</v>
      </c>
      <c r="F9" s="81">
        <v>4310754</v>
      </c>
      <c r="G9" s="81">
        <v>5358414.05</v>
      </c>
      <c r="H9" s="389">
        <f t="shared" si="0"/>
        <v>1.24303406086267</v>
      </c>
      <c r="I9" s="81">
        <f t="shared" si="1"/>
        <v>-1281585.95</v>
      </c>
      <c r="J9" s="389">
        <f t="shared" si="2"/>
        <v>-0.193009932228916</v>
      </c>
    </row>
    <row r="10" s="335" customFormat="1" ht="24" customHeight="1" spans="1:10">
      <c r="A10" s="386" t="s">
        <v>124</v>
      </c>
      <c r="B10" s="390">
        <v>7</v>
      </c>
      <c r="C10" s="388" t="s">
        <v>125</v>
      </c>
      <c r="D10" s="81">
        <v>3750000</v>
      </c>
      <c r="E10" s="81">
        <v>4428306.94</v>
      </c>
      <c r="F10" s="81">
        <v>2814341</v>
      </c>
      <c r="G10" s="81">
        <v>4465452.35</v>
      </c>
      <c r="H10" s="389">
        <f t="shared" si="0"/>
        <v>1.58667778709119</v>
      </c>
      <c r="I10" s="81">
        <f t="shared" si="1"/>
        <v>715452.35</v>
      </c>
      <c r="J10" s="389">
        <f t="shared" si="2"/>
        <v>0.190787293333333</v>
      </c>
    </row>
    <row r="11" s="335" customFormat="1" ht="24" customHeight="1" spans="1:10">
      <c r="A11" s="386" t="s">
        <v>126</v>
      </c>
      <c r="B11" s="390">
        <v>7</v>
      </c>
      <c r="C11" s="388" t="s">
        <v>127</v>
      </c>
      <c r="D11" s="81">
        <v>1100000</v>
      </c>
      <c r="E11" s="81">
        <v>135500</v>
      </c>
      <c r="F11" s="81">
        <v>107592</v>
      </c>
      <c r="G11" s="81">
        <v>58581.22</v>
      </c>
      <c r="H11" s="389">
        <f t="shared" si="0"/>
        <v>0.544475611569633</v>
      </c>
      <c r="I11" s="81">
        <f t="shared" si="1"/>
        <v>-1041418.78</v>
      </c>
      <c r="J11" s="389">
        <f t="shared" si="2"/>
        <v>-0.946744345454545</v>
      </c>
    </row>
    <row r="12" s="335" customFormat="1" ht="24" customHeight="1" spans="1:10">
      <c r="A12" s="386" t="s">
        <v>128</v>
      </c>
      <c r="B12" s="390">
        <v>7</v>
      </c>
      <c r="C12" s="388" t="s">
        <v>129</v>
      </c>
      <c r="D12" s="81">
        <v>0</v>
      </c>
      <c r="E12" s="81"/>
      <c r="F12" s="81">
        <v>0</v>
      </c>
      <c r="G12" s="81"/>
      <c r="H12" s="389"/>
      <c r="I12" s="81">
        <f t="shared" si="1"/>
        <v>0</v>
      </c>
      <c r="J12" s="389"/>
    </row>
    <row r="13" s="335" customFormat="1" ht="24" customHeight="1" spans="1:10">
      <c r="A13" s="386" t="s">
        <v>130</v>
      </c>
      <c r="B13" s="390">
        <v>7</v>
      </c>
      <c r="C13" s="388" t="s">
        <v>131</v>
      </c>
      <c r="D13" s="81">
        <v>370000</v>
      </c>
      <c r="E13" s="81">
        <v>280000</v>
      </c>
      <c r="F13" s="81">
        <v>280000</v>
      </c>
      <c r="G13" s="81">
        <v>286082.25</v>
      </c>
      <c r="H13" s="389"/>
      <c r="I13" s="81">
        <f t="shared" si="1"/>
        <v>-83917.75</v>
      </c>
      <c r="J13" s="389">
        <f t="shared" ref="J13:J17" si="3">I13/D13</f>
        <v>-0.22680472972973</v>
      </c>
    </row>
    <row r="14" s="335" customFormat="1" ht="24" customHeight="1" spans="1:10">
      <c r="A14" s="386" t="s">
        <v>132</v>
      </c>
      <c r="B14" s="390">
        <v>7</v>
      </c>
      <c r="C14" s="388" t="s">
        <v>133</v>
      </c>
      <c r="D14" s="81">
        <v>0</v>
      </c>
      <c r="E14" s="81"/>
      <c r="F14" s="81">
        <v>0</v>
      </c>
      <c r="G14" s="81"/>
      <c r="H14" s="389"/>
      <c r="I14" s="81">
        <f t="shared" si="1"/>
        <v>0</v>
      </c>
      <c r="J14" s="389"/>
    </row>
    <row r="15" s="335" customFormat="1" ht="24" customHeight="1" spans="1:10">
      <c r="A15" s="386" t="s">
        <v>134</v>
      </c>
      <c r="B15" s="390">
        <v>7</v>
      </c>
      <c r="C15" s="388" t="s">
        <v>135</v>
      </c>
      <c r="D15" s="81">
        <v>0</v>
      </c>
      <c r="E15" s="81">
        <v>70500</v>
      </c>
      <c r="F15" s="81">
        <v>70500</v>
      </c>
      <c r="G15" s="81">
        <v>184077</v>
      </c>
      <c r="H15" s="389"/>
      <c r="I15" s="81">
        <f t="shared" si="1"/>
        <v>184077</v>
      </c>
      <c r="J15" s="389"/>
    </row>
    <row r="16" s="335" customFormat="1" ht="24" customHeight="1" spans="1:10">
      <c r="A16" s="386" t="s">
        <v>136</v>
      </c>
      <c r="B16" s="390">
        <v>7</v>
      </c>
      <c r="C16" s="388" t="s">
        <v>137</v>
      </c>
      <c r="D16" s="81">
        <v>330000</v>
      </c>
      <c r="E16" s="81">
        <v>748000</v>
      </c>
      <c r="F16" s="81">
        <v>541000</v>
      </c>
      <c r="G16" s="81">
        <v>225572.23</v>
      </c>
      <c r="H16" s="389"/>
      <c r="I16" s="81">
        <f t="shared" si="1"/>
        <v>-104427.77</v>
      </c>
      <c r="J16" s="389">
        <f t="shared" si="3"/>
        <v>-0.316447787878788</v>
      </c>
    </row>
    <row r="17" s="335" customFormat="1" ht="24" customHeight="1" spans="1:10">
      <c r="A17" s="386" t="s">
        <v>138</v>
      </c>
      <c r="B17" s="390">
        <v>7</v>
      </c>
      <c r="C17" s="388" t="s">
        <v>139</v>
      </c>
      <c r="D17" s="81">
        <v>140000</v>
      </c>
      <c r="E17" s="81">
        <v>486000</v>
      </c>
      <c r="F17" s="81">
        <v>497321</v>
      </c>
      <c r="G17" s="81">
        <v>138649</v>
      </c>
      <c r="H17" s="389"/>
      <c r="I17" s="81">
        <f t="shared" si="1"/>
        <v>-1351</v>
      </c>
      <c r="J17" s="389">
        <f t="shared" si="3"/>
        <v>-0.00965</v>
      </c>
    </row>
    <row r="18" s="335" customFormat="1" ht="24" customHeight="1" spans="1:10">
      <c r="A18" s="386" t="s">
        <v>140</v>
      </c>
      <c r="B18" s="390">
        <v>7</v>
      </c>
      <c r="C18" s="388" t="s">
        <v>141</v>
      </c>
      <c r="D18" s="81">
        <v>0</v>
      </c>
      <c r="E18" s="81"/>
      <c r="F18" s="81">
        <v>0</v>
      </c>
      <c r="G18" s="81"/>
      <c r="H18" s="389"/>
      <c r="I18" s="81">
        <f t="shared" si="1"/>
        <v>0</v>
      </c>
      <c r="J18" s="389"/>
    </row>
    <row r="19" s="335" customFormat="1" ht="24" customHeight="1" spans="1:10">
      <c r="A19" s="386" t="s">
        <v>142</v>
      </c>
      <c r="B19" s="390">
        <v>7</v>
      </c>
      <c r="C19" s="391" t="s">
        <v>143</v>
      </c>
      <c r="D19" s="81">
        <v>0</v>
      </c>
      <c r="E19" s="81"/>
      <c r="F19" s="81">
        <v>0</v>
      </c>
      <c r="G19" s="81"/>
      <c r="H19" s="389"/>
      <c r="I19" s="81">
        <f t="shared" si="1"/>
        <v>0</v>
      </c>
      <c r="J19" s="389"/>
    </row>
    <row r="20" s="335" customFormat="1" ht="24" customHeight="1" spans="1:10">
      <c r="A20" s="386" t="s">
        <v>144</v>
      </c>
      <c r="B20" s="390">
        <v>7</v>
      </c>
      <c r="C20" s="391" t="s">
        <v>145</v>
      </c>
      <c r="D20" s="81">
        <v>950000</v>
      </c>
      <c r="E20" s="81"/>
      <c r="F20" s="81">
        <v>0</v>
      </c>
      <c r="G20" s="81"/>
      <c r="H20" s="389"/>
      <c r="I20" s="81">
        <f t="shared" si="1"/>
        <v>-950000</v>
      </c>
      <c r="J20" s="389">
        <f t="shared" ref="J20:J23" si="4">I20/D20</f>
        <v>-1</v>
      </c>
    </row>
    <row r="21" s="335" customFormat="1" ht="24" customHeight="1" spans="1:10">
      <c r="A21" s="386" t="s">
        <v>146</v>
      </c>
      <c r="B21" s="387">
        <v>5</v>
      </c>
      <c r="C21" s="391" t="s">
        <v>147</v>
      </c>
      <c r="D21" s="81">
        <v>2750000</v>
      </c>
      <c r="E21" s="81">
        <v>3842549.47</v>
      </c>
      <c r="F21" s="81">
        <v>2259328</v>
      </c>
      <c r="G21" s="81">
        <v>3653310.07</v>
      </c>
      <c r="H21" s="389">
        <f>G21/F21</f>
        <v>1.61698968454337</v>
      </c>
      <c r="I21" s="81">
        <f t="shared" si="1"/>
        <v>903310.07</v>
      </c>
      <c r="J21" s="389">
        <f t="shared" si="4"/>
        <v>0.328476389090909</v>
      </c>
    </row>
    <row r="22" s="335" customFormat="1" ht="24" customHeight="1" spans="1:10">
      <c r="A22" s="386" t="s">
        <v>148</v>
      </c>
      <c r="B22" s="390">
        <v>7</v>
      </c>
      <c r="C22" s="391" t="s">
        <v>125</v>
      </c>
      <c r="D22" s="81">
        <v>2400000</v>
      </c>
      <c r="E22" s="81">
        <v>2842549.47</v>
      </c>
      <c r="F22" s="81">
        <v>1819347</v>
      </c>
      <c r="G22" s="81">
        <v>2986937.07</v>
      </c>
      <c r="H22" s="389">
        <f>G22/F22</f>
        <v>1.64176326451194</v>
      </c>
      <c r="I22" s="81">
        <f t="shared" si="1"/>
        <v>586937.07</v>
      </c>
      <c r="J22" s="389">
        <f t="shared" si="4"/>
        <v>0.2445571125</v>
      </c>
    </row>
    <row r="23" s="335" customFormat="1" ht="24" customHeight="1" spans="1:10">
      <c r="A23" s="386" t="s">
        <v>149</v>
      </c>
      <c r="B23" s="390">
        <v>7</v>
      </c>
      <c r="C23" s="391" t="s">
        <v>127</v>
      </c>
      <c r="D23" s="81">
        <v>40000</v>
      </c>
      <c r="E23" s="81">
        <v>121000</v>
      </c>
      <c r="F23" s="81">
        <v>53400</v>
      </c>
      <c r="G23" s="81">
        <v>97825</v>
      </c>
      <c r="H23" s="389"/>
      <c r="I23" s="81">
        <f t="shared" si="1"/>
        <v>57825</v>
      </c>
      <c r="J23" s="389">
        <f t="shared" si="4"/>
        <v>1.445625</v>
      </c>
    </row>
    <row r="24" s="335" customFormat="1" ht="24" customHeight="1" spans="1:10">
      <c r="A24" s="386" t="s">
        <v>150</v>
      </c>
      <c r="B24" s="390">
        <v>7</v>
      </c>
      <c r="C24" s="391" t="s">
        <v>129</v>
      </c>
      <c r="D24" s="81">
        <v>0</v>
      </c>
      <c r="E24" s="81"/>
      <c r="F24" s="81">
        <v>0</v>
      </c>
      <c r="G24" s="81"/>
      <c r="H24" s="389"/>
      <c r="I24" s="81">
        <f t="shared" si="1"/>
        <v>0</v>
      </c>
      <c r="J24" s="389"/>
    </row>
    <row r="25" s="335" customFormat="1" ht="24" customHeight="1" spans="1:10">
      <c r="A25" s="386" t="s">
        <v>151</v>
      </c>
      <c r="B25" s="390">
        <v>7</v>
      </c>
      <c r="C25" s="391" t="s">
        <v>152</v>
      </c>
      <c r="D25" s="81">
        <v>200000</v>
      </c>
      <c r="E25" s="81">
        <v>150000</v>
      </c>
      <c r="F25" s="81">
        <v>150000</v>
      </c>
      <c r="G25" s="81">
        <v>77451</v>
      </c>
      <c r="H25" s="389"/>
      <c r="I25" s="81">
        <f t="shared" si="1"/>
        <v>-122549</v>
      </c>
      <c r="J25" s="389">
        <f t="shared" ref="J25:J27" si="5">I25/D25</f>
        <v>-0.612745</v>
      </c>
    </row>
    <row r="26" s="335" customFormat="1" ht="24" customHeight="1" spans="1:10">
      <c r="A26" s="386" t="s">
        <v>153</v>
      </c>
      <c r="B26" s="390">
        <v>7</v>
      </c>
      <c r="C26" s="388" t="s">
        <v>154</v>
      </c>
      <c r="D26" s="81">
        <v>70000</v>
      </c>
      <c r="E26" s="81">
        <v>336000</v>
      </c>
      <c r="F26" s="81">
        <v>76581</v>
      </c>
      <c r="G26" s="81">
        <v>188483</v>
      </c>
      <c r="H26" s="389"/>
      <c r="I26" s="81">
        <f t="shared" si="1"/>
        <v>118483</v>
      </c>
      <c r="J26" s="389">
        <f t="shared" si="5"/>
        <v>1.69261428571429</v>
      </c>
    </row>
    <row r="27" s="335" customFormat="1" ht="24" customHeight="1" spans="1:10">
      <c r="A27" s="386" t="s">
        <v>155</v>
      </c>
      <c r="B27" s="390">
        <v>7</v>
      </c>
      <c r="C27" s="388" t="s">
        <v>156</v>
      </c>
      <c r="D27" s="81">
        <v>10000</v>
      </c>
      <c r="E27" s="81">
        <v>293000</v>
      </c>
      <c r="F27" s="81">
        <v>160000</v>
      </c>
      <c r="G27" s="81">
        <v>264366</v>
      </c>
      <c r="H27" s="389"/>
      <c r="I27" s="81">
        <f t="shared" si="1"/>
        <v>254366</v>
      </c>
      <c r="J27" s="389">
        <f t="shared" si="5"/>
        <v>25.4366</v>
      </c>
    </row>
    <row r="28" s="335" customFormat="1" ht="24" customHeight="1" spans="1:10">
      <c r="A28" s="386" t="s">
        <v>157</v>
      </c>
      <c r="B28" s="390">
        <v>7</v>
      </c>
      <c r="C28" s="388" t="s">
        <v>143</v>
      </c>
      <c r="D28" s="81">
        <v>0</v>
      </c>
      <c r="E28" s="81"/>
      <c r="F28" s="81">
        <v>0</v>
      </c>
      <c r="G28" s="81"/>
      <c r="H28" s="389"/>
      <c r="I28" s="81">
        <f t="shared" si="1"/>
        <v>0</v>
      </c>
      <c r="J28" s="389"/>
    </row>
    <row r="29" s="335" customFormat="1" ht="24" customHeight="1" spans="1:10">
      <c r="A29" s="386" t="s">
        <v>158</v>
      </c>
      <c r="B29" s="390">
        <v>7</v>
      </c>
      <c r="C29" s="388" t="s">
        <v>159</v>
      </c>
      <c r="D29" s="81">
        <v>30000</v>
      </c>
      <c r="E29" s="81">
        <v>100000</v>
      </c>
      <c r="F29" s="81">
        <v>0</v>
      </c>
      <c r="G29" s="81">
        <v>38248</v>
      </c>
      <c r="H29" s="389"/>
      <c r="I29" s="81">
        <f t="shared" si="1"/>
        <v>8248</v>
      </c>
      <c r="J29" s="389">
        <f t="shared" ref="J29:J33" si="6">I29/D29</f>
        <v>0.274933333333333</v>
      </c>
    </row>
    <row r="30" s="335" customFormat="1" ht="24" customHeight="1" spans="1:10">
      <c r="A30" s="386" t="s">
        <v>160</v>
      </c>
      <c r="B30" s="387">
        <v>5</v>
      </c>
      <c r="C30" s="388" t="s">
        <v>161</v>
      </c>
      <c r="D30" s="81">
        <v>61240000</v>
      </c>
      <c r="E30" s="81">
        <v>112131976.95</v>
      </c>
      <c r="F30" s="81">
        <v>32973062.68</v>
      </c>
      <c r="G30" s="81">
        <v>44005753.66</v>
      </c>
      <c r="H30" s="389">
        <f t="shared" ref="H30:H33" si="7">G30/F30</f>
        <v>1.33459709481861</v>
      </c>
      <c r="I30" s="81">
        <f t="shared" si="1"/>
        <v>-17234246.34</v>
      </c>
      <c r="J30" s="389">
        <f t="shared" si="6"/>
        <v>-0.281421396799478</v>
      </c>
    </row>
    <row r="31" s="335" customFormat="1" ht="24" customHeight="1" spans="1:10">
      <c r="A31" s="386" t="s">
        <v>162</v>
      </c>
      <c r="B31" s="390">
        <v>7</v>
      </c>
      <c r="C31" s="388" t="s">
        <v>125</v>
      </c>
      <c r="D31" s="81">
        <v>40400000</v>
      </c>
      <c r="E31" s="81">
        <v>73355105.61</v>
      </c>
      <c r="F31" s="81">
        <v>27566150.88</v>
      </c>
      <c r="G31" s="81">
        <v>36767326.58</v>
      </c>
      <c r="H31" s="389">
        <f t="shared" si="7"/>
        <v>1.33378529124557</v>
      </c>
      <c r="I31" s="81">
        <f t="shared" si="1"/>
        <v>-3632673.42</v>
      </c>
      <c r="J31" s="389">
        <f t="shared" si="6"/>
        <v>-0.0899176589108911</v>
      </c>
    </row>
    <row r="32" s="335" customFormat="1" ht="24" customHeight="1" spans="1:10">
      <c r="A32" s="386" t="s">
        <v>163</v>
      </c>
      <c r="B32" s="390">
        <v>7</v>
      </c>
      <c r="C32" s="388" t="s">
        <v>127</v>
      </c>
      <c r="D32" s="81">
        <v>3170000</v>
      </c>
      <c r="E32" s="81">
        <v>769152</v>
      </c>
      <c r="F32" s="81">
        <v>748107</v>
      </c>
      <c r="G32" s="81">
        <v>1415321.22</v>
      </c>
      <c r="H32" s="389">
        <f t="shared" si="7"/>
        <v>1.89187003998091</v>
      </c>
      <c r="I32" s="81">
        <f t="shared" si="1"/>
        <v>-1754678.78</v>
      </c>
      <c r="J32" s="389">
        <f t="shared" si="6"/>
        <v>-0.553526429022082</v>
      </c>
    </row>
    <row r="33" s="335" customFormat="1" ht="24" customHeight="1" spans="1:10">
      <c r="A33" s="386" t="s">
        <v>164</v>
      </c>
      <c r="B33" s="390">
        <v>7</v>
      </c>
      <c r="C33" s="388" t="s">
        <v>129</v>
      </c>
      <c r="D33" s="81">
        <v>7170000</v>
      </c>
      <c r="E33" s="81">
        <v>5999979</v>
      </c>
      <c r="F33" s="81">
        <v>3540151.8</v>
      </c>
      <c r="G33" s="81">
        <v>2967875.08</v>
      </c>
      <c r="H33" s="389">
        <f t="shared" si="7"/>
        <v>0.838346841511147</v>
      </c>
      <c r="I33" s="81">
        <f t="shared" si="1"/>
        <v>-4202124.92</v>
      </c>
      <c r="J33" s="389">
        <f t="shared" si="6"/>
        <v>-0.586070421199442</v>
      </c>
    </row>
    <row r="34" s="335" customFormat="1" ht="24" customHeight="1" spans="1:10">
      <c r="A34" s="386" t="s">
        <v>165</v>
      </c>
      <c r="B34" s="390">
        <v>7</v>
      </c>
      <c r="C34" s="388" t="s">
        <v>166</v>
      </c>
      <c r="D34" s="81">
        <v>0</v>
      </c>
      <c r="E34" s="81"/>
      <c r="F34" s="81">
        <v>0</v>
      </c>
      <c r="G34" s="81"/>
      <c r="H34" s="389"/>
      <c r="I34" s="81">
        <f t="shared" si="1"/>
        <v>0</v>
      </c>
      <c r="J34" s="389"/>
    </row>
    <row r="35" s="335" customFormat="1" ht="24" customHeight="1" spans="1:10">
      <c r="A35" s="386" t="s">
        <v>167</v>
      </c>
      <c r="B35" s="390">
        <v>7</v>
      </c>
      <c r="C35" s="388" t="s">
        <v>168</v>
      </c>
      <c r="D35" s="81">
        <v>0</v>
      </c>
      <c r="E35" s="81"/>
      <c r="F35" s="81">
        <v>0</v>
      </c>
      <c r="G35" s="81"/>
      <c r="H35" s="389"/>
      <c r="I35" s="81">
        <f t="shared" si="1"/>
        <v>0</v>
      </c>
      <c r="J35" s="389"/>
    </row>
    <row r="36" s="335" customFormat="1" ht="24" customHeight="1" spans="1:10">
      <c r="A36" s="386" t="s">
        <v>169</v>
      </c>
      <c r="B36" s="390">
        <v>7</v>
      </c>
      <c r="C36" s="388" t="s">
        <v>170</v>
      </c>
      <c r="D36" s="81">
        <v>300000</v>
      </c>
      <c r="E36" s="81"/>
      <c r="F36" s="81">
        <v>0</v>
      </c>
      <c r="G36" s="81"/>
      <c r="H36" s="389"/>
      <c r="I36" s="81">
        <f t="shared" si="1"/>
        <v>-300000</v>
      </c>
      <c r="J36" s="389">
        <f t="shared" ref="J36:J43" si="8">I36/D36</f>
        <v>-1</v>
      </c>
    </row>
    <row r="37" s="335" customFormat="1" ht="24" customHeight="1" spans="1:10">
      <c r="A37" s="386" t="s">
        <v>171</v>
      </c>
      <c r="B37" s="390">
        <v>7</v>
      </c>
      <c r="C37" s="388" t="s">
        <v>172</v>
      </c>
      <c r="D37" s="81">
        <v>590000</v>
      </c>
      <c r="E37" s="81">
        <v>1000000</v>
      </c>
      <c r="F37" s="81">
        <v>688000</v>
      </c>
      <c r="G37" s="81">
        <v>1451114.93</v>
      </c>
      <c r="H37" s="389"/>
      <c r="I37" s="81">
        <f t="shared" si="1"/>
        <v>861114.93</v>
      </c>
      <c r="J37" s="389">
        <f t="shared" si="8"/>
        <v>1.45951683050847</v>
      </c>
    </row>
    <row r="38" s="335" customFormat="1" ht="24" customHeight="1" spans="1:10">
      <c r="A38" s="386" t="s">
        <v>173</v>
      </c>
      <c r="B38" s="390">
        <v>7</v>
      </c>
      <c r="C38" s="388" t="s">
        <v>174</v>
      </c>
      <c r="D38" s="81">
        <v>0</v>
      </c>
      <c r="E38" s="81"/>
      <c r="F38" s="81">
        <v>0</v>
      </c>
      <c r="G38" s="81"/>
      <c r="H38" s="389"/>
      <c r="I38" s="81">
        <f t="shared" si="1"/>
        <v>0</v>
      </c>
      <c r="J38" s="389"/>
    </row>
    <row r="39" s="335" customFormat="1" ht="24" customHeight="1" spans="1:10">
      <c r="A39" s="386" t="s">
        <v>175</v>
      </c>
      <c r="B39" s="390">
        <v>7</v>
      </c>
      <c r="C39" s="388" t="s">
        <v>143</v>
      </c>
      <c r="D39" s="81">
        <v>9560000</v>
      </c>
      <c r="E39" s="81">
        <v>1007740.34</v>
      </c>
      <c r="F39" s="81">
        <v>430653</v>
      </c>
      <c r="G39" s="81">
        <v>1368379.85</v>
      </c>
      <c r="H39" s="389">
        <f t="shared" ref="H39:H42" si="9">G39/F39</f>
        <v>3.1774534253796</v>
      </c>
      <c r="I39" s="81">
        <f t="shared" si="1"/>
        <v>-8191620.15</v>
      </c>
      <c r="J39" s="389">
        <f t="shared" si="8"/>
        <v>-0.856864032426778</v>
      </c>
    </row>
    <row r="40" s="335" customFormat="1" ht="24" customHeight="1" spans="1:10">
      <c r="A40" s="386" t="s">
        <v>176</v>
      </c>
      <c r="B40" s="390">
        <v>7</v>
      </c>
      <c r="C40" s="388" t="s">
        <v>177</v>
      </c>
      <c r="D40" s="81">
        <v>50000</v>
      </c>
      <c r="E40" s="81">
        <v>30000000</v>
      </c>
      <c r="F40" s="81">
        <v>0</v>
      </c>
      <c r="G40" s="81">
        <v>35736</v>
      </c>
      <c r="H40" s="389"/>
      <c r="I40" s="81">
        <f t="shared" si="1"/>
        <v>-14264</v>
      </c>
      <c r="J40" s="389">
        <f t="shared" si="8"/>
        <v>-0.28528</v>
      </c>
    </row>
    <row r="41" s="335" customFormat="1" ht="24" customHeight="1" spans="1:10">
      <c r="A41" s="386" t="s">
        <v>178</v>
      </c>
      <c r="B41" s="387">
        <v>5</v>
      </c>
      <c r="C41" s="388" t="s">
        <v>179</v>
      </c>
      <c r="D41" s="81">
        <v>5160000</v>
      </c>
      <c r="E41" s="81">
        <v>6953712.88</v>
      </c>
      <c r="F41" s="81">
        <v>2970799.52</v>
      </c>
      <c r="G41" s="81">
        <v>2323588.16</v>
      </c>
      <c r="H41" s="389">
        <f t="shared" si="9"/>
        <v>0.782142364153876</v>
      </c>
      <c r="I41" s="81">
        <f t="shared" si="1"/>
        <v>-2836411.84</v>
      </c>
      <c r="J41" s="389">
        <f t="shared" si="8"/>
        <v>-0.549692217054264</v>
      </c>
    </row>
    <row r="42" s="335" customFormat="1" ht="24" customHeight="1" spans="1:10">
      <c r="A42" s="386" t="s">
        <v>180</v>
      </c>
      <c r="B42" s="390">
        <v>7</v>
      </c>
      <c r="C42" s="388" t="s">
        <v>125</v>
      </c>
      <c r="D42" s="81">
        <v>1450000</v>
      </c>
      <c r="E42" s="81">
        <v>1603712.88</v>
      </c>
      <c r="F42" s="81">
        <v>909919</v>
      </c>
      <c r="G42" s="81">
        <v>1560758.64</v>
      </c>
      <c r="H42" s="389">
        <f t="shared" si="9"/>
        <v>1.71527206267811</v>
      </c>
      <c r="I42" s="81">
        <f t="shared" si="1"/>
        <v>110758.64</v>
      </c>
      <c r="J42" s="389">
        <f t="shared" si="8"/>
        <v>0.0763852689655172</v>
      </c>
    </row>
    <row r="43" s="335" customFormat="1" ht="24" customHeight="1" spans="1:10">
      <c r="A43" s="386" t="s">
        <v>181</v>
      </c>
      <c r="B43" s="390">
        <v>7</v>
      </c>
      <c r="C43" s="388" t="s">
        <v>127</v>
      </c>
      <c r="D43" s="81">
        <v>3710000</v>
      </c>
      <c r="E43" s="81">
        <v>5250000</v>
      </c>
      <c r="F43" s="81">
        <v>1220880.52</v>
      </c>
      <c r="G43" s="81">
        <v>662829.52</v>
      </c>
      <c r="H43" s="389"/>
      <c r="I43" s="81">
        <f t="shared" si="1"/>
        <v>-3047170.48</v>
      </c>
      <c r="J43" s="389">
        <f t="shared" si="8"/>
        <v>-0.821339752021563</v>
      </c>
    </row>
    <row r="44" s="335" customFormat="1" ht="24" customHeight="1" spans="1:10">
      <c r="A44" s="386" t="s">
        <v>182</v>
      </c>
      <c r="B44" s="390">
        <v>7</v>
      </c>
      <c r="C44" s="388" t="s">
        <v>129</v>
      </c>
      <c r="D44" s="81">
        <v>0</v>
      </c>
      <c r="E44" s="81">
        <v>100000</v>
      </c>
      <c r="F44" s="81">
        <v>100000</v>
      </c>
      <c r="G44" s="81">
        <v>100000</v>
      </c>
      <c r="H44" s="389"/>
      <c r="I44" s="81">
        <f t="shared" si="1"/>
        <v>100000</v>
      </c>
      <c r="J44" s="389"/>
    </row>
    <row r="45" s="335" customFormat="1" ht="24" customHeight="1" spans="1:10">
      <c r="A45" s="386" t="s">
        <v>183</v>
      </c>
      <c r="B45" s="390">
        <v>7</v>
      </c>
      <c r="C45" s="388" t="s">
        <v>184</v>
      </c>
      <c r="D45" s="81">
        <v>0</v>
      </c>
      <c r="E45" s="81"/>
      <c r="F45" s="81">
        <v>0</v>
      </c>
      <c r="G45" s="81"/>
      <c r="H45" s="389"/>
      <c r="I45" s="81">
        <f t="shared" si="1"/>
        <v>0</v>
      </c>
      <c r="J45" s="389"/>
    </row>
    <row r="46" s="335" customFormat="1" ht="24" customHeight="1" spans="1:10">
      <c r="A46" s="386" t="s">
        <v>185</v>
      </c>
      <c r="B46" s="390">
        <v>7</v>
      </c>
      <c r="C46" s="388" t="s">
        <v>186</v>
      </c>
      <c r="D46" s="81">
        <v>0</v>
      </c>
      <c r="E46" s="81"/>
      <c r="F46" s="81">
        <v>0</v>
      </c>
      <c r="G46" s="81"/>
      <c r="H46" s="389"/>
      <c r="I46" s="81">
        <f t="shared" si="1"/>
        <v>0</v>
      </c>
      <c r="J46" s="389"/>
    </row>
    <row r="47" s="335" customFormat="1" ht="24" customHeight="1" spans="1:10">
      <c r="A47" s="386" t="s">
        <v>187</v>
      </c>
      <c r="B47" s="390">
        <v>7</v>
      </c>
      <c r="C47" s="388" t="s">
        <v>188</v>
      </c>
      <c r="D47" s="81">
        <v>0</v>
      </c>
      <c r="E47" s="81"/>
      <c r="F47" s="81">
        <v>0</v>
      </c>
      <c r="G47" s="81"/>
      <c r="H47" s="389"/>
      <c r="I47" s="81">
        <f t="shared" si="1"/>
        <v>0</v>
      </c>
      <c r="J47" s="389"/>
    </row>
    <row r="48" s="335" customFormat="1" ht="24" customHeight="1" spans="1:10">
      <c r="A48" s="386" t="s">
        <v>189</v>
      </c>
      <c r="B48" s="390">
        <v>7</v>
      </c>
      <c r="C48" s="388" t="s">
        <v>190</v>
      </c>
      <c r="D48" s="81">
        <v>0</v>
      </c>
      <c r="E48" s="81"/>
      <c r="F48" s="81">
        <v>0</v>
      </c>
      <c r="G48" s="81"/>
      <c r="H48" s="389"/>
      <c r="I48" s="81">
        <f t="shared" si="1"/>
        <v>0</v>
      </c>
      <c r="J48" s="389"/>
    </row>
    <row r="49" s="335" customFormat="1" ht="24" customHeight="1" spans="1:10">
      <c r="A49" s="386" t="s">
        <v>191</v>
      </c>
      <c r="B49" s="390">
        <v>7</v>
      </c>
      <c r="C49" s="388" t="s">
        <v>192</v>
      </c>
      <c r="D49" s="81">
        <v>0</v>
      </c>
      <c r="E49" s="81"/>
      <c r="F49" s="81">
        <v>0</v>
      </c>
      <c r="G49" s="81"/>
      <c r="H49" s="389"/>
      <c r="I49" s="81">
        <f t="shared" si="1"/>
        <v>0</v>
      </c>
      <c r="J49" s="389"/>
    </row>
    <row r="50" s="335" customFormat="1" ht="24" customHeight="1" spans="1:10">
      <c r="A50" s="386" t="s">
        <v>193</v>
      </c>
      <c r="B50" s="390">
        <v>7</v>
      </c>
      <c r="C50" s="388" t="s">
        <v>143</v>
      </c>
      <c r="D50" s="81">
        <v>0</v>
      </c>
      <c r="E50" s="81"/>
      <c r="F50" s="81">
        <v>0</v>
      </c>
      <c r="G50" s="81"/>
      <c r="H50" s="389"/>
      <c r="I50" s="81">
        <f t="shared" si="1"/>
        <v>0</v>
      </c>
      <c r="J50" s="389"/>
    </row>
    <row r="51" s="335" customFormat="1" ht="24" customHeight="1" spans="1:10">
      <c r="A51" s="386" t="s">
        <v>194</v>
      </c>
      <c r="B51" s="390">
        <v>7</v>
      </c>
      <c r="C51" s="388" t="s">
        <v>195</v>
      </c>
      <c r="D51" s="81">
        <v>0</v>
      </c>
      <c r="E51" s="81"/>
      <c r="F51" s="81">
        <v>740000</v>
      </c>
      <c r="G51" s="81"/>
      <c r="H51" s="389"/>
      <c r="I51" s="81">
        <f t="shared" si="1"/>
        <v>0</v>
      </c>
      <c r="J51" s="389"/>
    </row>
    <row r="52" s="335" customFormat="1" ht="24" customHeight="1" spans="1:10">
      <c r="A52" s="386" t="s">
        <v>196</v>
      </c>
      <c r="B52" s="387">
        <v>5</v>
      </c>
      <c r="C52" s="388" t="s">
        <v>197</v>
      </c>
      <c r="D52" s="81">
        <v>2070000</v>
      </c>
      <c r="E52" s="81">
        <v>5290999.94</v>
      </c>
      <c r="F52" s="81">
        <v>3881347.39</v>
      </c>
      <c r="G52" s="81">
        <v>4659433.33</v>
      </c>
      <c r="H52" s="389">
        <f>G52/F52</f>
        <v>1.20046799778981</v>
      </c>
      <c r="I52" s="81">
        <f t="shared" si="1"/>
        <v>2589433.33</v>
      </c>
      <c r="J52" s="389">
        <f t="shared" ref="J52:J54" si="10">I52/D52</f>
        <v>1.25093397584541</v>
      </c>
    </row>
    <row r="53" s="335" customFormat="1" ht="24" customHeight="1" spans="1:10">
      <c r="A53" s="386" t="s">
        <v>198</v>
      </c>
      <c r="B53" s="390">
        <v>7</v>
      </c>
      <c r="C53" s="388" t="s">
        <v>125</v>
      </c>
      <c r="D53" s="81">
        <v>1570000</v>
      </c>
      <c r="E53" s="81">
        <v>2040999.94</v>
      </c>
      <c r="F53" s="81">
        <v>508783</v>
      </c>
      <c r="G53" s="81">
        <v>1715018.72</v>
      </c>
      <c r="H53" s="389">
        <f>G53/F53</f>
        <v>3.3708255189344</v>
      </c>
      <c r="I53" s="81">
        <f t="shared" si="1"/>
        <v>145018.72</v>
      </c>
      <c r="J53" s="389">
        <f t="shared" si="10"/>
        <v>0.0923686114649681</v>
      </c>
    </row>
    <row r="54" s="335" customFormat="1" ht="24" customHeight="1" spans="1:10">
      <c r="A54" s="386" t="s">
        <v>199</v>
      </c>
      <c r="B54" s="390">
        <v>7</v>
      </c>
      <c r="C54" s="388" t="s">
        <v>127</v>
      </c>
      <c r="D54" s="81">
        <v>70000</v>
      </c>
      <c r="E54" s="81">
        <v>322660</v>
      </c>
      <c r="F54" s="81">
        <v>256297.06</v>
      </c>
      <c r="G54" s="81">
        <v>236292.06</v>
      </c>
      <c r="H54" s="389"/>
      <c r="I54" s="81">
        <f t="shared" si="1"/>
        <v>166292.06</v>
      </c>
      <c r="J54" s="389">
        <f t="shared" si="10"/>
        <v>2.37560085714286</v>
      </c>
    </row>
    <row r="55" s="335" customFormat="1" ht="24" customHeight="1" spans="1:10">
      <c r="A55" s="386" t="s">
        <v>200</v>
      </c>
      <c r="B55" s="390">
        <v>7</v>
      </c>
      <c r="C55" s="388" t="s">
        <v>129</v>
      </c>
      <c r="D55" s="81">
        <v>0</v>
      </c>
      <c r="E55" s="81"/>
      <c r="F55" s="81">
        <v>0</v>
      </c>
      <c r="G55" s="81"/>
      <c r="H55" s="389"/>
      <c r="I55" s="81">
        <f t="shared" si="1"/>
        <v>0</v>
      </c>
      <c r="J55" s="389"/>
    </row>
    <row r="56" s="335" customFormat="1" ht="24" customHeight="1" spans="1:10">
      <c r="A56" s="386" t="s">
        <v>201</v>
      </c>
      <c r="B56" s="390">
        <v>7</v>
      </c>
      <c r="C56" s="388" t="s">
        <v>202</v>
      </c>
      <c r="D56" s="81">
        <v>0</v>
      </c>
      <c r="E56" s="81"/>
      <c r="F56" s="81">
        <v>0</v>
      </c>
      <c r="G56" s="81"/>
      <c r="H56" s="389"/>
      <c r="I56" s="81">
        <f t="shared" si="1"/>
        <v>0</v>
      </c>
      <c r="J56" s="389"/>
    </row>
    <row r="57" s="335" customFormat="1" ht="24" customHeight="1" spans="1:10">
      <c r="A57" s="386" t="s">
        <v>203</v>
      </c>
      <c r="B57" s="390">
        <v>7</v>
      </c>
      <c r="C57" s="388" t="s">
        <v>204</v>
      </c>
      <c r="D57" s="81">
        <v>0</v>
      </c>
      <c r="E57" s="81"/>
      <c r="F57" s="81">
        <v>0</v>
      </c>
      <c r="G57" s="81"/>
      <c r="H57" s="389"/>
      <c r="I57" s="81">
        <f t="shared" si="1"/>
        <v>0</v>
      </c>
      <c r="J57" s="389"/>
    </row>
    <row r="58" s="335" customFormat="1" ht="24" customHeight="1" spans="1:10">
      <c r="A58" s="386" t="s">
        <v>205</v>
      </c>
      <c r="B58" s="390">
        <v>7</v>
      </c>
      <c r="C58" s="388" t="s">
        <v>206</v>
      </c>
      <c r="D58" s="81">
        <v>150000</v>
      </c>
      <c r="E58" s="81">
        <v>255740</v>
      </c>
      <c r="F58" s="81">
        <v>207118</v>
      </c>
      <c r="G58" s="81">
        <v>354614.61</v>
      </c>
      <c r="H58" s="389"/>
      <c r="I58" s="81">
        <f t="shared" si="1"/>
        <v>204614.61</v>
      </c>
      <c r="J58" s="389">
        <f t="shared" ref="J58:J60" si="11">I58/D58</f>
        <v>1.3640974</v>
      </c>
    </row>
    <row r="59" s="335" customFormat="1" ht="24" customHeight="1" spans="1:10">
      <c r="A59" s="386" t="s">
        <v>207</v>
      </c>
      <c r="B59" s="390">
        <v>7</v>
      </c>
      <c r="C59" s="388" t="s">
        <v>208</v>
      </c>
      <c r="D59" s="81">
        <v>190000</v>
      </c>
      <c r="E59" s="81">
        <v>2500000</v>
      </c>
      <c r="F59" s="81">
        <v>2500000</v>
      </c>
      <c r="G59" s="81">
        <v>2142801.94</v>
      </c>
      <c r="H59" s="389"/>
      <c r="I59" s="81">
        <f t="shared" si="1"/>
        <v>1952801.94</v>
      </c>
      <c r="J59" s="389">
        <f t="shared" si="11"/>
        <v>10.2779049473684</v>
      </c>
    </row>
    <row r="60" s="335" customFormat="1" ht="24" customHeight="1" spans="1:10">
      <c r="A60" s="386" t="s">
        <v>209</v>
      </c>
      <c r="B60" s="390">
        <v>7</v>
      </c>
      <c r="C60" s="388" t="s">
        <v>210</v>
      </c>
      <c r="D60" s="81">
        <v>90000</v>
      </c>
      <c r="E60" s="81">
        <v>171600</v>
      </c>
      <c r="F60" s="81">
        <v>148816</v>
      </c>
      <c r="G60" s="81">
        <v>210706</v>
      </c>
      <c r="H60" s="389"/>
      <c r="I60" s="81">
        <f t="shared" si="1"/>
        <v>120706</v>
      </c>
      <c r="J60" s="389">
        <f t="shared" si="11"/>
        <v>1.34117777777778</v>
      </c>
    </row>
    <row r="61" s="335" customFormat="1" ht="24" customHeight="1" spans="1:10">
      <c r="A61" s="386" t="s">
        <v>211</v>
      </c>
      <c r="B61" s="390">
        <v>7</v>
      </c>
      <c r="C61" s="388" t="s">
        <v>143</v>
      </c>
      <c r="D61" s="81">
        <v>0</v>
      </c>
      <c r="E61" s="81"/>
      <c r="F61" s="81">
        <v>0</v>
      </c>
      <c r="G61" s="81"/>
      <c r="H61" s="389"/>
      <c r="I61" s="81">
        <f t="shared" si="1"/>
        <v>0</v>
      </c>
      <c r="J61" s="389"/>
    </row>
    <row r="62" s="335" customFormat="1" ht="24" customHeight="1" spans="1:10">
      <c r="A62" s="386" t="s">
        <v>212</v>
      </c>
      <c r="B62" s="390">
        <v>7</v>
      </c>
      <c r="C62" s="388" t="s">
        <v>213</v>
      </c>
      <c r="D62" s="81">
        <v>0</v>
      </c>
      <c r="E62" s="81"/>
      <c r="F62" s="81">
        <v>260333.33</v>
      </c>
      <c r="G62" s="81"/>
      <c r="H62" s="389"/>
      <c r="I62" s="81">
        <f t="shared" si="1"/>
        <v>0</v>
      </c>
      <c r="J62" s="389"/>
    </row>
    <row r="63" s="335" customFormat="1" ht="24" customHeight="1" spans="1:10">
      <c r="A63" s="386" t="s">
        <v>214</v>
      </c>
      <c r="B63" s="387">
        <v>5</v>
      </c>
      <c r="C63" s="388" t="s">
        <v>215</v>
      </c>
      <c r="D63" s="81">
        <v>6050000</v>
      </c>
      <c r="E63" s="81">
        <v>7485557.06</v>
      </c>
      <c r="F63" s="81">
        <v>4500280</v>
      </c>
      <c r="G63" s="81">
        <v>6861608.27</v>
      </c>
      <c r="H63" s="389">
        <f>G63/F63</f>
        <v>1.52470696712205</v>
      </c>
      <c r="I63" s="81">
        <f t="shared" si="1"/>
        <v>811608.27</v>
      </c>
      <c r="J63" s="389">
        <f t="shared" ref="J63:J65" si="12">I63/D63</f>
        <v>0.134150127272727</v>
      </c>
    </row>
    <row r="64" s="335" customFormat="1" ht="24" customHeight="1" spans="1:10">
      <c r="A64" s="386" t="s">
        <v>216</v>
      </c>
      <c r="B64" s="390">
        <v>7</v>
      </c>
      <c r="C64" s="388" t="s">
        <v>125</v>
      </c>
      <c r="D64" s="81">
        <v>3150000</v>
      </c>
      <c r="E64" s="81">
        <v>4534753.4</v>
      </c>
      <c r="F64" s="81">
        <v>2750620</v>
      </c>
      <c r="G64" s="81">
        <v>4143498.81</v>
      </c>
      <c r="H64" s="389">
        <f>G64/F64</f>
        <v>1.50638721815445</v>
      </c>
      <c r="I64" s="81">
        <f t="shared" si="1"/>
        <v>993498.81</v>
      </c>
      <c r="J64" s="389">
        <f t="shared" si="12"/>
        <v>0.315396447619048</v>
      </c>
    </row>
    <row r="65" s="335" customFormat="1" ht="24" customHeight="1" spans="1:10">
      <c r="A65" s="386" t="s">
        <v>217</v>
      </c>
      <c r="B65" s="390">
        <v>7</v>
      </c>
      <c r="C65" s="388" t="s">
        <v>127</v>
      </c>
      <c r="D65" s="81">
        <v>1730000</v>
      </c>
      <c r="E65" s="81">
        <v>856000</v>
      </c>
      <c r="F65" s="81">
        <v>508660</v>
      </c>
      <c r="G65" s="81">
        <v>1390146.61</v>
      </c>
      <c r="H65" s="389"/>
      <c r="I65" s="81">
        <f t="shared" si="1"/>
        <v>-339853.39</v>
      </c>
      <c r="J65" s="389">
        <f t="shared" si="12"/>
        <v>-0.196447046242775</v>
      </c>
    </row>
    <row r="66" s="335" customFormat="1" ht="24" customHeight="1" spans="1:10">
      <c r="A66" s="386" t="s">
        <v>218</v>
      </c>
      <c r="B66" s="390">
        <v>7</v>
      </c>
      <c r="C66" s="388" t="s">
        <v>129</v>
      </c>
      <c r="D66" s="81">
        <v>0</v>
      </c>
      <c r="E66" s="81"/>
      <c r="F66" s="81">
        <v>0</v>
      </c>
      <c r="G66" s="81"/>
      <c r="H66" s="389"/>
      <c r="I66" s="81">
        <f t="shared" si="1"/>
        <v>0</v>
      </c>
      <c r="J66" s="389"/>
    </row>
    <row r="67" s="335" customFormat="1" ht="24" customHeight="1" spans="1:10">
      <c r="A67" s="386" t="s">
        <v>219</v>
      </c>
      <c r="B67" s="390">
        <v>7</v>
      </c>
      <c r="C67" s="388" t="s">
        <v>220</v>
      </c>
      <c r="D67" s="81">
        <v>0</v>
      </c>
      <c r="E67" s="81"/>
      <c r="F67" s="81">
        <v>0</v>
      </c>
      <c r="G67" s="81"/>
      <c r="H67" s="389"/>
      <c r="I67" s="81">
        <f t="shared" si="1"/>
        <v>0</v>
      </c>
      <c r="J67" s="389"/>
    </row>
    <row r="68" s="335" customFormat="1" ht="24" customHeight="1" spans="1:10">
      <c r="A68" s="386" t="s">
        <v>221</v>
      </c>
      <c r="B68" s="390">
        <v>7</v>
      </c>
      <c r="C68" s="388" t="s">
        <v>222</v>
      </c>
      <c r="D68" s="81">
        <v>0</v>
      </c>
      <c r="E68" s="81">
        <v>50000</v>
      </c>
      <c r="F68" s="81">
        <v>50000</v>
      </c>
      <c r="G68" s="81">
        <v>48614.48</v>
      </c>
      <c r="H68" s="389"/>
      <c r="I68" s="81">
        <f t="shared" si="1"/>
        <v>48614.48</v>
      </c>
      <c r="J68" s="389"/>
    </row>
    <row r="69" s="335" customFormat="1" ht="24" customHeight="1" spans="1:10">
      <c r="A69" s="386" t="s">
        <v>223</v>
      </c>
      <c r="B69" s="390">
        <v>7</v>
      </c>
      <c r="C69" s="388" t="s">
        <v>224</v>
      </c>
      <c r="D69" s="81">
        <v>0</v>
      </c>
      <c r="E69" s="81"/>
      <c r="F69" s="81">
        <v>0</v>
      </c>
      <c r="G69" s="81"/>
      <c r="H69" s="389"/>
      <c r="I69" s="81">
        <f t="shared" si="1"/>
        <v>0</v>
      </c>
      <c r="J69" s="389"/>
    </row>
    <row r="70" s="335" customFormat="1" ht="24" customHeight="1" spans="1:10">
      <c r="A70" s="386" t="s">
        <v>225</v>
      </c>
      <c r="B70" s="390">
        <v>7</v>
      </c>
      <c r="C70" s="388" t="s">
        <v>226</v>
      </c>
      <c r="D70" s="81">
        <v>0</v>
      </c>
      <c r="E70" s="81">
        <v>575000</v>
      </c>
      <c r="F70" s="81">
        <v>412000</v>
      </c>
      <c r="G70" s="81">
        <v>411800</v>
      </c>
      <c r="H70" s="389"/>
      <c r="I70" s="81">
        <f t="shared" si="1"/>
        <v>411800</v>
      </c>
      <c r="J70" s="389"/>
    </row>
    <row r="71" s="335" customFormat="1" ht="24" customHeight="1" spans="1:10">
      <c r="A71" s="386" t="s">
        <v>227</v>
      </c>
      <c r="B71" s="390">
        <v>7</v>
      </c>
      <c r="C71" s="388" t="s">
        <v>228</v>
      </c>
      <c r="D71" s="81">
        <v>0</v>
      </c>
      <c r="E71" s="81">
        <v>919000</v>
      </c>
      <c r="F71" s="81">
        <v>779000</v>
      </c>
      <c r="G71" s="81">
        <v>455606.7</v>
      </c>
      <c r="H71" s="389"/>
      <c r="I71" s="81">
        <f t="shared" ref="I71:I134" si="13">G71-D71</f>
        <v>455606.7</v>
      </c>
      <c r="J71" s="389"/>
    </row>
    <row r="72" s="335" customFormat="1" ht="24" customHeight="1" spans="1:10">
      <c r="A72" s="386" t="s">
        <v>229</v>
      </c>
      <c r="B72" s="390">
        <v>7</v>
      </c>
      <c r="C72" s="388" t="s">
        <v>143</v>
      </c>
      <c r="D72" s="81">
        <v>1170000</v>
      </c>
      <c r="E72" s="81">
        <v>550803.66</v>
      </c>
      <c r="F72" s="81">
        <v>0</v>
      </c>
      <c r="G72" s="81">
        <v>411941.67</v>
      </c>
      <c r="H72" s="389" t="e">
        <f>G72/F72</f>
        <v>#DIV/0!</v>
      </c>
      <c r="I72" s="81">
        <f t="shared" si="13"/>
        <v>-758058.33</v>
      </c>
      <c r="J72" s="389">
        <f t="shared" ref="J72:J75" si="14">I72/D72</f>
        <v>-0.647913102564103</v>
      </c>
    </row>
    <row r="73" s="335" customFormat="1" ht="24" customHeight="1" spans="1:10">
      <c r="A73" s="386" t="s">
        <v>230</v>
      </c>
      <c r="B73" s="390">
        <v>7</v>
      </c>
      <c r="C73" s="388" t="s">
        <v>231</v>
      </c>
      <c r="D73" s="81">
        <v>0</v>
      </c>
      <c r="E73" s="81"/>
      <c r="F73" s="81">
        <v>0</v>
      </c>
      <c r="G73" s="81"/>
      <c r="H73" s="389"/>
      <c r="I73" s="81">
        <f t="shared" si="13"/>
        <v>0</v>
      </c>
      <c r="J73" s="389"/>
    </row>
    <row r="74" s="335" customFormat="1" ht="24" customHeight="1" spans="1:10">
      <c r="A74" s="386" t="s">
        <v>232</v>
      </c>
      <c r="B74" s="387">
        <v>5</v>
      </c>
      <c r="C74" s="388" t="s">
        <v>233</v>
      </c>
      <c r="D74" s="81">
        <v>2830000</v>
      </c>
      <c r="E74" s="81">
        <v>17622998.2</v>
      </c>
      <c r="F74" s="81">
        <v>8633085.73</v>
      </c>
      <c r="G74" s="81">
        <v>18262415.21</v>
      </c>
      <c r="H74" s="389"/>
      <c r="I74" s="81">
        <f t="shared" si="13"/>
        <v>15432415.21</v>
      </c>
      <c r="J74" s="389">
        <f t="shared" si="14"/>
        <v>5.45315025088339</v>
      </c>
    </row>
    <row r="75" s="335" customFormat="1" ht="24" customHeight="1" spans="1:10">
      <c r="A75" s="386" t="s">
        <v>234</v>
      </c>
      <c r="B75" s="390">
        <v>7</v>
      </c>
      <c r="C75" s="388" t="s">
        <v>125</v>
      </c>
      <c r="D75" s="81">
        <v>1520000</v>
      </c>
      <c r="E75" s="81"/>
      <c r="F75" s="81">
        <v>0</v>
      </c>
      <c r="G75" s="81">
        <v>469000</v>
      </c>
      <c r="H75" s="389"/>
      <c r="I75" s="81">
        <f t="shared" si="13"/>
        <v>-1051000</v>
      </c>
      <c r="J75" s="389">
        <f t="shared" si="14"/>
        <v>-0.691447368421053</v>
      </c>
    </row>
    <row r="76" s="335" customFormat="1" ht="24" customHeight="1" spans="1:10">
      <c r="A76" s="386" t="s">
        <v>235</v>
      </c>
      <c r="B76" s="390">
        <v>7</v>
      </c>
      <c r="C76" s="388" t="s">
        <v>127</v>
      </c>
      <c r="D76" s="81">
        <v>0</v>
      </c>
      <c r="E76" s="81">
        <v>17622998.2</v>
      </c>
      <c r="F76" s="81">
        <v>8633085.73</v>
      </c>
      <c r="G76" s="81">
        <v>13050762.34</v>
      </c>
      <c r="H76" s="389"/>
      <c r="I76" s="81">
        <f t="shared" si="13"/>
        <v>13050762.34</v>
      </c>
      <c r="J76" s="389"/>
    </row>
    <row r="77" s="335" customFormat="1" ht="24" customHeight="1" spans="1:10">
      <c r="A77" s="386" t="s">
        <v>236</v>
      </c>
      <c r="B77" s="390">
        <v>7</v>
      </c>
      <c r="C77" s="388" t="s">
        <v>129</v>
      </c>
      <c r="D77" s="81">
        <v>0</v>
      </c>
      <c r="E77" s="81"/>
      <c r="F77" s="81">
        <v>0</v>
      </c>
      <c r="G77" s="81"/>
      <c r="H77" s="389"/>
      <c r="I77" s="81">
        <f t="shared" si="13"/>
        <v>0</v>
      </c>
      <c r="J77" s="389"/>
    </row>
    <row r="78" s="335" customFormat="1" ht="24" customHeight="1" spans="1:10">
      <c r="A78" s="386" t="s">
        <v>237</v>
      </c>
      <c r="B78" s="390">
        <v>7</v>
      </c>
      <c r="C78" s="388" t="s">
        <v>226</v>
      </c>
      <c r="D78" s="81">
        <v>0</v>
      </c>
      <c r="E78" s="81"/>
      <c r="F78" s="81">
        <v>0</v>
      </c>
      <c r="G78" s="81"/>
      <c r="H78" s="389"/>
      <c r="I78" s="81">
        <f t="shared" si="13"/>
        <v>0</v>
      </c>
      <c r="J78" s="389"/>
    </row>
    <row r="79" s="335" customFormat="1" ht="24" customHeight="1" spans="1:10">
      <c r="A79" s="386" t="s">
        <v>238</v>
      </c>
      <c r="B79" s="390">
        <v>7</v>
      </c>
      <c r="C79" s="388" t="s">
        <v>239</v>
      </c>
      <c r="D79" s="81">
        <v>0</v>
      </c>
      <c r="E79" s="81"/>
      <c r="F79" s="81">
        <v>0</v>
      </c>
      <c r="G79" s="81"/>
      <c r="H79" s="389"/>
      <c r="I79" s="81">
        <f t="shared" si="13"/>
        <v>0</v>
      </c>
      <c r="J79" s="389"/>
    </row>
    <row r="80" s="335" customFormat="1" ht="24" customHeight="1" spans="1:10">
      <c r="A80" s="386" t="s">
        <v>240</v>
      </c>
      <c r="B80" s="390">
        <v>7</v>
      </c>
      <c r="C80" s="388" t="s">
        <v>143</v>
      </c>
      <c r="D80" s="81">
        <v>0</v>
      </c>
      <c r="E80" s="81"/>
      <c r="F80" s="81">
        <v>0</v>
      </c>
      <c r="G80" s="81"/>
      <c r="H80" s="389"/>
      <c r="I80" s="81">
        <f t="shared" si="13"/>
        <v>0</v>
      </c>
      <c r="J80" s="389"/>
    </row>
    <row r="81" s="335" customFormat="1" ht="24" customHeight="1" spans="1:10">
      <c r="A81" s="386" t="s">
        <v>241</v>
      </c>
      <c r="B81" s="390">
        <v>7</v>
      </c>
      <c r="C81" s="388" t="s">
        <v>242</v>
      </c>
      <c r="D81" s="81">
        <v>1310000</v>
      </c>
      <c r="E81" s="81"/>
      <c r="F81" s="81">
        <v>0</v>
      </c>
      <c r="G81" s="81">
        <v>4742652.87</v>
      </c>
      <c r="H81" s="389"/>
      <c r="I81" s="81">
        <f t="shared" si="13"/>
        <v>3432652.87</v>
      </c>
      <c r="J81" s="389">
        <f t="shared" ref="J81:J83" si="15">I81/D81</f>
        <v>2.62034570229008</v>
      </c>
    </row>
    <row r="82" s="335" customFormat="1" ht="24" customHeight="1" spans="1:10">
      <c r="A82" s="386" t="s">
        <v>243</v>
      </c>
      <c r="B82" s="387">
        <v>5</v>
      </c>
      <c r="C82" s="388" t="s">
        <v>244</v>
      </c>
      <c r="D82" s="81">
        <v>1210000</v>
      </c>
      <c r="E82" s="81">
        <v>1550161.63</v>
      </c>
      <c r="F82" s="81">
        <v>907607</v>
      </c>
      <c r="G82" s="81">
        <v>1330035.31</v>
      </c>
      <c r="H82" s="389">
        <f t="shared" ref="H82:H86" si="16">G82/F82</f>
        <v>1.46543086379898</v>
      </c>
      <c r="I82" s="81">
        <f t="shared" si="13"/>
        <v>120035.31</v>
      </c>
      <c r="J82" s="389">
        <f t="shared" si="15"/>
        <v>0.0992027355371901</v>
      </c>
    </row>
    <row r="83" s="335" customFormat="1" ht="24" customHeight="1" spans="1:10">
      <c r="A83" s="386" t="s">
        <v>245</v>
      </c>
      <c r="B83" s="390">
        <v>7</v>
      </c>
      <c r="C83" s="388" t="s">
        <v>125</v>
      </c>
      <c r="D83" s="81">
        <v>1160000</v>
      </c>
      <c r="E83" s="81">
        <v>1300161.63</v>
      </c>
      <c r="F83" s="81">
        <v>682607</v>
      </c>
      <c r="G83" s="81">
        <v>1169599.23</v>
      </c>
      <c r="H83" s="389">
        <f t="shared" si="16"/>
        <v>1.71342987985766</v>
      </c>
      <c r="I83" s="81">
        <f t="shared" si="13"/>
        <v>9599.22999999998</v>
      </c>
      <c r="J83" s="389">
        <f t="shared" si="15"/>
        <v>0.00827519827586205</v>
      </c>
    </row>
    <row r="84" s="335" customFormat="1" ht="24" customHeight="1" spans="1:10">
      <c r="A84" s="386" t="s">
        <v>246</v>
      </c>
      <c r="B84" s="390">
        <v>7</v>
      </c>
      <c r="C84" s="388" t="s">
        <v>127</v>
      </c>
      <c r="D84" s="81">
        <v>0</v>
      </c>
      <c r="E84" s="81"/>
      <c r="F84" s="81">
        <v>0</v>
      </c>
      <c r="G84" s="81"/>
      <c r="H84" s="389"/>
      <c r="I84" s="81">
        <f t="shared" si="13"/>
        <v>0</v>
      </c>
      <c r="J84" s="389"/>
    </row>
    <row r="85" s="335" customFormat="1" ht="24" customHeight="1" spans="1:10">
      <c r="A85" s="386" t="s">
        <v>247</v>
      </c>
      <c r="B85" s="390">
        <v>7</v>
      </c>
      <c r="C85" s="388" t="s">
        <v>129</v>
      </c>
      <c r="D85" s="81">
        <v>0</v>
      </c>
      <c r="E85" s="81"/>
      <c r="F85" s="81">
        <v>0</v>
      </c>
      <c r="G85" s="81"/>
      <c r="H85" s="389"/>
      <c r="I85" s="81">
        <f t="shared" si="13"/>
        <v>0</v>
      </c>
      <c r="J85" s="389"/>
    </row>
    <row r="86" s="335" customFormat="1" ht="24" customHeight="1" spans="1:10">
      <c r="A86" s="386" t="s">
        <v>248</v>
      </c>
      <c r="B86" s="390">
        <v>7</v>
      </c>
      <c r="C86" s="388" t="s">
        <v>249</v>
      </c>
      <c r="D86" s="81">
        <v>50000</v>
      </c>
      <c r="E86" s="81">
        <v>200000</v>
      </c>
      <c r="F86" s="81">
        <v>175000</v>
      </c>
      <c r="G86" s="81">
        <v>132011.08</v>
      </c>
      <c r="H86" s="389">
        <f t="shared" si="16"/>
        <v>0.754349028571428</v>
      </c>
      <c r="I86" s="81">
        <f t="shared" si="13"/>
        <v>82011.08</v>
      </c>
      <c r="J86" s="389">
        <f>I86/D86</f>
        <v>1.6402216</v>
      </c>
    </row>
    <row r="87" s="335" customFormat="1" ht="24" customHeight="1" spans="1:10">
      <c r="A87" s="386" t="s">
        <v>250</v>
      </c>
      <c r="B87" s="390">
        <v>7</v>
      </c>
      <c r="C87" s="388" t="s">
        <v>251</v>
      </c>
      <c r="D87" s="81">
        <v>0</v>
      </c>
      <c r="E87" s="81"/>
      <c r="F87" s="81">
        <v>0</v>
      </c>
      <c r="G87" s="81"/>
      <c r="H87" s="389"/>
      <c r="I87" s="81">
        <f t="shared" si="13"/>
        <v>0</v>
      </c>
      <c r="J87" s="389"/>
    </row>
    <row r="88" s="335" customFormat="1" ht="24" customHeight="1" spans="1:10">
      <c r="A88" s="386" t="s">
        <v>252</v>
      </c>
      <c r="B88" s="390">
        <v>7</v>
      </c>
      <c r="C88" s="388" t="s">
        <v>226</v>
      </c>
      <c r="D88" s="81">
        <v>0</v>
      </c>
      <c r="E88" s="81">
        <v>50000</v>
      </c>
      <c r="F88" s="81">
        <v>50000</v>
      </c>
      <c r="G88" s="81">
        <v>28425</v>
      </c>
      <c r="H88" s="389"/>
      <c r="I88" s="81">
        <f t="shared" si="13"/>
        <v>28425</v>
      </c>
      <c r="J88" s="389"/>
    </row>
    <row r="89" s="335" customFormat="1" ht="24" customHeight="1" spans="1:10">
      <c r="A89" s="386" t="s">
        <v>253</v>
      </c>
      <c r="B89" s="390">
        <v>7</v>
      </c>
      <c r="C89" s="388" t="s">
        <v>143</v>
      </c>
      <c r="D89" s="81">
        <v>0</v>
      </c>
      <c r="E89" s="81"/>
      <c r="F89" s="81">
        <v>0</v>
      </c>
      <c r="G89" s="81"/>
      <c r="H89" s="389"/>
      <c r="I89" s="81">
        <f t="shared" si="13"/>
        <v>0</v>
      </c>
      <c r="J89" s="389"/>
    </row>
    <row r="90" s="335" customFormat="1" ht="24" customHeight="1" spans="1:10">
      <c r="A90" s="386" t="s">
        <v>254</v>
      </c>
      <c r="B90" s="390">
        <v>7</v>
      </c>
      <c r="C90" s="388" t="s">
        <v>255</v>
      </c>
      <c r="D90" s="81">
        <v>0</v>
      </c>
      <c r="E90" s="81"/>
      <c r="F90" s="81">
        <v>0</v>
      </c>
      <c r="G90" s="81"/>
      <c r="H90" s="389"/>
      <c r="I90" s="81">
        <f t="shared" si="13"/>
        <v>0</v>
      </c>
      <c r="J90" s="389"/>
    </row>
    <row r="91" s="335" customFormat="1" ht="24" customHeight="1" spans="1:10">
      <c r="A91" s="386" t="s">
        <v>256</v>
      </c>
      <c r="B91" s="387">
        <v>5</v>
      </c>
      <c r="C91" s="388" t="s">
        <v>257</v>
      </c>
      <c r="D91" s="81">
        <v>0</v>
      </c>
      <c r="E91" s="81"/>
      <c r="F91" s="81">
        <v>0</v>
      </c>
      <c r="G91" s="81"/>
      <c r="H91" s="389"/>
      <c r="I91" s="81">
        <f t="shared" si="13"/>
        <v>0</v>
      </c>
      <c r="J91" s="389"/>
    </row>
    <row r="92" s="335" customFormat="1" ht="24" customHeight="1" spans="1:10">
      <c r="A92" s="386" t="s">
        <v>258</v>
      </c>
      <c r="B92" s="390">
        <v>7</v>
      </c>
      <c r="C92" s="388" t="s">
        <v>125</v>
      </c>
      <c r="D92" s="81">
        <v>0</v>
      </c>
      <c r="E92" s="81"/>
      <c r="F92" s="81">
        <v>0</v>
      </c>
      <c r="G92" s="81"/>
      <c r="H92" s="389"/>
      <c r="I92" s="81">
        <f t="shared" si="13"/>
        <v>0</v>
      </c>
      <c r="J92" s="389"/>
    </row>
    <row r="93" s="335" customFormat="1" ht="24" customHeight="1" spans="1:10">
      <c r="A93" s="386" t="s">
        <v>259</v>
      </c>
      <c r="B93" s="390">
        <v>7</v>
      </c>
      <c r="C93" s="388" t="s">
        <v>127</v>
      </c>
      <c r="D93" s="81">
        <v>0</v>
      </c>
      <c r="E93" s="81"/>
      <c r="F93" s="81">
        <v>0</v>
      </c>
      <c r="G93" s="81"/>
      <c r="H93" s="389"/>
      <c r="I93" s="81">
        <f t="shared" si="13"/>
        <v>0</v>
      </c>
      <c r="J93" s="389"/>
    </row>
    <row r="94" s="335" customFormat="1" ht="24" customHeight="1" spans="1:10">
      <c r="A94" s="386" t="s">
        <v>260</v>
      </c>
      <c r="B94" s="390">
        <v>7</v>
      </c>
      <c r="C94" s="388" t="s">
        <v>129</v>
      </c>
      <c r="D94" s="81">
        <v>0</v>
      </c>
      <c r="E94" s="81"/>
      <c r="F94" s="81">
        <v>0</v>
      </c>
      <c r="G94" s="81"/>
      <c r="H94" s="389"/>
      <c r="I94" s="81">
        <f t="shared" si="13"/>
        <v>0</v>
      </c>
      <c r="J94" s="389"/>
    </row>
    <row r="95" s="335" customFormat="1" ht="24" customHeight="1" spans="1:10">
      <c r="A95" s="386" t="s">
        <v>261</v>
      </c>
      <c r="B95" s="390">
        <v>7</v>
      </c>
      <c r="C95" s="388" t="s">
        <v>262</v>
      </c>
      <c r="D95" s="81">
        <v>0</v>
      </c>
      <c r="E95" s="81"/>
      <c r="F95" s="81">
        <v>0</v>
      </c>
      <c r="G95" s="81"/>
      <c r="H95" s="389"/>
      <c r="I95" s="81">
        <f t="shared" si="13"/>
        <v>0</v>
      </c>
      <c r="J95" s="389"/>
    </row>
    <row r="96" s="335" customFormat="1" ht="24" customHeight="1" spans="1:10">
      <c r="A96" s="386" t="s">
        <v>263</v>
      </c>
      <c r="B96" s="390">
        <v>7</v>
      </c>
      <c r="C96" s="388" t="s">
        <v>264</v>
      </c>
      <c r="D96" s="81">
        <v>0</v>
      </c>
      <c r="E96" s="81"/>
      <c r="F96" s="81">
        <v>0</v>
      </c>
      <c r="G96" s="81"/>
      <c r="H96" s="389"/>
      <c r="I96" s="81">
        <f t="shared" si="13"/>
        <v>0</v>
      </c>
      <c r="J96" s="389"/>
    </row>
    <row r="97" s="335" customFormat="1" ht="24" customHeight="1" spans="1:10">
      <c r="A97" s="386" t="s">
        <v>265</v>
      </c>
      <c r="B97" s="390">
        <v>7</v>
      </c>
      <c r="C97" s="388" t="s">
        <v>226</v>
      </c>
      <c r="D97" s="81">
        <v>0</v>
      </c>
      <c r="E97" s="81"/>
      <c r="F97" s="81">
        <v>0</v>
      </c>
      <c r="G97" s="81"/>
      <c r="H97" s="389"/>
      <c r="I97" s="81">
        <f t="shared" si="13"/>
        <v>0</v>
      </c>
      <c r="J97" s="389"/>
    </row>
    <row r="98" s="335" customFormat="1" ht="24" customHeight="1" spans="1:10">
      <c r="A98" s="386" t="s">
        <v>266</v>
      </c>
      <c r="B98" s="390">
        <v>7</v>
      </c>
      <c r="C98" s="388" t="s">
        <v>267</v>
      </c>
      <c r="D98" s="81">
        <v>0</v>
      </c>
      <c r="E98" s="81"/>
      <c r="F98" s="81">
        <v>0</v>
      </c>
      <c r="G98" s="81"/>
      <c r="H98" s="389"/>
      <c r="I98" s="81">
        <f t="shared" si="13"/>
        <v>0</v>
      </c>
      <c r="J98" s="389"/>
    </row>
    <row r="99" s="335" customFormat="1" ht="24" customHeight="1" spans="1:10">
      <c r="A99" s="386" t="s">
        <v>268</v>
      </c>
      <c r="B99" s="387">
        <v>7</v>
      </c>
      <c r="C99" s="388" t="s">
        <v>269</v>
      </c>
      <c r="D99" s="81">
        <v>0</v>
      </c>
      <c r="E99" s="81"/>
      <c r="F99" s="81">
        <v>0</v>
      </c>
      <c r="G99" s="81"/>
      <c r="H99" s="389"/>
      <c r="I99" s="81">
        <f t="shared" si="13"/>
        <v>0</v>
      </c>
      <c r="J99" s="389"/>
    </row>
    <row r="100" s="335" customFormat="1" ht="24" customHeight="1" spans="1:10">
      <c r="A100" s="386" t="s">
        <v>270</v>
      </c>
      <c r="B100" s="387">
        <v>7</v>
      </c>
      <c r="C100" s="388" t="s">
        <v>271</v>
      </c>
      <c r="D100" s="81">
        <v>0</v>
      </c>
      <c r="E100" s="81"/>
      <c r="F100" s="81">
        <v>0</v>
      </c>
      <c r="G100" s="81"/>
      <c r="H100" s="389"/>
      <c r="I100" s="81">
        <f t="shared" si="13"/>
        <v>0</v>
      </c>
      <c r="J100" s="389"/>
    </row>
    <row r="101" s="335" customFormat="1" ht="24" customHeight="1" spans="1:10">
      <c r="A101" s="386" t="s">
        <v>272</v>
      </c>
      <c r="B101" s="387">
        <v>7</v>
      </c>
      <c r="C101" s="388" t="s">
        <v>273</v>
      </c>
      <c r="D101" s="81">
        <v>0</v>
      </c>
      <c r="E101" s="81"/>
      <c r="F101" s="81">
        <v>0</v>
      </c>
      <c r="G101" s="81"/>
      <c r="H101" s="389"/>
      <c r="I101" s="81">
        <f t="shared" si="13"/>
        <v>0</v>
      </c>
      <c r="J101" s="389"/>
    </row>
    <row r="102" s="335" customFormat="1" ht="24" customHeight="1" spans="1:10">
      <c r="A102" s="386" t="s">
        <v>274</v>
      </c>
      <c r="B102" s="390">
        <v>7</v>
      </c>
      <c r="C102" s="388" t="s">
        <v>143</v>
      </c>
      <c r="D102" s="81">
        <v>0</v>
      </c>
      <c r="E102" s="81"/>
      <c r="F102" s="81">
        <v>0</v>
      </c>
      <c r="G102" s="81"/>
      <c r="H102" s="389"/>
      <c r="I102" s="81">
        <f t="shared" si="13"/>
        <v>0</v>
      </c>
      <c r="J102" s="389"/>
    </row>
    <row r="103" s="335" customFormat="1" ht="24" customHeight="1" spans="1:10">
      <c r="A103" s="386" t="s">
        <v>275</v>
      </c>
      <c r="B103" s="390">
        <v>7</v>
      </c>
      <c r="C103" s="388" t="s">
        <v>276</v>
      </c>
      <c r="D103" s="81">
        <v>0</v>
      </c>
      <c r="E103" s="81"/>
      <c r="F103" s="81">
        <v>0</v>
      </c>
      <c r="G103" s="81"/>
      <c r="H103" s="389"/>
      <c r="I103" s="81">
        <f t="shared" si="13"/>
        <v>0</v>
      </c>
      <c r="J103" s="389"/>
    </row>
    <row r="104" s="335" customFormat="1" ht="24" customHeight="1" spans="1:10">
      <c r="A104" s="386" t="s">
        <v>277</v>
      </c>
      <c r="B104" s="387">
        <v>5</v>
      </c>
      <c r="C104" s="388" t="s">
        <v>278</v>
      </c>
      <c r="D104" s="81">
        <v>6130000</v>
      </c>
      <c r="E104" s="81">
        <v>7327194.89</v>
      </c>
      <c r="F104" s="81">
        <v>5005961.41</v>
      </c>
      <c r="G104" s="81">
        <v>7397717.22</v>
      </c>
      <c r="H104" s="389">
        <f>G104/F104</f>
        <v>1.47778151170366</v>
      </c>
      <c r="I104" s="81">
        <f t="shared" si="13"/>
        <v>1267717.22</v>
      </c>
      <c r="J104" s="389">
        <f t="shared" ref="J104:J106" si="17">I104/D104</f>
        <v>0.206805419249592</v>
      </c>
    </row>
    <row r="105" s="335" customFormat="1" ht="24" customHeight="1" spans="1:10">
      <c r="A105" s="386" t="s">
        <v>279</v>
      </c>
      <c r="B105" s="390">
        <v>7</v>
      </c>
      <c r="C105" s="388" t="s">
        <v>125</v>
      </c>
      <c r="D105" s="81">
        <v>5740000</v>
      </c>
      <c r="E105" s="81">
        <v>6549077.29</v>
      </c>
      <c r="F105" s="81">
        <v>4015962.51</v>
      </c>
      <c r="G105" s="81">
        <v>5906684.03</v>
      </c>
      <c r="H105" s="389">
        <f>G105/F105</f>
        <v>1.4708015862429</v>
      </c>
      <c r="I105" s="81">
        <f t="shared" si="13"/>
        <v>166684.03</v>
      </c>
      <c r="J105" s="389">
        <f t="shared" si="17"/>
        <v>0.0290390296167248</v>
      </c>
    </row>
    <row r="106" s="335" customFormat="1" ht="24" customHeight="1" spans="1:10">
      <c r="A106" s="386" t="s">
        <v>280</v>
      </c>
      <c r="B106" s="390">
        <v>7</v>
      </c>
      <c r="C106" s="388" t="s">
        <v>127</v>
      </c>
      <c r="D106" s="81">
        <v>390000</v>
      </c>
      <c r="E106" s="81"/>
      <c r="F106" s="81">
        <v>0</v>
      </c>
      <c r="G106" s="81">
        <v>409966.04</v>
      </c>
      <c r="H106" s="389"/>
      <c r="I106" s="81">
        <f t="shared" si="13"/>
        <v>19966.04</v>
      </c>
      <c r="J106" s="389">
        <f t="shared" si="17"/>
        <v>0.0511949743589743</v>
      </c>
    </row>
    <row r="107" s="335" customFormat="1" ht="24" customHeight="1" spans="1:10">
      <c r="A107" s="386" t="s">
        <v>281</v>
      </c>
      <c r="B107" s="390">
        <v>7</v>
      </c>
      <c r="C107" s="388" t="s">
        <v>129</v>
      </c>
      <c r="D107" s="81">
        <v>0</v>
      </c>
      <c r="E107" s="81"/>
      <c r="F107" s="81">
        <v>0</v>
      </c>
      <c r="G107" s="81"/>
      <c r="H107" s="389"/>
      <c r="I107" s="81">
        <f t="shared" si="13"/>
        <v>0</v>
      </c>
      <c r="J107" s="389"/>
    </row>
    <row r="108" s="335" customFormat="1" ht="24" customHeight="1" spans="1:10">
      <c r="A108" s="386" t="s">
        <v>282</v>
      </c>
      <c r="B108" s="390">
        <v>7</v>
      </c>
      <c r="C108" s="388" t="s">
        <v>283</v>
      </c>
      <c r="D108" s="81">
        <v>0</v>
      </c>
      <c r="E108" s="81"/>
      <c r="F108" s="81">
        <v>0</v>
      </c>
      <c r="G108" s="81"/>
      <c r="H108" s="389"/>
      <c r="I108" s="81">
        <f t="shared" si="13"/>
        <v>0</v>
      </c>
      <c r="J108" s="389"/>
    </row>
    <row r="109" s="335" customFormat="1" ht="24" customHeight="1" spans="1:10">
      <c r="A109" s="386" t="s">
        <v>284</v>
      </c>
      <c r="B109" s="390">
        <v>7</v>
      </c>
      <c r="C109" s="388" t="s">
        <v>285</v>
      </c>
      <c r="D109" s="81">
        <v>0</v>
      </c>
      <c r="E109" s="81">
        <v>30000</v>
      </c>
      <c r="F109" s="81">
        <v>0</v>
      </c>
      <c r="G109" s="81">
        <v>3469</v>
      </c>
      <c r="H109" s="389"/>
      <c r="I109" s="81">
        <f t="shared" si="13"/>
        <v>3469</v>
      </c>
      <c r="J109" s="389"/>
    </row>
    <row r="110" s="335" customFormat="1" ht="24" customHeight="1" spans="1:10">
      <c r="A110" s="386" t="s">
        <v>286</v>
      </c>
      <c r="B110" s="390">
        <v>7</v>
      </c>
      <c r="C110" s="388" t="s">
        <v>287</v>
      </c>
      <c r="D110" s="81">
        <v>0</v>
      </c>
      <c r="E110" s="81"/>
      <c r="F110" s="81">
        <v>0</v>
      </c>
      <c r="G110" s="81">
        <v>47074.7</v>
      </c>
      <c r="H110" s="389"/>
      <c r="I110" s="81">
        <f t="shared" si="13"/>
        <v>47074.7</v>
      </c>
      <c r="J110" s="389"/>
    </row>
    <row r="111" s="335" customFormat="1" ht="24" customHeight="1" spans="1:10">
      <c r="A111" s="386" t="s">
        <v>288</v>
      </c>
      <c r="B111" s="390">
        <v>7</v>
      </c>
      <c r="C111" s="388" t="s">
        <v>143</v>
      </c>
      <c r="D111" s="81">
        <v>0</v>
      </c>
      <c r="E111" s="81">
        <v>748117.6</v>
      </c>
      <c r="F111" s="81">
        <v>514066</v>
      </c>
      <c r="G111" s="81">
        <v>705086.54</v>
      </c>
      <c r="H111" s="389"/>
      <c r="I111" s="81">
        <f t="shared" si="13"/>
        <v>705086.54</v>
      </c>
      <c r="J111" s="389"/>
    </row>
    <row r="112" s="335" customFormat="1" ht="24" customHeight="1" spans="1:10">
      <c r="A112" s="386" t="s">
        <v>289</v>
      </c>
      <c r="B112" s="390">
        <v>7</v>
      </c>
      <c r="C112" s="388" t="s">
        <v>290</v>
      </c>
      <c r="D112" s="81">
        <v>0</v>
      </c>
      <c r="E112" s="81"/>
      <c r="F112" s="81">
        <v>475932.9</v>
      </c>
      <c r="G112" s="81">
        <v>325436.91</v>
      </c>
      <c r="H112" s="389"/>
      <c r="I112" s="81">
        <f t="shared" si="13"/>
        <v>325436.91</v>
      </c>
      <c r="J112" s="389"/>
    </row>
    <row r="113" s="335" customFormat="1" ht="24" customHeight="1" spans="1:10">
      <c r="A113" s="386" t="s">
        <v>291</v>
      </c>
      <c r="B113" s="387">
        <v>5</v>
      </c>
      <c r="C113" s="388" t="s">
        <v>292</v>
      </c>
      <c r="D113" s="81">
        <v>5710000</v>
      </c>
      <c r="E113" s="81">
        <v>11830932.4</v>
      </c>
      <c r="F113" s="81">
        <v>4856800.45</v>
      </c>
      <c r="G113" s="81">
        <v>21822179.79</v>
      </c>
      <c r="H113" s="389">
        <f>G113/F113</f>
        <v>4.49311846649989</v>
      </c>
      <c r="I113" s="81">
        <f t="shared" si="13"/>
        <v>16112179.79</v>
      </c>
      <c r="J113" s="389">
        <f t="shared" ref="J113:J115" si="18">I113/D113</f>
        <v>2.82174777408056</v>
      </c>
    </row>
    <row r="114" s="335" customFormat="1" ht="24" customHeight="1" spans="1:10">
      <c r="A114" s="386" t="s">
        <v>293</v>
      </c>
      <c r="B114" s="390">
        <v>7</v>
      </c>
      <c r="C114" s="388" t="s">
        <v>125</v>
      </c>
      <c r="D114" s="81">
        <v>4430000</v>
      </c>
      <c r="E114" s="81">
        <v>1784932.4</v>
      </c>
      <c r="F114" s="81">
        <v>742768</v>
      </c>
      <c r="G114" s="81">
        <v>3821352.34</v>
      </c>
      <c r="H114" s="389">
        <f>G114/F114</f>
        <v>5.14474551946234</v>
      </c>
      <c r="I114" s="81">
        <f t="shared" si="13"/>
        <v>-608647.66</v>
      </c>
      <c r="J114" s="389">
        <f t="shared" si="18"/>
        <v>-0.137392248306998</v>
      </c>
    </row>
    <row r="115" s="335" customFormat="1" ht="24" customHeight="1" spans="1:10">
      <c r="A115" s="386" t="s">
        <v>294</v>
      </c>
      <c r="B115" s="390">
        <v>7</v>
      </c>
      <c r="C115" s="388" t="s">
        <v>127</v>
      </c>
      <c r="D115" s="81">
        <v>1230000</v>
      </c>
      <c r="E115" s="81"/>
      <c r="F115" s="81">
        <v>1451179</v>
      </c>
      <c r="G115" s="81">
        <v>17113979</v>
      </c>
      <c r="H115" s="389"/>
      <c r="I115" s="81">
        <f t="shared" si="13"/>
        <v>15883979</v>
      </c>
      <c r="J115" s="389">
        <f t="shared" si="18"/>
        <v>12.9138040650407</v>
      </c>
    </row>
    <row r="116" s="335" customFormat="1" ht="24" customHeight="1" spans="1:10">
      <c r="A116" s="386" t="s">
        <v>295</v>
      </c>
      <c r="B116" s="390">
        <v>7</v>
      </c>
      <c r="C116" s="388" t="s">
        <v>129</v>
      </c>
      <c r="D116" s="81">
        <v>0</v>
      </c>
      <c r="E116" s="81"/>
      <c r="F116" s="81">
        <v>0</v>
      </c>
      <c r="G116" s="81"/>
      <c r="H116" s="389"/>
      <c r="I116" s="81">
        <f t="shared" si="13"/>
        <v>0</v>
      </c>
      <c r="J116" s="389"/>
    </row>
    <row r="117" s="335" customFormat="1" ht="24" customHeight="1" spans="1:10">
      <c r="A117" s="386" t="s">
        <v>296</v>
      </c>
      <c r="B117" s="390">
        <v>7</v>
      </c>
      <c r="C117" s="388" t="s">
        <v>297</v>
      </c>
      <c r="D117" s="81">
        <v>0</v>
      </c>
      <c r="E117" s="81"/>
      <c r="F117" s="81">
        <v>0</v>
      </c>
      <c r="G117" s="81"/>
      <c r="H117" s="389"/>
      <c r="I117" s="81">
        <f t="shared" si="13"/>
        <v>0</v>
      </c>
      <c r="J117" s="389"/>
    </row>
    <row r="118" s="335" customFormat="1" ht="24" customHeight="1" spans="1:10">
      <c r="A118" s="386" t="s">
        <v>298</v>
      </c>
      <c r="B118" s="390">
        <v>7</v>
      </c>
      <c r="C118" s="388" t="s">
        <v>299</v>
      </c>
      <c r="D118" s="81">
        <v>0</v>
      </c>
      <c r="E118" s="81"/>
      <c r="F118" s="81">
        <v>0</v>
      </c>
      <c r="G118" s="81"/>
      <c r="H118" s="389"/>
      <c r="I118" s="81">
        <f t="shared" si="13"/>
        <v>0</v>
      </c>
      <c r="J118" s="389"/>
    </row>
    <row r="119" s="335" customFormat="1" ht="24" customHeight="1" spans="1:10">
      <c r="A119" s="386" t="s">
        <v>300</v>
      </c>
      <c r="B119" s="390">
        <v>7</v>
      </c>
      <c r="C119" s="388" t="s">
        <v>301</v>
      </c>
      <c r="D119" s="81">
        <v>0</v>
      </c>
      <c r="E119" s="81"/>
      <c r="F119" s="81">
        <v>0</v>
      </c>
      <c r="G119" s="81"/>
      <c r="H119" s="389"/>
      <c r="I119" s="81">
        <f t="shared" si="13"/>
        <v>0</v>
      </c>
      <c r="J119" s="389"/>
    </row>
    <row r="120" s="335" customFormat="1" ht="24" customHeight="1" spans="1:10">
      <c r="A120" s="386" t="s">
        <v>302</v>
      </c>
      <c r="B120" s="390">
        <v>7</v>
      </c>
      <c r="C120" s="388" t="s">
        <v>303</v>
      </c>
      <c r="D120" s="81">
        <v>0</v>
      </c>
      <c r="E120" s="81"/>
      <c r="F120" s="81">
        <v>0</v>
      </c>
      <c r="G120" s="81"/>
      <c r="H120" s="389"/>
      <c r="I120" s="81">
        <f t="shared" si="13"/>
        <v>0</v>
      </c>
      <c r="J120" s="389"/>
    </row>
    <row r="121" s="335" customFormat="1" ht="24" customHeight="1" spans="1:10">
      <c r="A121" s="386" t="s">
        <v>304</v>
      </c>
      <c r="B121" s="390">
        <v>7</v>
      </c>
      <c r="C121" s="388" t="s">
        <v>305</v>
      </c>
      <c r="D121" s="81">
        <v>0</v>
      </c>
      <c r="E121" s="81">
        <v>1896000</v>
      </c>
      <c r="F121" s="81">
        <v>699958.45</v>
      </c>
      <c r="G121" s="81">
        <v>393953.45</v>
      </c>
      <c r="H121" s="389"/>
      <c r="I121" s="81">
        <f t="shared" si="13"/>
        <v>393953.45</v>
      </c>
      <c r="J121" s="389"/>
    </row>
    <row r="122" s="335" customFormat="1" ht="24" customHeight="1" spans="1:10">
      <c r="A122" s="386" t="s">
        <v>306</v>
      </c>
      <c r="B122" s="390">
        <v>7</v>
      </c>
      <c r="C122" s="388" t="s">
        <v>143</v>
      </c>
      <c r="D122" s="81">
        <v>0</v>
      </c>
      <c r="E122" s="81"/>
      <c r="F122" s="81">
        <v>0</v>
      </c>
      <c r="G122" s="81"/>
      <c r="H122" s="389"/>
      <c r="I122" s="81">
        <f t="shared" si="13"/>
        <v>0</v>
      </c>
      <c r="J122" s="389"/>
    </row>
    <row r="123" s="335" customFormat="1" ht="24" customHeight="1" spans="1:10">
      <c r="A123" s="386" t="s">
        <v>307</v>
      </c>
      <c r="B123" s="390">
        <v>7</v>
      </c>
      <c r="C123" s="388" t="s">
        <v>308</v>
      </c>
      <c r="D123" s="81">
        <v>50000</v>
      </c>
      <c r="E123" s="81">
        <v>8150000</v>
      </c>
      <c r="F123" s="81">
        <v>1962895</v>
      </c>
      <c r="G123" s="81">
        <v>492895</v>
      </c>
      <c r="H123" s="389"/>
      <c r="I123" s="81">
        <f t="shared" si="13"/>
        <v>442895</v>
      </c>
      <c r="J123" s="389">
        <f>I123/D123</f>
        <v>8.8579</v>
      </c>
    </row>
    <row r="124" s="335" customFormat="1" ht="24" customHeight="1" spans="1:10">
      <c r="A124" s="386" t="s">
        <v>309</v>
      </c>
      <c r="B124" s="387">
        <v>5</v>
      </c>
      <c r="C124" s="388" t="s">
        <v>310</v>
      </c>
      <c r="D124" s="81">
        <v>0</v>
      </c>
      <c r="E124" s="81"/>
      <c r="F124" s="81">
        <v>0</v>
      </c>
      <c r="G124" s="81"/>
      <c r="H124" s="389"/>
      <c r="I124" s="81">
        <f t="shared" si="13"/>
        <v>0</v>
      </c>
      <c r="J124" s="389"/>
    </row>
    <row r="125" s="335" customFormat="1" ht="24" customHeight="1" spans="1:10">
      <c r="A125" s="386" t="s">
        <v>311</v>
      </c>
      <c r="B125" s="390">
        <v>7</v>
      </c>
      <c r="C125" s="388" t="s">
        <v>125</v>
      </c>
      <c r="D125" s="81">
        <v>0</v>
      </c>
      <c r="E125" s="81"/>
      <c r="F125" s="81">
        <v>0</v>
      </c>
      <c r="G125" s="81"/>
      <c r="H125" s="389"/>
      <c r="I125" s="81">
        <f t="shared" si="13"/>
        <v>0</v>
      </c>
      <c r="J125" s="389"/>
    </row>
    <row r="126" s="335" customFormat="1" ht="24" customHeight="1" spans="1:10">
      <c r="A126" s="386" t="s">
        <v>312</v>
      </c>
      <c r="B126" s="390">
        <v>7</v>
      </c>
      <c r="C126" s="388" t="s">
        <v>127</v>
      </c>
      <c r="D126" s="81">
        <v>0</v>
      </c>
      <c r="E126" s="81"/>
      <c r="F126" s="81">
        <v>0</v>
      </c>
      <c r="G126" s="81"/>
      <c r="H126" s="389"/>
      <c r="I126" s="81">
        <f t="shared" si="13"/>
        <v>0</v>
      </c>
      <c r="J126" s="389"/>
    </row>
    <row r="127" s="335" customFormat="1" ht="24" customHeight="1" spans="1:10">
      <c r="A127" s="386" t="s">
        <v>313</v>
      </c>
      <c r="B127" s="390">
        <v>7</v>
      </c>
      <c r="C127" s="388" t="s">
        <v>129</v>
      </c>
      <c r="D127" s="81">
        <v>0</v>
      </c>
      <c r="E127" s="81"/>
      <c r="F127" s="81">
        <v>0</v>
      </c>
      <c r="G127" s="81"/>
      <c r="H127" s="389"/>
      <c r="I127" s="81">
        <f t="shared" si="13"/>
        <v>0</v>
      </c>
      <c r="J127" s="389"/>
    </row>
    <row r="128" s="335" customFormat="1" ht="24" customHeight="1" spans="1:10">
      <c r="A128" s="386" t="s">
        <v>314</v>
      </c>
      <c r="B128" s="390">
        <v>7</v>
      </c>
      <c r="C128" s="388" t="s">
        <v>315</v>
      </c>
      <c r="D128" s="81">
        <v>0</v>
      </c>
      <c r="E128" s="81"/>
      <c r="F128" s="81">
        <v>0</v>
      </c>
      <c r="G128" s="81"/>
      <c r="H128" s="389"/>
      <c r="I128" s="81">
        <f t="shared" si="13"/>
        <v>0</v>
      </c>
      <c r="J128" s="389"/>
    </row>
    <row r="129" s="335" customFormat="1" ht="24" customHeight="1" spans="1:10">
      <c r="A129" s="386" t="s">
        <v>316</v>
      </c>
      <c r="B129" s="390">
        <v>7</v>
      </c>
      <c r="C129" s="388" t="s">
        <v>317</v>
      </c>
      <c r="D129" s="81">
        <v>0</v>
      </c>
      <c r="E129" s="81"/>
      <c r="F129" s="81">
        <v>0</v>
      </c>
      <c r="G129" s="81"/>
      <c r="H129" s="389"/>
      <c r="I129" s="81">
        <f t="shared" si="13"/>
        <v>0</v>
      </c>
      <c r="J129" s="389"/>
    </row>
    <row r="130" s="335" customFormat="1" ht="24" customHeight="1" spans="1:10">
      <c r="A130" s="386" t="s">
        <v>318</v>
      </c>
      <c r="B130" s="390">
        <v>7</v>
      </c>
      <c r="C130" s="388" t="s">
        <v>319</v>
      </c>
      <c r="D130" s="81">
        <v>0</v>
      </c>
      <c r="E130" s="81"/>
      <c r="F130" s="81">
        <v>0</v>
      </c>
      <c r="G130" s="81"/>
      <c r="H130" s="389"/>
      <c r="I130" s="81">
        <f t="shared" si="13"/>
        <v>0</v>
      </c>
      <c r="J130" s="389"/>
    </row>
    <row r="131" s="335" customFormat="1" ht="24" customHeight="1" spans="1:10">
      <c r="A131" s="386" t="s">
        <v>320</v>
      </c>
      <c r="B131" s="390">
        <v>7</v>
      </c>
      <c r="C131" s="388" t="s">
        <v>321</v>
      </c>
      <c r="D131" s="81">
        <v>0</v>
      </c>
      <c r="E131" s="81"/>
      <c r="F131" s="81">
        <v>0</v>
      </c>
      <c r="G131" s="81"/>
      <c r="H131" s="389"/>
      <c r="I131" s="81">
        <f t="shared" si="13"/>
        <v>0</v>
      </c>
      <c r="J131" s="389"/>
    </row>
    <row r="132" s="335" customFormat="1" ht="24" customHeight="1" spans="1:10">
      <c r="A132" s="386" t="s">
        <v>322</v>
      </c>
      <c r="B132" s="387">
        <v>7</v>
      </c>
      <c r="C132" s="388" t="s">
        <v>323</v>
      </c>
      <c r="D132" s="81">
        <v>0</v>
      </c>
      <c r="E132" s="81"/>
      <c r="F132" s="81">
        <v>0</v>
      </c>
      <c r="G132" s="81"/>
      <c r="H132" s="389"/>
      <c r="I132" s="81">
        <f t="shared" si="13"/>
        <v>0</v>
      </c>
      <c r="J132" s="389"/>
    </row>
    <row r="133" s="335" customFormat="1" ht="24" customHeight="1" spans="1:10">
      <c r="A133" s="386" t="s">
        <v>324</v>
      </c>
      <c r="B133" s="387">
        <v>7</v>
      </c>
      <c r="C133" s="388" t="s">
        <v>325</v>
      </c>
      <c r="D133" s="81">
        <v>0</v>
      </c>
      <c r="E133" s="81"/>
      <c r="F133" s="81">
        <v>0</v>
      </c>
      <c r="G133" s="81"/>
      <c r="H133" s="389"/>
      <c r="I133" s="81">
        <f t="shared" si="13"/>
        <v>0</v>
      </c>
      <c r="J133" s="389"/>
    </row>
    <row r="134" s="335" customFormat="1" ht="24" customHeight="1" spans="1:10">
      <c r="A134" s="386" t="s">
        <v>326</v>
      </c>
      <c r="B134" s="390">
        <v>7</v>
      </c>
      <c r="C134" s="388" t="s">
        <v>143</v>
      </c>
      <c r="D134" s="81">
        <v>0</v>
      </c>
      <c r="E134" s="81"/>
      <c r="F134" s="81">
        <v>0</v>
      </c>
      <c r="G134" s="81"/>
      <c r="H134" s="389"/>
      <c r="I134" s="81">
        <f t="shared" si="13"/>
        <v>0</v>
      </c>
      <c r="J134" s="389"/>
    </row>
    <row r="135" s="335" customFormat="1" ht="24" customHeight="1" spans="1:10">
      <c r="A135" s="386" t="s">
        <v>327</v>
      </c>
      <c r="B135" s="390">
        <v>7</v>
      </c>
      <c r="C135" s="388" t="s">
        <v>328</v>
      </c>
      <c r="D135" s="81">
        <v>0</v>
      </c>
      <c r="E135" s="81"/>
      <c r="F135" s="81">
        <v>0</v>
      </c>
      <c r="G135" s="81"/>
      <c r="H135" s="389"/>
      <c r="I135" s="81">
        <f t="shared" ref="I135:I198" si="19">G135-D135</f>
        <v>0</v>
      </c>
      <c r="J135" s="389"/>
    </row>
    <row r="136" s="335" customFormat="1" ht="24" customHeight="1" spans="1:10">
      <c r="A136" s="386" t="s">
        <v>329</v>
      </c>
      <c r="B136" s="387">
        <v>5</v>
      </c>
      <c r="C136" s="388" t="s">
        <v>330</v>
      </c>
      <c r="D136" s="81">
        <v>50000</v>
      </c>
      <c r="E136" s="81">
        <v>160000</v>
      </c>
      <c r="F136" s="81">
        <v>160000</v>
      </c>
      <c r="G136" s="81">
        <v>66348.2</v>
      </c>
      <c r="H136" s="389"/>
      <c r="I136" s="81">
        <f t="shared" si="19"/>
        <v>16348.2</v>
      </c>
      <c r="J136" s="389">
        <f>I136/D136</f>
        <v>0.326964</v>
      </c>
    </row>
    <row r="137" s="335" customFormat="1" ht="24" customHeight="1" spans="1:10">
      <c r="A137" s="386" t="s">
        <v>331</v>
      </c>
      <c r="B137" s="390">
        <v>7</v>
      </c>
      <c r="C137" s="388" t="s">
        <v>125</v>
      </c>
      <c r="D137" s="81">
        <v>0</v>
      </c>
      <c r="E137" s="81"/>
      <c r="F137" s="81">
        <v>0</v>
      </c>
      <c r="G137" s="81"/>
      <c r="H137" s="389"/>
      <c r="I137" s="81">
        <f t="shared" si="19"/>
        <v>0</v>
      </c>
      <c r="J137" s="389"/>
    </row>
    <row r="138" s="335" customFormat="1" ht="24" customHeight="1" spans="1:10">
      <c r="A138" s="386" t="s">
        <v>332</v>
      </c>
      <c r="B138" s="390">
        <v>7</v>
      </c>
      <c r="C138" s="388" t="s">
        <v>127</v>
      </c>
      <c r="D138" s="81">
        <v>50000</v>
      </c>
      <c r="E138" s="81">
        <v>160000</v>
      </c>
      <c r="F138" s="81">
        <v>160000</v>
      </c>
      <c r="G138" s="81">
        <v>66348.2</v>
      </c>
      <c r="H138" s="389"/>
      <c r="I138" s="81">
        <f t="shared" si="19"/>
        <v>16348.2</v>
      </c>
      <c r="J138" s="389">
        <f>I138/D138</f>
        <v>0.326964</v>
      </c>
    </row>
    <row r="139" s="335" customFormat="1" ht="24" customHeight="1" spans="1:10">
      <c r="A139" s="386" t="s">
        <v>333</v>
      </c>
      <c r="B139" s="390">
        <v>7</v>
      </c>
      <c r="C139" s="388" t="s">
        <v>129</v>
      </c>
      <c r="D139" s="81">
        <v>0</v>
      </c>
      <c r="E139" s="81"/>
      <c r="F139" s="81">
        <v>0</v>
      </c>
      <c r="G139" s="81"/>
      <c r="H139" s="389"/>
      <c r="I139" s="81">
        <f t="shared" si="19"/>
        <v>0</v>
      </c>
      <c r="J139" s="389"/>
    </row>
    <row r="140" s="335" customFormat="1" ht="24" customHeight="1" spans="1:10">
      <c r="A140" s="386" t="s">
        <v>334</v>
      </c>
      <c r="B140" s="390">
        <v>7</v>
      </c>
      <c r="C140" s="388" t="s">
        <v>335</v>
      </c>
      <c r="D140" s="81">
        <v>0</v>
      </c>
      <c r="E140" s="81"/>
      <c r="F140" s="81">
        <v>0</v>
      </c>
      <c r="G140" s="81"/>
      <c r="H140" s="389"/>
      <c r="I140" s="81">
        <f t="shared" si="19"/>
        <v>0</v>
      </c>
      <c r="J140" s="389"/>
    </row>
    <row r="141" s="335" customFormat="1" ht="24" customHeight="1" spans="1:10">
      <c r="A141" s="386" t="s">
        <v>336</v>
      </c>
      <c r="B141" s="390">
        <v>7</v>
      </c>
      <c r="C141" s="388" t="s">
        <v>143</v>
      </c>
      <c r="D141" s="81">
        <v>0</v>
      </c>
      <c r="E141" s="81"/>
      <c r="F141" s="81">
        <v>0</v>
      </c>
      <c r="G141" s="81"/>
      <c r="H141" s="389"/>
      <c r="I141" s="81">
        <f t="shared" si="19"/>
        <v>0</v>
      </c>
      <c r="J141" s="389"/>
    </row>
    <row r="142" s="335" customFormat="1" ht="24" customHeight="1" spans="1:10">
      <c r="A142" s="386" t="s">
        <v>337</v>
      </c>
      <c r="B142" s="390">
        <v>7</v>
      </c>
      <c r="C142" s="388" t="s">
        <v>338</v>
      </c>
      <c r="D142" s="81">
        <v>0</v>
      </c>
      <c r="E142" s="81"/>
      <c r="F142" s="81">
        <v>0</v>
      </c>
      <c r="G142" s="81"/>
      <c r="H142" s="389"/>
      <c r="I142" s="81">
        <f t="shared" si="19"/>
        <v>0</v>
      </c>
      <c r="J142" s="389"/>
    </row>
    <row r="143" s="335" customFormat="1" ht="24" customHeight="1" spans="1:10">
      <c r="A143" s="386" t="s">
        <v>339</v>
      </c>
      <c r="B143" s="387">
        <v>5</v>
      </c>
      <c r="C143" s="388" t="s">
        <v>340</v>
      </c>
      <c r="D143" s="81">
        <v>0</v>
      </c>
      <c r="E143" s="81"/>
      <c r="F143" s="81">
        <v>0</v>
      </c>
      <c r="G143" s="81"/>
      <c r="H143" s="389"/>
      <c r="I143" s="81">
        <f t="shared" si="19"/>
        <v>0</v>
      </c>
      <c r="J143" s="389"/>
    </row>
    <row r="144" s="335" customFormat="1" ht="24" customHeight="1" spans="1:10">
      <c r="A144" s="386" t="s">
        <v>341</v>
      </c>
      <c r="B144" s="390">
        <v>7</v>
      </c>
      <c r="C144" s="388" t="s">
        <v>125</v>
      </c>
      <c r="D144" s="81">
        <v>0</v>
      </c>
      <c r="E144" s="81"/>
      <c r="F144" s="81">
        <v>0</v>
      </c>
      <c r="G144" s="81"/>
      <c r="H144" s="389"/>
      <c r="I144" s="81">
        <f t="shared" si="19"/>
        <v>0</v>
      </c>
      <c r="J144" s="389"/>
    </row>
    <row r="145" s="335" customFormat="1" ht="24" customHeight="1" spans="1:10">
      <c r="A145" s="386" t="s">
        <v>342</v>
      </c>
      <c r="B145" s="390">
        <v>7</v>
      </c>
      <c r="C145" s="388" t="s">
        <v>127</v>
      </c>
      <c r="D145" s="81">
        <v>0</v>
      </c>
      <c r="E145" s="81"/>
      <c r="F145" s="81">
        <v>0</v>
      </c>
      <c r="G145" s="81"/>
      <c r="H145" s="389"/>
      <c r="I145" s="81">
        <f t="shared" si="19"/>
        <v>0</v>
      </c>
      <c r="J145" s="389"/>
    </row>
    <row r="146" s="335" customFormat="1" ht="24" customHeight="1" spans="1:10">
      <c r="A146" s="386" t="s">
        <v>343</v>
      </c>
      <c r="B146" s="390">
        <v>7</v>
      </c>
      <c r="C146" s="388" t="s">
        <v>129</v>
      </c>
      <c r="D146" s="81">
        <v>0</v>
      </c>
      <c r="E146" s="81"/>
      <c r="F146" s="81">
        <v>0</v>
      </c>
      <c r="G146" s="81"/>
      <c r="H146" s="389"/>
      <c r="I146" s="81">
        <f t="shared" si="19"/>
        <v>0</v>
      </c>
      <c r="J146" s="389"/>
    </row>
    <row r="147" s="335" customFormat="1" ht="24" customHeight="1" spans="1:10">
      <c r="A147" s="386" t="s">
        <v>344</v>
      </c>
      <c r="B147" s="390">
        <v>7</v>
      </c>
      <c r="C147" s="388" t="s">
        <v>345</v>
      </c>
      <c r="D147" s="81">
        <v>0</v>
      </c>
      <c r="E147" s="81"/>
      <c r="F147" s="81">
        <v>0</v>
      </c>
      <c r="G147" s="81"/>
      <c r="H147" s="389"/>
      <c r="I147" s="81">
        <f t="shared" si="19"/>
        <v>0</v>
      </c>
      <c r="J147" s="389"/>
    </row>
    <row r="148" s="335" customFormat="1" ht="24" customHeight="1" spans="1:10">
      <c r="A148" s="386" t="s">
        <v>346</v>
      </c>
      <c r="B148" s="390">
        <v>7</v>
      </c>
      <c r="C148" s="388" t="s">
        <v>347</v>
      </c>
      <c r="D148" s="81">
        <v>0</v>
      </c>
      <c r="E148" s="81"/>
      <c r="F148" s="81">
        <v>0</v>
      </c>
      <c r="G148" s="81"/>
      <c r="H148" s="389"/>
      <c r="I148" s="81">
        <f t="shared" si="19"/>
        <v>0</v>
      </c>
      <c r="J148" s="389"/>
    </row>
    <row r="149" s="335" customFormat="1" ht="24" customHeight="1" spans="1:10">
      <c r="A149" s="386" t="s">
        <v>348</v>
      </c>
      <c r="B149" s="390">
        <v>7</v>
      </c>
      <c r="C149" s="388" t="s">
        <v>143</v>
      </c>
      <c r="D149" s="81">
        <v>0</v>
      </c>
      <c r="E149" s="81"/>
      <c r="F149" s="81">
        <v>0</v>
      </c>
      <c r="G149" s="81"/>
      <c r="H149" s="389"/>
      <c r="I149" s="81">
        <f t="shared" si="19"/>
        <v>0</v>
      </c>
      <c r="J149" s="389"/>
    </row>
    <row r="150" s="335" customFormat="1" ht="24" customHeight="1" spans="1:10">
      <c r="A150" s="386" t="s">
        <v>349</v>
      </c>
      <c r="B150" s="390">
        <v>7</v>
      </c>
      <c r="C150" s="388" t="s">
        <v>350</v>
      </c>
      <c r="D150" s="81">
        <v>0</v>
      </c>
      <c r="E150" s="81"/>
      <c r="F150" s="81">
        <v>0</v>
      </c>
      <c r="G150" s="81"/>
      <c r="H150" s="389"/>
      <c r="I150" s="81">
        <f t="shared" si="19"/>
        <v>0</v>
      </c>
      <c r="J150" s="389"/>
    </row>
    <row r="151" s="335" customFormat="1" ht="24" customHeight="1" spans="1:10">
      <c r="A151" s="386" t="s">
        <v>351</v>
      </c>
      <c r="B151" s="387">
        <v>5</v>
      </c>
      <c r="C151" s="388" t="s">
        <v>352</v>
      </c>
      <c r="D151" s="81">
        <v>670000</v>
      </c>
      <c r="E151" s="81">
        <v>1016909</v>
      </c>
      <c r="F151" s="81">
        <v>540564</v>
      </c>
      <c r="G151" s="81">
        <v>860882.48</v>
      </c>
      <c r="H151" s="389">
        <f>G151/F151</f>
        <v>1.59256347074537</v>
      </c>
      <c r="I151" s="81">
        <f t="shared" si="19"/>
        <v>190882.48</v>
      </c>
      <c r="J151" s="389">
        <f>I151/D151</f>
        <v>0.284899223880597</v>
      </c>
    </row>
    <row r="152" s="335" customFormat="1" ht="24" customHeight="1" spans="1:10">
      <c r="A152" s="386" t="s">
        <v>353</v>
      </c>
      <c r="B152" s="390">
        <v>7</v>
      </c>
      <c r="C152" s="388" t="s">
        <v>125</v>
      </c>
      <c r="D152" s="81">
        <v>0</v>
      </c>
      <c r="E152" s="81">
        <v>736909</v>
      </c>
      <c r="F152" s="81">
        <v>288564</v>
      </c>
      <c r="G152" s="81">
        <v>593362.48</v>
      </c>
      <c r="H152" s="389"/>
      <c r="I152" s="81">
        <f t="shared" si="19"/>
        <v>593362.48</v>
      </c>
      <c r="J152" s="389"/>
    </row>
    <row r="153" s="335" customFormat="1" ht="24" customHeight="1" spans="1:10">
      <c r="A153" s="386" t="s">
        <v>354</v>
      </c>
      <c r="B153" s="390">
        <v>7</v>
      </c>
      <c r="C153" s="388" t="s">
        <v>127</v>
      </c>
      <c r="D153" s="81">
        <v>0</v>
      </c>
      <c r="E153" s="81"/>
      <c r="F153" s="81">
        <v>0</v>
      </c>
      <c r="G153" s="81"/>
      <c r="H153" s="389"/>
      <c r="I153" s="81">
        <f t="shared" si="19"/>
        <v>0</v>
      </c>
      <c r="J153" s="389"/>
    </row>
    <row r="154" s="335" customFormat="1" ht="24" customHeight="1" spans="1:10">
      <c r="A154" s="386" t="s">
        <v>355</v>
      </c>
      <c r="B154" s="390">
        <v>7</v>
      </c>
      <c r="C154" s="388" t="s">
        <v>129</v>
      </c>
      <c r="D154" s="81">
        <v>0</v>
      </c>
      <c r="E154" s="81"/>
      <c r="F154" s="81">
        <v>0</v>
      </c>
      <c r="G154" s="81"/>
      <c r="H154" s="389"/>
      <c r="I154" s="81">
        <f t="shared" si="19"/>
        <v>0</v>
      </c>
      <c r="J154" s="389"/>
    </row>
    <row r="155" s="335" customFormat="1" ht="24" customHeight="1" spans="1:10">
      <c r="A155" s="386" t="s">
        <v>356</v>
      </c>
      <c r="B155" s="390">
        <v>7</v>
      </c>
      <c r="C155" s="388" t="s">
        <v>357</v>
      </c>
      <c r="D155" s="81">
        <v>670000</v>
      </c>
      <c r="E155" s="81">
        <v>280000</v>
      </c>
      <c r="F155" s="81">
        <v>252000</v>
      </c>
      <c r="G155" s="81">
        <v>267520</v>
      </c>
      <c r="H155" s="389">
        <f t="shared" ref="H155:H158" si="20">G155/F155</f>
        <v>1.0615873015873</v>
      </c>
      <c r="I155" s="81">
        <f t="shared" si="19"/>
        <v>-402480</v>
      </c>
      <c r="J155" s="389">
        <f t="shared" ref="J155:J159" si="21">I155/D155</f>
        <v>-0.600716417910448</v>
      </c>
    </row>
    <row r="156" s="335" customFormat="1" ht="24" customHeight="1" spans="1:10">
      <c r="A156" s="386" t="s">
        <v>358</v>
      </c>
      <c r="B156" s="390">
        <v>7</v>
      </c>
      <c r="C156" s="388" t="s">
        <v>359</v>
      </c>
      <c r="D156" s="81">
        <v>0</v>
      </c>
      <c r="E156" s="81"/>
      <c r="F156" s="81">
        <v>0</v>
      </c>
      <c r="G156" s="81"/>
      <c r="H156" s="389"/>
      <c r="I156" s="81">
        <f t="shared" si="19"/>
        <v>0</v>
      </c>
      <c r="J156" s="389"/>
    </row>
    <row r="157" s="335" customFormat="1" ht="24" customHeight="1" spans="1:10">
      <c r="A157" s="386" t="s">
        <v>360</v>
      </c>
      <c r="B157" s="387">
        <v>5</v>
      </c>
      <c r="C157" s="388" t="s">
        <v>361</v>
      </c>
      <c r="D157" s="81">
        <v>380000</v>
      </c>
      <c r="E157" s="81">
        <v>398384</v>
      </c>
      <c r="F157" s="81">
        <v>339518</v>
      </c>
      <c r="G157" s="81">
        <v>372766.4</v>
      </c>
      <c r="H157" s="389">
        <f t="shared" si="20"/>
        <v>1.09792823944533</v>
      </c>
      <c r="I157" s="81">
        <f t="shared" si="19"/>
        <v>-7233.59999999998</v>
      </c>
      <c r="J157" s="389">
        <f t="shared" si="21"/>
        <v>-0.0190357894736841</v>
      </c>
    </row>
    <row r="158" s="335" customFormat="1" ht="24" customHeight="1" spans="1:10">
      <c r="A158" s="386" t="s">
        <v>362</v>
      </c>
      <c r="B158" s="390">
        <v>7</v>
      </c>
      <c r="C158" s="388" t="s">
        <v>125</v>
      </c>
      <c r="D158" s="81">
        <v>340000</v>
      </c>
      <c r="E158" s="81">
        <v>258384</v>
      </c>
      <c r="F158" s="81">
        <v>199518</v>
      </c>
      <c r="G158" s="81">
        <v>248446</v>
      </c>
      <c r="H158" s="389">
        <f t="shared" si="20"/>
        <v>1.24523100672621</v>
      </c>
      <c r="I158" s="81">
        <f t="shared" si="19"/>
        <v>-91554</v>
      </c>
      <c r="J158" s="389">
        <f t="shared" si="21"/>
        <v>-0.269276470588235</v>
      </c>
    </row>
    <row r="159" s="335" customFormat="1" ht="24" customHeight="1" spans="1:10">
      <c r="A159" s="386" t="s">
        <v>363</v>
      </c>
      <c r="B159" s="390">
        <v>7</v>
      </c>
      <c r="C159" s="388" t="s">
        <v>127</v>
      </c>
      <c r="D159" s="81">
        <v>40000</v>
      </c>
      <c r="E159" s="81">
        <v>140000</v>
      </c>
      <c r="F159" s="81">
        <v>140000</v>
      </c>
      <c r="G159" s="81">
        <v>124320.4</v>
      </c>
      <c r="H159" s="389"/>
      <c r="I159" s="81">
        <f t="shared" si="19"/>
        <v>84320.4</v>
      </c>
      <c r="J159" s="389">
        <f t="shared" si="21"/>
        <v>2.10801</v>
      </c>
    </row>
    <row r="160" s="335" customFormat="1" ht="24" customHeight="1" spans="1:10">
      <c r="A160" s="386" t="s">
        <v>364</v>
      </c>
      <c r="B160" s="390">
        <v>7</v>
      </c>
      <c r="C160" s="388" t="s">
        <v>129</v>
      </c>
      <c r="D160" s="81">
        <v>0</v>
      </c>
      <c r="E160" s="81"/>
      <c r="F160" s="81">
        <v>0</v>
      </c>
      <c r="G160" s="81"/>
      <c r="H160" s="389"/>
      <c r="I160" s="81">
        <f t="shared" si="19"/>
        <v>0</v>
      </c>
      <c r="J160" s="389"/>
    </row>
    <row r="161" s="335" customFormat="1" ht="24" customHeight="1" spans="1:10">
      <c r="A161" s="386" t="s">
        <v>365</v>
      </c>
      <c r="B161" s="390">
        <v>7</v>
      </c>
      <c r="C161" s="388" t="s">
        <v>156</v>
      </c>
      <c r="D161" s="81">
        <v>0</v>
      </c>
      <c r="E161" s="81"/>
      <c r="F161" s="81">
        <v>0</v>
      </c>
      <c r="G161" s="81"/>
      <c r="H161" s="389"/>
      <c r="I161" s="81">
        <f t="shared" si="19"/>
        <v>0</v>
      </c>
      <c r="J161" s="389"/>
    </row>
    <row r="162" s="335" customFormat="1" ht="24" customHeight="1" spans="1:10">
      <c r="A162" s="386" t="s">
        <v>366</v>
      </c>
      <c r="B162" s="390">
        <v>7</v>
      </c>
      <c r="C162" s="388" t="s">
        <v>143</v>
      </c>
      <c r="D162" s="81">
        <v>0</v>
      </c>
      <c r="E162" s="81"/>
      <c r="F162" s="81">
        <v>0</v>
      </c>
      <c r="G162" s="81"/>
      <c r="H162" s="389"/>
      <c r="I162" s="81">
        <f t="shared" si="19"/>
        <v>0</v>
      </c>
      <c r="J162" s="389"/>
    </row>
    <row r="163" s="335" customFormat="1" ht="24" customHeight="1" spans="1:10">
      <c r="A163" s="386" t="s">
        <v>367</v>
      </c>
      <c r="B163" s="390">
        <v>7</v>
      </c>
      <c r="C163" s="388" t="s">
        <v>368</v>
      </c>
      <c r="D163" s="81">
        <v>0</v>
      </c>
      <c r="E163" s="81"/>
      <c r="F163" s="81">
        <v>0</v>
      </c>
      <c r="G163" s="81"/>
      <c r="H163" s="389"/>
      <c r="I163" s="81">
        <f t="shared" si="19"/>
        <v>0</v>
      </c>
      <c r="J163" s="389"/>
    </row>
    <row r="164" s="335" customFormat="1" ht="24" customHeight="1" spans="1:10">
      <c r="A164" s="386" t="s">
        <v>369</v>
      </c>
      <c r="B164" s="387">
        <v>5</v>
      </c>
      <c r="C164" s="388" t="s">
        <v>370</v>
      </c>
      <c r="D164" s="81">
        <v>3000000</v>
      </c>
      <c r="E164" s="81">
        <v>11166262.33</v>
      </c>
      <c r="F164" s="81">
        <v>10179998.48</v>
      </c>
      <c r="G164" s="81">
        <v>6173073.36</v>
      </c>
      <c r="H164" s="389">
        <f t="shared" ref="H164:H168" si="22">G164/F164</f>
        <v>0.606392365591002</v>
      </c>
      <c r="I164" s="81">
        <f t="shared" si="19"/>
        <v>3173073.36</v>
      </c>
      <c r="J164" s="389">
        <f t="shared" ref="J164:J166" si="23">I164/D164</f>
        <v>1.05769112</v>
      </c>
    </row>
    <row r="165" s="335" customFormat="1" ht="24" customHeight="1" spans="1:10">
      <c r="A165" s="386" t="s">
        <v>371</v>
      </c>
      <c r="B165" s="390">
        <v>7</v>
      </c>
      <c r="C165" s="388" t="s">
        <v>125</v>
      </c>
      <c r="D165" s="81">
        <v>1050000</v>
      </c>
      <c r="E165" s="81">
        <v>1298412.85</v>
      </c>
      <c r="F165" s="81">
        <v>963792</v>
      </c>
      <c r="G165" s="81">
        <v>1250652.58</v>
      </c>
      <c r="H165" s="389">
        <f t="shared" si="22"/>
        <v>1.29763743629331</v>
      </c>
      <c r="I165" s="81">
        <f t="shared" si="19"/>
        <v>200652.58</v>
      </c>
      <c r="J165" s="389">
        <f t="shared" si="23"/>
        <v>0.191097695238095</v>
      </c>
    </row>
    <row r="166" s="335" customFormat="1" ht="24" customHeight="1" spans="1:10">
      <c r="A166" s="386" t="s">
        <v>372</v>
      </c>
      <c r="B166" s="390">
        <v>7</v>
      </c>
      <c r="C166" s="388" t="s">
        <v>127</v>
      </c>
      <c r="D166" s="81">
        <v>360000</v>
      </c>
      <c r="E166" s="81"/>
      <c r="F166" s="81">
        <v>175226.65</v>
      </c>
      <c r="G166" s="81">
        <v>71735.6</v>
      </c>
      <c r="H166" s="389"/>
      <c r="I166" s="81">
        <f t="shared" si="19"/>
        <v>-288264.4</v>
      </c>
      <c r="J166" s="389">
        <f t="shared" si="23"/>
        <v>-0.800734444444445</v>
      </c>
    </row>
    <row r="167" s="335" customFormat="1" ht="24" customHeight="1" spans="1:10">
      <c r="A167" s="386" t="s">
        <v>373</v>
      </c>
      <c r="B167" s="390">
        <v>7</v>
      </c>
      <c r="C167" s="388" t="s">
        <v>129</v>
      </c>
      <c r="D167" s="81">
        <v>0</v>
      </c>
      <c r="E167" s="81"/>
      <c r="F167" s="81">
        <v>0</v>
      </c>
      <c r="G167" s="81"/>
      <c r="H167" s="389"/>
      <c r="I167" s="81">
        <f t="shared" si="19"/>
        <v>0</v>
      </c>
      <c r="J167" s="389"/>
    </row>
    <row r="168" s="335" customFormat="1" ht="24" customHeight="1" spans="1:10">
      <c r="A168" s="386" t="s">
        <v>374</v>
      </c>
      <c r="B168" s="390">
        <v>7</v>
      </c>
      <c r="C168" s="398" t="s">
        <v>375</v>
      </c>
      <c r="D168" s="81">
        <v>1390000</v>
      </c>
      <c r="E168" s="81"/>
      <c r="F168" s="81">
        <v>146000</v>
      </c>
      <c r="G168" s="81">
        <v>146000</v>
      </c>
      <c r="H168" s="389">
        <f t="shared" si="22"/>
        <v>1</v>
      </c>
      <c r="I168" s="81">
        <f t="shared" si="19"/>
        <v>-1244000</v>
      </c>
      <c r="J168" s="389">
        <f t="shared" ref="J168:J173" si="24">I168/D168</f>
        <v>-0.894964028776978</v>
      </c>
    </row>
    <row r="169" s="335" customFormat="1" ht="24" customHeight="1" spans="1:10">
      <c r="A169" s="386" t="s">
        <v>376</v>
      </c>
      <c r="B169" s="390">
        <v>7</v>
      </c>
      <c r="C169" s="388" t="s">
        <v>143</v>
      </c>
      <c r="D169" s="81">
        <v>0</v>
      </c>
      <c r="E169" s="81">
        <v>98435.33</v>
      </c>
      <c r="F169" s="81">
        <v>0</v>
      </c>
      <c r="G169" s="81">
        <v>75916</v>
      </c>
      <c r="H169" s="389"/>
      <c r="I169" s="81">
        <f t="shared" si="19"/>
        <v>75916</v>
      </c>
      <c r="J169" s="389"/>
    </row>
    <row r="170" s="335" customFormat="1" ht="24" customHeight="1" spans="1:10">
      <c r="A170" s="386" t="s">
        <v>377</v>
      </c>
      <c r="B170" s="390">
        <v>7</v>
      </c>
      <c r="C170" s="388" t="s">
        <v>378</v>
      </c>
      <c r="D170" s="81">
        <v>200000</v>
      </c>
      <c r="E170" s="81">
        <v>9769414.15</v>
      </c>
      <c r="F170" s="81">
        <v>8894979.83</v>
      </c>
      <c r="G170" s="81">
        <v>4628769.18</v>
      </c>
      <c r="H170" s="389"/>
      <c r="I170" s="81">
        <f t="shared" si="19"/>
        <v>4428769.18</v>
      </c>
      <c r="J170" s="389">
        <f t="shared" si="24"/>
        <v>22.1438459</v>
      </c>
    </row>
    <row r="171" s="335" customFormat="1" ht="24" customHeight="1" spans="1:10">
      <c r="A171" s="386" t="s">
        <v>379</v>
      </c>
      <c r="B171" s="387">
        <v>5</v>
      </c>
      <c r="C171" s="388" t="s">
        <v>380</v>
      </c>
      <c r="D171" s="81">
        <v>4550000</v>
      </c>
      <c r="E171" s="81">
        <v>19199266.03</v>
      </c>
      <c r="F171" s="81">
        <v>11469428.94</v>
      </c>
      <c r="G171" s="81">
        <v>17409167.71</v>
      </c>
      <c r="H171" s="389">
        <f>G171/F171</f>
        <v>1.5178757199746</v>
      </c>
      <c r="I171" s="81">
        <f t="shared" si="19"/>
        <v>12859167.71</v>
      </c>
      <c r="J171" s="389">
        <f t="shared" si="24"/>
        <v>2.82619070549451</v>
      </c>
    </row>
    <row r="172" s="335" customFormat="1" ht="24" customHeight="1" spans="1:10">
      <c r="A172" s="386" t="s">
        <v>381</v>
      </c>
      <c r="B172" s="390">
        <v>7</v>
      </c>
      <c r="C172" s="388" t="s">
        <v>125</v>
      </c>
      <c r="D172" s="81">
        <v>1640000</v>
      </c>
      <c r="E172" s="81">
        <v>2124720.98</v>
      </c>
      <c r="F172" s="81">
        <v>1414732</v>
      </c>
      <c r="G172" s="81">
        <v>1974675.75</v>
      </c>
      <c r="H172" s="389">
        <f>G172/F172</f>
        <v>1.39579492794395</v>
      </c>
      <c r="I172" s="81">
        <f t="shared" si="19"/>
        <v>334675.75</v>
      </c>
      <c r="J172" s="389">
        <f t="shared" si="24"/>
        <v>0.204070579268293</v>
      </c>
    </row>
    <row r="173" s="335" customFormat="1" ht="24" customHeight="1" spans="1:10">
      <c r="A173" s="386" t="s">
        <v>382</v>
      </c>
      <c r="B173" s="390">
        <v>7</v>
      </c>
      <c r="C173" s="388" t="s">
        <v>127</v>
      </c>
      <c r="D173" s="81">
        <v>2270000</v>
      </c>
      <c r="E173" s="81">
        <v>67300</v>
      </c>
      <c r="F173" s="81">
        <v>67300</v>
      </c>
      <c r="G173" s="81">
        <v>264782</v>
      </c>
      <c r="H173" s="389"/>
      <c r="I173" s="81">
        <f t="shared" si="19"/>
        <v>-2005218</v>
      </c>
      <c r="J173" s="389">
        <f t="shared" si="24"/>
        <v>-0.883355947136564</v>
      </c>
    </row>
    <row r="174" s="335" customFormat="1" ht="24" customHeight="1" spans="1:10">
      <c r="A174" s="386" t="s">
        <v>383</v>
      </c>
      <c r="B174" s="390">
        <v>7</v>
      </c>
      <c r="C174" s="388" t="s">
        <v>129</v>
      </c>
      <c r="D174" s="81">
        <v>0</v>
      </c>
      <c r="E174" s="81"/>
      <c r="F174" s="81">
        <v>0</v>
      </c>
      <c r="G174" s="81"/>
      <c r="H174" s="389"/>
      <c r="I174" s="81">
        <f t="shared" si="19"/>
        <v>0</v>
      </c>
      <c r="J174" s="389"/>
    </row>
    <row r="175" s="335" customFormat="1" ht="24" customHeight="1" spans="1:10">
      <c r="A175" s="386" t="s">
        <v>384</v>
      </c>
      <c r="B175" s="390">
        <v>7</v>
      </c>
      <c r="C175" s="388" t="s">
        <v>385</v>
      </c>
      <c r="D175" s="81">
        <v>0</v>
      </c>
      <c r="E175" s="81"/>
      <c r="F175" s="81">
        <v>0</v>
      </c>
      <c r="G175" s="81"/>
      <c r="H175" s="389"/>
      <c r="I175" s="81">
        <f t="shared" si="19"/>
        <v>0</v>
      </c>
      <c r="J175" s="389"/>
    </row>
    <row r="176" s="335" customFormat="1" ht="24" customHeight="1" spans="1:10">
      <c r="A176" s="386" t="s">
        <v>386</v>
      </c>
      <c r="B176" s="390">
        <v>7</v>
      </c>
      <c r="C176" s="388" t="s">
        <v>143</v>
      </c>
      <c r="D176" s="81">
        <v>0</v>
      </c>
      <c r="E176" s="81">
        <v>17007245.05</v>
      </c>
      <c r="F176" s="81">
        <v>9987396.94</v>
      </c>
      <c r="G176" s="81">
        <v>15169709.96</v>
      </c>
      <c r="H176" s="389"/>
      <c r="I176" s="81">
        <f t="shared" si="19"/>
        <v>15169709.96</v>
      </c>
      <c r="J176" s="389"/>
    </row>
    <row r="177" s="335" customFormat="1" ht="24" customHeight="1" spans="1:10">
      <c r="A177" s="386" t="s">
        <v>387</v>
      </c>
      <c r="B177" s="390">
        <v>7</v>
      </c>
      <c r="C177" s="388" t="s">
        <v>388</v>
      </c>
      <c r="D177" s="81">
        <v>640000</v>
      </c>
      <c r="E177" s="81"/>
      <c r="F177" s="81">
        <v>0</v>
      </c>
      <c r="G177" s="81"/>
      <c r="H177" s="389"/>
      <c r="I177" s="81">
        <f t="shared" si="19"/>
        <v>-640000</v>
      </c>
      <c r="J177" s="389">
        <f t="shared" ref="J177:J180" si="25">I177/D177</f>
        <v>-1</v>
      </c>
    </row>
    <row r="178" s="335" customFormat="1" ht="24" customHeight="1" spans="1:10">
      <c r="A178" s="386" t="s">
        <v>389</v>
      </c>
      <c r="B178" s="387">
        <v>5</v>
      </c>
      <c r="C178" s="388" t="s">
        <v>390</v>
      </c>
      <c r="D178" s="81">
        <v>8790000</v>
      </c>
      <c r="E178" s="81">
        <v>15290163.53</v>
      </c>
      <c r="F178" s="81">
        <v>10234236.86</v>
      </c>
      <c r="G178" s="81">
        <v>11278667.13</v>
      </c>
      <c r="H178" s="389">
        <f>G178/F178</f>
        <v>1.10205257942408</v>
      </c>
      <c r="I178" s="81">
        <f t="shared" si="19"/>
        <v>2488667.13</v>
      </c>
      <c r="J178" s="389">
        <f t="shared" si="25"/>
        <v>0.283124815699659</v>
      </c>
    </row>
    <row r="179" s="335" customFormat="1" ht="24" customHeight="1" spans="1:10">
      <c r="A179" s="386" t="s">
        <v>391</v>
      </c>
      <c r="B179" s="390">
        <v>7</v>
      </c>
      <c r="C179" s="388" t="s">
        <v>125</v>
      </c>
      <c r="D179" s="81">
        <v>3680000</v>
      </c>
      <c r="E179" s="81">
        <v>12783271.21</v>
      </c>
      <c r="F179" s="81">
        <v>8046794</v>
      </c>
      <c r="G179" s="81">
        <v>6003910.18</v>
      </c>
      <c r="H179" s="389">
        <f>G179/F179</f>
        <v>0.746124503746461</v>
      </c>
      <c r="I179" s="81">
        <f t="shared" si="19"/>
        <v>2323910.18</v>
      </c>
      <c r="J179" s="389">
        <f t="shared" si="25"/>
        <v>0.631497331521739</v>
      </c>
    </row>
    <row r="180" s="335" customFormat="1" ht="24" customHeight="1" spans="1:10">
      <c r="A180" s="386" t="s">
        <v>392</v>
      </c>
      <c r="B180" s="390">
        <v>7</v>
      </c>
      <c r="C180" s="388" t="s">
        <v>127</v>
      </c>
      <c r="D180" s="81">
        <v>3270000</v>
      </c>
      <c r="E180" s="81">
        <v>40000</v>
      </c>
      <c r="F180" s="81">
        <v>2187442.86</v>
      </c>
      <c r="G180" s="81">
        <v>3598887.86</v>
      </c>
      <c r="H180" s="389"/>
      <c r="I180" s="81">
        <f t="shared" si="19"/>
        <v>328887.86</v>
      </c>
      <c r="J180" s="389">
        <f t="shared" si="25"/>
        <v>0.100577327217125</v>
      </c>
    </row>
    <row r="181" s="335" customFormat="1" ht="24" customHeight="1" spans="1:10">
      <c r="A181" s="399" t="s">
        <v>393</v>
      </c>
      <c r="B181" s="387">
        <v>7</v>
      </c>
      <c r="C181" s="388" t="s">
        <v>129</v>
      </c>
      <c r="D181" s="81">
        <v>0</v>
      </c>
      <c r="E181" s="81"/>
      <c r="F181" s="81">
        <v>0</v>
      </c>
      <c r="G181" s="81"/>
      <c r="H181" s="389"/>
      <c r="I181" s="81">
        <f t="shared" si="19"/>
        <v>0</v>
      </c>
      <c r="J181" s="389"/>
    </row>
    <row r="182" s="335" customFormat="1" ht="24" customHeight="1" spans="1:10">
      <c r="A182" s="386" t="s">
        <v>394</v>
      </c>
      <c r="B182" s="390">
        <v>7</v>
      </c>
      <c r="C182" s="388" t="s">
        <v>395</v>
      </c>
      <c r="D182" s="81">
        <v>0</v>
      </c>
      <c r="E182" s="81"/>
      <c r="F182" s="81">
        <v>0</v>
      </c>
      <c r="G182" s="81"/>
      <c r="H182" s="389"/>
      <c r="I182" s="81">
        <f t="shared" si="19"/>
        <v>0</v>
      </c>
      <c r="J182" s="389"/>
    </row>
    <row r="183" s="335" customFormat="1" ht="24" customHeight="1" spans="1:10">
      <c r="A183" s="386" t="s">
        <v>396</v>
      </c>
      <c r="B183" s="390">
        <v>7</v>
      </c>
      <c r="C183" s="388" t="s">
        <v>143</v>
      </c>
      <c r="D183" s="81">
        <v>100000</v>
      </c>
      <c r="E183" s="81"/>
      <c r="F183" s="81">
        <v>0</v>
      </c>
      <c r="G183" s="81">
        <v>13920</v>
      </c>
      <c r="H183" s="389"/>
      <c r="I183" s="81">
        <f t="shared" si="19"/>
        <v>-86080</v>
      </c>
      <c r="J183" s="389">
        <f t="shared" ref="J183:J187" si="26">I183/D183</f>
        <v>-0.8608</v>
      </c>
    </row>
    <row r="184" s="335" customFormat="1" ht="24" customHeight="1" spans="1:10">
      <c r="A184" s="386" t="s">
        <v>397</v>
      </c>
      <c r="B184" s="390">
        <v>7</v>
      </c>
      <c r="C184" s="388" t="s">
        <v>398</v>
      </c>
      <c r="D184" s="81">
        <v>1740000</v>
      </c>
      <c r="E184" s="81">
        <v>2466892.32</v>
      </c>
      <c r="F184" s="81">
        <v>0</v>
      </c>
      <c r="G184" s="81">
        <v>1661949.09</v>
      </c>
      <c r="H184" s="389"/>
      <c r="I184" s="81">
        <f t="shared" si="19"/>
        <v>-78050.9099999999</v>
      </c>
      <c r="J184" s="389">
        <f t="shared" si="26"/>
        <v>-0.0448568448275862</v>
      </c>
    </row>
    <row r="185" s="335" customFormat="1" ht="24" customHeight="1" spans="1:10">
      <c r="A185" s="386" t="s">
        <v>399</v>
      </c>
      <c r="B185" s="387">
        <v>5</v>
      </c>
      <c r="C185" s="388" t="s">
        <v>400</v>
      </c>
      <c r="D185" s="81">
        <v>4340000</v>
      </c>
      <c r="E185" s="81">
        <v>5867182.65</v>
      </c>
      <c r="F185" s="81">
        <v>4319727</v>
      </c>
      <c r="G185" s="81">
        <v>4915371.75</v>
      </c>
      <c r="H185" s="389" t="e">
        <f>G184/F184</f>
        <v>#DIV/0!</v>
      </c>
      <c r="I185" s="81">
        <f t="shared" si="19"/>
        <v>575371.75</v>
      </c>
      <c r="J185" s="389">
        <f t="shared" si="26"/>
        <v>0.1325741359447</v>
      </c>
    </row>
    <row r="186" s="335" customFormat="1" ht="24" customHeight="1" spans="1:10">
      <c r="A186" s="386" t="s">
        <v>401</v>
      </c>
      <c r="B186" s="390">
        <v>7</v>
      </c>
      <c r="C186" s="388" t="s">
        <v>125</v>
      </c>
      <c r="D186" s="81">
        <v>1210000</v>
      </c>
      <c r="E186" s="81">
        <v>1531429.68</v>
      </c>
      <c r="F186" s="81">
        <v>922556</v>
      </c>
      <c r="G186" s="81">
        <v>1266363.74</v>
      </c>
      <c r="H186" s="389">
        <f>G186/F186</f>
        <v>1.37266869436652</v>
      </c>
      <c r="I186" s="81">
        <f t="shared" si="19"/>
        <v>56363.74</v>
      </c>
      <c r="J186" s="389">
        <f t="shared" si="26"/>
        <v>0.0465816033057851</v>
      </c>
    </row>
    <row r="187" s="335" customFormat="1" ht="24" customHeight="1" spans="1:10">
      <c r="A187" s="386" t="s">
        <v>402</v>
      </c>
      <c r="B187" s="390">
        <v>7</v>
      </c>
      <c r="C187" s="388" t="s">
        <v>127</v>
      </c>
      <c r="D187" s="81">
        <v>2110000</v>
      </c>
      <c r="E187" s="81">
        <v>3320000</v>
      </c>
      <c r="F187" s="81">
        <v>2253701</v>
      </c>
      <c r="G187" s="81">
        <v>2207977.59</v>
      </c>
      <c r="H187" s="389"/>
      <c r="I187" s="81">
        <f t="shared" si="19"/>
        <v>97977.5899999999</v>
      </c>
      <c r="J187" s="389">
        <f t="shared" si="26"/>
        <v>0.0464348767772511</v>
      </c>
    </row>
    <row r="188" s="335" customFormat="1" ht="24" customHeight="1" spans="1:10">
      <c r="A188" s="386" t="s">
        <v>403</v>
      </c>
      <c r="B188" s="390">
        <v>7</v>
      </c>
      <c r="C188" s="388" t="s">
        <v>129</v>
      </c>
      <c r="D188" s="81">
        <v>0</v>
      </c>
      <c r="E188" s="81"/>
      <c r="F188" s="81">
        <v>0</v>
      </c>
      <c r="G188" s="81"/>
      <c r="H188" s="389"/>
      <c r="I188" s="81">
        <f t="shared" si="19"/>
        <v>0</v>
      </c>
      <c r="J188" s="389"/>
    </row>
    <row r="189" s="335" customFormat="1" ht="24" customHeight="1" spans="1:10">
      <c r="A189" s="386" t="s">
        <v>404</v>
      </c>
      <c r="B189" s="387">
        <v>7</v>
      </c>
      <c r="C189" s="388" t="s">
        <v>405</v>
      </c>
      <c r="D189" s="81">
        <v>0</v>
      </c>
      <c r="E189" s="81"/>
      <c r="F189" s="81">
        <v>255000</v>
      </c>
      <c r="G189" s="81">
        <v>255000</v>
      </c>
      <c r="H189" s="389"/>
      <c r="I189" s="81">
        <f t="shared" si="19"/>
        <v>255000</v>
      </c>
      <c r="J189" s="389"/>
    </row>
    <row r="190" s="335" customFormat="1" ht="24" customHeight="1" spans="1:10">
      <c r="A190" s="386" t="s">
        <v>406</v>
      </c>
      <c r="B190" s="390">
        <v>7</v>
      </c>
      <c r="C190" s="388" t="s">
        <v>143</v>
      </c>
      <c r="D190" s="81">
        <v>1020000</v>
      </c>
      <c r="E190" s="81">
        <v>1015752.97</v>
      </c>
      <c r="F190" s="81">
        <v>828470</v>
      </c>
      <c r="G190" s="81">
        <v>1139023.42</v>
      </c>
      <c r="H190" s="389">
        <f t="shared" ref="H190:H193" si="27">G190/F190</f>
        <v>1.37485173874733</v>
      </c>
      <c r="I190" s="81">
        <f t="shared" si="19"/>
        <v>119023.42</v>
      </c>
      <c r="J190" s="389">
        <f t="shared" ref="J190:J194" si="28">I190/D190</f>
        <v>0.11668962745098</v>
      </c>
    </row>
    <row r="191" s="335" customFormat="1" ht="24" customHeight="1" spans="1:10">
      <c r="A191" s="386" t="s">
        <v>407</v>
      </c>
      <c r="B191" s="390">
        <v>7</v>
      </c>
      <c r="C191" s="388" t="s">
        <v>408</v>
      </c>
      <c r="D191" s="81">
        <v>0</v>
      </c>
      <c r="E191" s="81"/>
      <c r="F191" s="81">
        <v>60000</v>
      </c>
      <c r="G191" s="81">
        <v>47007</v>
      </c>
      <c r="H191" s="389"/>
      <c r="I191" s="81">
        <f t="shared" si="19"/>
        <v>47007</v>
      </c>
      <c r="J191" s="389"/>
    </row>
    <row r="192" s="335" customFormat="1" ht="24" customHeight="1" spans="1:10">
      <c r="A192" s="386" t="s">
        <v>409</v>
      </c>
      <c r="B192" s="387">
        <v>5</v>
      </c>
      <c r="C192" s="388" t="s">
        <v>410</v>
      </c>
      <c r="D192" s="81">
        <v>1220000</v>
      </c>
      <c r="E192" s="81">
        <v>2073081.27</v>
      </c>
      <c r="F192" s="81">
        <v>1408094.5</v>
      </c>
      <c r="G192" s="81">
        <v>1479446.52</v>
      </c>
      <c r="H192" s="389">
        <f t="shared" si="27"/>
        <v>1.05067274959174</v>
      </c>
      <c r="I192" s="81">
        <f t="shared" si="19"/>
        <v>259446.52</v>
      </c>
      <c r="J192" s="389">
        <f t="shared" si="28"/>
        <v>0.212661081967213</v>
      </c>
    </row>
    <row r="193" s="335" customFormat="1" ht="24" customHeight="1" spans="1:10">
      <c r="A193" s="386" t="s">
        <v>411</v>
      </c>
      <c r="B193" s="390">
        <v>7</v>
      </c>
      <c r="C193" s="388" t="s">
        <v>125</v>
      </c>
      <c r="D193" s="81">
        <v>900000</v>
      </c>
      <c r="E193" s="81">
        <v>1133081.27</v>
      </c>
      <c r="F193" s="81">
        <v>620541</v>
      </c>
      <c r="G193" s="81">
        <v>1036770.37</v>
      </c>
      <c r="H193" s="389">
        <f t="shared" si="27"/>
        <v>1.67075240797949</v>
      </c>
      <c r="I193" s="81">
        <f t="shared" si="19"/>
        <v>136770.37</v>
      </c>
      <c r="J193" s="389">
        <f t="shared" si="28"/>
        <v>0.151967077777778</v>
      </c>
    </row>
    <row r="194" s="335" customFormat="1" ht="24" customHeight="1" spans="1:10">
      <c r="A194" s="386" t="s">
        <v>412</v>
      </c>
      <c r="B194" s="390">
        <v>7</v>
      </c>
      <c r="C194" s="388" t="s">
        <v>127</v>
      </c>
      <c r="D194" s="81">
        <v>210000</v>
      </c>
      <c r="E194" s="81">
        <v>940000</v>
      </c>
      <c r="F194" s="81">
        <v>707553.5</v>
      </c>
      <c r="G194" s="81">
        <v>442676.15</v>
      </c>
      <c r="H194" s="389"/>
      <c r="I194" s="81">
        <f t="shared" si="19"/>
        <v>232676.15</v>
      </c>
      <c r="J194" s="389">
        <f t="shared" si="28"/>
        <v>1.10798166666667</v>
      </c>
    </row>
    <row r="195" s="335" customFormat="1" ht="24" customHeight="1" spans="1:10">
      <c r="A195" s="386" t="s">
        <v>413</v>
      </c>
      <c r="B195" s="387">
        <v>7</v>
      </c>
      <c r="C195" s="388" t="s">
        <v>129</v>
      </c>
      <c r="D195" s="81">
        <v>0</v>
      </c>
      <c r="E195" s="81"/>
      <c r="F195" s="81">
        <v>0</v>
      </c>
      <c r="G195" s="81"/>
      <c r="H195" s="389"/>
      <c r="I195" s="81">
        <f t="shared" si="19"/>
        <v>0</v>
      </c>
      <c r="J195" s="389"/>
    </row>
    <row r="196" s="337" customFormat="1" ht="24" customHeight="1" spans="1:10">
      <c r="A196" s="386" t="s">
        <v>414</v>
      </c>
      <c r="B196" s="390">
        <v>7</v>
      </c>
      <c r="C196" s="388" t="s">
        <v>415</v>
      </c>
      <c r="D196" s="81">
        <v>110000</v>
      </c>
      <c r="E196" s="81"/>
      <c r="F196" s="81">
        <v>80000</v>
      </c>
      <c r="G196" s="81"/>
      <c r="H196" s="389">
        <f>G196/F196</f>
        <v>0</v>
      </c>
      <c r="I196" s="81">
        <f t="shared" si="19"/>
        <v>-110000</v>
      </c>
      <c r="J196" s="389">
        <f>I196/D196</f>
        <v>-1</v>
      </c>
    </row>
    <row r="197" s="335" customFormat="1" ht="24" customHeight="1" spans="1:10">
      <c r="A197" s="386" t="s">
        <v>416</v>
      </c>
      <c r="B197" s="390">
        <v>7</v>
      </c>
      <c r="C197" s="388" t="s">
        <v>417</v>
      </c>
      <c r="D197" s="81">
        <v>0</v>
      </c>
      <c r="E197" s="81"/>
      <c r="F197" s="81">
        <v>0</v>
      </c>
      <c r="G197" s="81"/>
      <c r="H197" s="389"/>
      <c r="I197" s="81">
        <f t="shared" si="19"/>
        <v>0</v>
      </c>
      <c r="J197" s="389"/>
    </row>
    <row r="198" s="335" customFormat="1" ht="24" customHeight="1" spans="1:10">
      <c r="A198" s="386" t="s">
        <v>418</v>
      </c>
      <c r="B198" s="387">
        <v>7</v>
      </c>
      <c r="C198" s="388" t="s">
        <v>143</v>
      </c>
      <c r="D198" s="81">
        <v>0</v>
      </c>
      <c r="E198" s="81"/>
      <c r="F198" s="81">
        <v>0</v>
      </c>
      <c r="G198" s="81"/>
      <c r="H198" s="389"/>
      <c r="I198" s="81">
        <f t="shared" si="19"/>
        <v>0</v>
      </c>
      <c r="J198" s="389"/>
    </row>
    <row r="199" s="337" customFormat="1" ht="24" customHeight="1" spans="1:10">
      <c r="A199" s="386" t="s">
        <v>419</v>
      </c>
      <c r="B199" s="390">
        <v>7</v>
      </c>
      <c r="C199" s="388" t="s">
        <v>420</v>
      </c>
      <c r="D199" s="81">
        <v>0</v>
      </c>
      <c r="E199" s="81"/>
      <c r="F199" s="81">
        <v>0</v>
      </c>
      <c r="G199" s="81"/>
      <c r="H199" s="389"/>
      <c r="I199" s="81">
        <f t="shared" ref="I199:I262" si="29">G199-D199</f>
        <v>0</v>
      </c>
      <c r="J199" s="389"/>
    </row>
    <row r="200" s="335" customFormat="1" ht="24" customHeight="1" spans="1:10">
      <c r="A200" s="386" t="s">
        <v>421</v>
      </c>
      <c r="B200" s="387">
        <v>5</v>
      </c>
      <c r="C200" s="388" t="s">
        <v>422</v>
      </c>
      <c r="D200" s="81">
        <v>0</v>
      </c>
      <c r="E200" s="81"/>
      <c r="F200" s="81">
        <v>0</v>
      </c>
      <c r="G200" s="81"/>
      <c r="H200" s="389"/>
      <c r="I200" s="81">
        <f t="shared" si="29"/>
        <v>0</v>
      </c>
      <c r="J200" s="389"/>
    </row>
    <row r="201" s="335" customFormat="1" ht="24" customHeight="1" spans="1:10">
      <c r="A201" s="386" t="s">
        <v>423</v>
      </c>
      <c r="B201" s="390">
        <v>7</v>
      </c>
      <c r="C201" s="388" t="s">
        <v>125</v>
      </c>
      <c r="D201" s="81">
        <v>0</v>
      </c>
      <c r="E201" s="81"/>
      <c r="F201" s="81">
        <v>0</v>
      </c>
      <c r="G201" s="81"/>
      <c r="H201" s="389"/>
      <c r="I201" s="81">
        <f t="shared" si="29"/>
        <v>0</v>
      </c>
      <c r="J201" s="389"/>
    </row>
    <row r="202" s="335" customFormat="1" ht="24" customHeight="1" spans="1:10">
      <c r="A202" s="386" t="s">
        <v>424</v>
      </c>
      <c r="B202" s="390">
        <v>7</v>
      </c>
      <c r="C202" s="388" t="s">
        <v>127</v>
      </c>
      <c r="D202" s="81">
        <v>0</v>
      </c>
      <c r="E202" s="81"/>
      <c r="F202" s="81">
        <v>0</v>
      </c>
      <c r="G202" s="81"/>
      <c r="H202" s="389"/>
      <c r="I202" s="81">
        <f t="shared" si="29"/>
        <v>0</v>
      </c>
      <c r="J202" s="389"/>
    </row>
    <row r="203" s="335" customFormat="1" ht="24" customHeight="1" spans="1:10">
      <c r="A203" s="386" t="s">
        <v>425</v>
      </c>
      <c r="B203" s="390">
        <v>7</v>
      </c>
      <c r="C203" s="388" t="s">
        <v>129</v>
      </c>
      <c r="D203" s="81">
        <v>0</v>
      </c>
      <c r="E203" s="81"/>
      <c r="F203" s="81">
        <v>0</v>
      </c>
      <c r="G203" s="81"/>
      <c r="H203" s="389"/>
      <c r="I203" s="81">
        <f t="shared" si="29"/>
        <v>0</v>
      </c>
      <c r="J203" s="389"/>
    </row>
    <row r="204" s="335" customFormat="1" ht="24" customHeight="1" spans="1:10">
      <c r="A204" s="386" t="s">
        <v>426</v>
      </c>
      <c r="B204" s="390">
        <v>7</v>
      </c>
      <c r="C204" s="388" t="s">
        <v>143</v>
      </c>
      <c r="D204" s="81">
        <v>0</v>
      </c>
      <c r="E204" s="81"/>
      <c r="F204" s="81">
        <v>0</v>
      </c>
      <c r="G204" s="81"/>
      <c r="H204" s="389"/>
      <c r="I204" s="81">
        <f t="shared" si="29"/>
        <v>0</v>
      </c>
      <c r="J204" s="389"/>
    </row>
    <row r="205" s="335" customFormat="1" ht="24" customHeight="1" spans="1:10">
      <c r="A205" s="386" t="s">
        <v>427</v>
      </c>
      <c r="B205" s="390">
        <v>7</v>
      </c>
      <c r="C205" s="388" t="s">
        <v>428</v>
      </c>
      <c r="D205" s="81">
        <v>0</v>
      </c>
      <c r="E205" s="81"/>
      <c r="F205" s="81">
        <v>0</v>
      </c>
      <c r="G205" s="81"/>
      <c r="H205" s="389"/>
      <c r="I205" s="81">
        <f t="shared" si="29"/>
        <v>0</v>
      </c>
      <c r="J205" s="389"/>
    </row>
    <row r="206" s="335" customFormat="1" ht="24" customHeight="1" spans="1:10">
      <c r="A206" s="386" t="s">
        <v>429</v>
      </c>
      <c r="B206" s="387">
        <v>5</v>
      </c>
      <c r="C206" s="388" t="s">
        <v>430</v>
      </c>
      <c r="D206" s="81">
        <v>5850000</v>
      </c>
      <c r="E206" s="81">
        <v>9541825.37</v>
      </c>
      <c r="F206" s="81">
        <v>4959322.55</v>
      </c>
      <c r="G206" s="81">
        <v>8318953.99</v>
      </c>
      <c r="H206" s="389"/>
      <c r="I206" s="81">
        <f t="shared" si="29"/>
        <v>2468953.99</v>
      </c>
      <c r="J206" s="389">
        <f t="shared" ref="J206:J208" si="30">I206/D206</f>
        <v>0.422043417094017</v>
      </c>
    </row>
    <row r="207" s="335" customFormat="1" ht="24" customHeight="1" spans="1:10">
      <c r="A207" s="386" t="s">
        <v>431</v>
      </c>
      <c r="B207" s="390">
        <v>7</v>
      </c>
      <c r="C207" s="388" t="s">
        <v>125</v>
      </c>
      <c r="D207" s="81">
        <v>4050000</v>
      </c>
      <c r="E207" s="81">
        <v>5625125.37</v>
      </c>
      <c r="F207" s="81">
        <v>3115583</v>
      </c>
      <c r="G207" s="81">
        <v>5121309.8</v>
      </c>
      <c r="H207" s="389"/>
      <c r="I207" s="81">
        <f t="shared" si="29"/>
        <v>1071309.8</v>
      </c>
      <c r="J207" s="389">
        <f t="shared" si="30"/>
        <v>0.264520938271605</v>
      </c>
    </row>
    <row r="208" s="335" customFormat="1" ht="24" customHeight="1" spans="1:10">
      <c r="A208" s="386" t="s">
        <v>432</v>
      </c>
      <c r="B208" s="390">
        <v>7</v>
      </c>
      <c r="C208" s="388" t="s">
        <v>127</v>
      </c>
      <c r="D208" s="81">
        <v>1800000</v>
      </c>
      <c r="E208" s="81">
        <v>3916700</v>
      </c>
      <c r="F208" s="81">
        <v>1843739.55</v>
      </c>
      <c r="G208" s="81">
        <v>3197644.19</v>
      </c>
      <c r="H208" s="389"/>
      <c r="I208" s="81">
        <f t="shared" si="29"/>
        <v>1397644.19</v>
      </c>
      <c r="J208" s="389">
        <f t="shared" si="30"/>
        <v>0.776468994444444</v>
      </c>
    </row>
    <row r="209" s="335" customFormat="1" ht="24" customHeight="1" spans="1:10">
      <c r="A209" s="386" t="s">
        <v>433</v>
      </c>
      <c r="B209" s="390">
        <v>7</v>
      </c>
      <c r="C209" s="388" t="s">
        <v>129</v>
      </c>
      <c r="D209" s="81">
        <v>0</v>
      </c>
      <c r="E209" s="81"/>
      <c r="F209" s="81">
        <v>0</v>
      </c>
      <c r="G209" s="81"/>
      <c r="H209" s="389"/>
      <c r="I209" s="81">
        <f t="shared" si="29"/>
        <v>0</v>
      </c>
      <c r="J209" s="389"/>
    </row>
    <row r="210" s="335" customFormat="1" ht="24" customHeight="1" spans="1:10">
      <c r="A210" s="386" t="s">
        <v>434</v>
      </c>
      <c r="B210" s="390">
        <v>7</v>
      </c>
      <c r="C210" s="388" t="s">
        <v>143</v>
      </c>
      <c r="D210" s="81">
        <v>0</v>
      </c>
      <c r="E210" s="81"/>
      <c r="F210" s="81">
        <v>0</v>
      </c>
      <c r="G210" s="81"/>
      <c r="H210" s="389"/>
      <c r="I210" s="81">
        <f t="shared" si="29"/>
        <v>0</v>
      </c>
      <c r="J210" s="389"/>
    </row>
    <row r="211" s="335" customFormat="1" ht="24" customHeight="1" spans="1:10">
      <c r="A211" s="386" t="s">
        <v>435</v>
      </c>
      <c r="B211" s="390">
        <v>7</v>
      </c>
      <c r="C211" s="388" t="s">
        <v>436</v>
      </c>
      <c r="D211" s="81">
        <v>0</v>
      </c>
      <c r="E211" s="81"/>
      <c r="F211" s="81">
        <v>0</v>
      </c>
      <c r="G211" s="81"/>
      <c r="H211" s="389"/>
      <c r="I211" s="81">
        <f t="shared" si="29"/>
        <v>0</v>
      </c>
      <c r="J211" s="389"/>
    </row>
    <row r="212" s="335" customFormat="1" ht="24" customHeight="1" spans="1:10">
      <c r="A212" s="386" t="s">
        <v>437</v>
      </c>
      <c r="B212" s="387">
        <v>5</v>
      </c>
      <c r="C212" s="388" t="s">
        <v>438</v>
      </c>
      <c r="D212" s="81">
        <v>0</v>
      </c>
      <c r="E212" s="81"/>
      <c r="F212" s="81">
        <v>0</v>
      </c>
      <c r="G212" s="81"/>
      <c r="H212" s="389"/>
      <c r="I212" s="81">
        <f t="shared" si="29"/>
        <v>0</v>
      </c>
      <c r="J212" s="389"/>
    </row>
    <row r="213" s="335" customFormat="1" ht="24" customHeight="1" spans="1:10">
      <c r="A213" s="386" t="s">
        <v>439</v>
      </c>
      <c r="B213" s="387">
        <v>7</v>
      </c>
      <c r="C213" s="388" t="s">
        <v>440</v>
      </c>
      <c r="D213" s="81">
        <v>0</v>
      </c>
      <c r="E213" s="81"/>
      <c r="F213" s="81">
        <v>0</v>
      </c>
      <c r="G213" s="81"/>
      <c r="H213" s="389"/>
      <c r="I213" s="81">
        <f t="shared" si="29"/>
        <v>0</v>
      </c>
      <c r="J213" s="389"/>
    </row>
    <row r="214" s="335" customFormat="1" ht="24" customHeight="1" spans="1:10">
      <c r="A214" s="386" t="s">
        <v>441</v>
      </c>
      <c r="B214" s="387">
        <v>7</v>
      </c>
      <c r="C214" s="388" t="s">
        <v>442</v>
      </c>
      <c r="D214" s="81">
        <v>0</v>
      </c>
      <c r="E214" s="81"/>
      <c r="F214" s="81">
        <v>0</v>
      </c>
      <c r="G214" s="81"/>
      <c r="H214" s="389"/>
      <c r="I214" s="81">
        <f t="shared" si="29"/>
        <v>0</v>
      </c>
      <c r="J214" s="389"/>
    </row>
    <row r="215" s="335" customFormat="1" ht="24" customHeight="1" spans="1:10">
      <c r="A215" s="386" t="s">
        <v>443</v>
      </c>
      <c r="B215" s="387">
        <v>7</v>
      </c>
      <c r="C215" s="388" t="s">
        <v>444</v>
      </c>
      <c r="D215" s="81">
        <v>0</v>
      </c>
      <c r="E215" s="81"/>
      <c r="F215" s="81">
        <v>0</v>
      </c>
      <c r="G215" s="81"/>
      <c r="H215" s="389"/>
      <c r="I215" s="81">
        <f t="shared" si="29"/>
        <v>0</v>
      </c>
      <c r="J215" s="389"/>
    </row>
    <row r="216" s="335" customFormat="1" ht="24" customHeight="1" spans="1:10">
      <c r="A216" s="386" t="s">
        <v>445</v>
      </c>
      <c r="B216" s="387">
        <v>7</v>
      </c>
      <c r="C216" s="388" t="s">
        <v>446</v>
      </c>
      <c r="D216" s="81">
        <v>0</v>
      </c>
      <c r="E216" s="81"/>
      <c r="F216" s="81">
        <v>0</v>
      </c>
      <c r="G216" s="81"/>
      <c r="H216" s="389"/>
      <c r="I216" s="81">
        <f t="shared" si="29"/>
        <v>0</v>
      </c>
      <c r="J216" s="389"/>
    </row>
    <row r="217" s="335" customFormat="1" ht="24" customHeight="1" spans="1:10">
      <c r="A217" s="386" t="s">
        <v>447</v>
      </c>
      <c r="B217" s="387">
        <v>7</v>
      </c>
      <c r="C217" s="388" t="s">
        <v>448</v>
      </c>
      <c r="D217" s="81">
        <v>0</v>
      </c>
      <c r="E217" s="81"/>
      <c r="F217" s="81">
        <v>0</v>
      </c>
      <c r="G217" s="81"/>
      <c r="H217" s="389"/>
      <c r="I217" s="81">
        <f t="shared" si="29"/>
        <v>0</v>
      </c>
      <c r="J217" s="389"/>
    </row>
    <row r="218" s="335" customFormat="1" ht="24" customHeight="1" spans="1:10">
      <c r="A218" s="386" t="s">
        <v>449</v>
      </c>
      <c r="B218" s="387">
        <v>7</v>
      </c>
      <c r="C218" s="388" t="s">
        <v>450</v>
      </c>
      <c r="D218" s="81">
        <v>0</v>
      </c>
      <c r="E218" s="81"/>
      <c r="F218" s="81">
        <v>0</v>
      </c>
      <c r="G218" s="81"/>
      <c r="H218" s="389"/>
      <c r="I218" s="81">
        <f t="shared" si="29"/>
        <v>0</v>
      </c>
      <c r="J218" s="389"/>
    </row>
    <row r="219" s="335" customFormat="1" ht="24" customHeight="1" spans="1:10">
      <c r="A219" s="400" t="s">
        <v>451</v>
      </c>
      <c r="B219" s="387">
        <v>5</v>
      </c>
      <c r="C219" s="401" t="s">
        <v>452</v>
      </c>
      <c r="D219" s="81">
        <v>15370000</v>
      </c>
      <c r="E219" s="81">
        <v>19146411.05</v>
      </c>
      <c r="F219" s="81">
        <v>9862289.77</v>
      </c>
      <c r="G219" s="81">
        <v>15479494.1</v>
      </c>
      <c r="H219" s="389">
        <f>G219/F219</f>
        <v>1.56956391071442</v>
      </c>
      <c r="I219" s="81">
        <f t="shared" si="29"/>
        <v>109494.1</v>
      </c>
      <c r="J219" s="389">
        <f t="shared" ref="J219:J221" si="31">I219/D219</f>
        <v>0.00712388418998046</v>
      </c>
    </row>
    <row r="220" s="335" customFormat="1" ht="24" customHeight="1" spans="1:10">
      <c r="A220" s="400" t="s">
        <v>453</v>
      </c>
      <c r="B220" s="390">
        <v>7</v>
      </c>
      <c r="C220" s="401" t="s">
        <v>440</v>
      </c>
      <c r="D220" s="81">
        <v>14440000</v>
      </c>
      <c r="E220" s="81">
        <v>16346411.05</v>
      </c>
      <c r="F220" s="81">
        <v>8412509</v>
      </c>
      <c r="G220" s="81">
        <v>14504158.08</v>
      </c>
      <c r="H220" s="389">
        <f>G220/F220</f>
        <v>1.72411798667912</v>
      </c>
      <c r="I220" s="81">
        <f t="shared" si="29"/>
        <v>64158.0800000001</v>
      </c>
      <c r="J220" s="389">
        <f t="shared" si="31"/>
        <v>0.00444308033240998</v>
      </c>
    </row>
    <row r="221" s="335" customFormat="1" ht="24" customHeight="1" spans="1:10">
      <c r="A221" s="400" t="s">
        <v>454</v>
      </c>
      <c r="B221" s="390">
        <v>7</v>
      </c>
      <c r="C221" s="401" t="s">
        <v>442</v>
      </c>
      <c r="D221" s="81">
        <v>40000</v>
      </c>
      <c r="E221" s="81"/>
      <c r="F221" s="81">
        <v>0</v>
      </c>
      <c r="G221" s="81">
        <v>100000</v>
      </c>
      <c r="H221" s="389"/>
      <c r="I221" s="81">
        <f t="shared" si="29"/>
        <v>60000</v>
      </c>
      <c r="J221" s="389">
        <f t="shared" si="31"/>
        <v>1.5</v>
      </c>
    </row>
    <row r="222" s="335" customFormat="1" ht="24" customHeight="1" spans="1:10">
      <c r="A222" s="400" t="s">
        <v>455</v>
      </c>
      <c r="B222" s="390">
        <v>7</v>
      </c>
      <c r="C222" s="401" t="s">
        <v>444</v>
      </c>
      <c r="D222" s="81">
        <v>0</v>
      </c>
      <c r="E222" s="81"/>
      <c r="F222" s="81">
        <v>0</v>
      </c>
      <c r="G222" s="81"/>
      <c r="H222" s="389"/>
      <c r="I222" s="81">
        <f t="shared" si="29"/>
        <v>0</v>
      </c>
      <c r="J222" s="389"/>
    </row>
    <row r="223" s="335" customFormat="1" ht="24" customHeight="1" spans="1:10">
      <c r="A223" s="400" t="s">
        <v>456</v>
      </c>
      <c r="B223" s="390">
        <v>7</v>
      </c>
      <c r="C223" s="401" t="s">
        <v>457</v>
      </c>
      <c r="D223" s="81">
        <v>80000</v>
      </c>
      <c r="E223" s="81">
        <v>100000</v>
      </c>
      <c r="F223" s="81">
        <v>0</v>
      </c>
      <c r="G223" s="81">
        <v>3610</v>
      </c>
      <c r="H223" s="389"/>
      <c r="I223" s="81">
        <f t="shared" si="29"/>
        <v>-76390</v>
      </c>
      <c r="J223" s="389">
        <f>I223/D223</f>
        <v>-0.954875</v>
      </c>
    </row>
    <row r="224" s="335" customFormat="1" ht="24" customHeight="1" spans="1:10">
      <c r="A224" s="400" t="s">
        <v>458</v>
      </c>
      <c r="B224" s="390">
        <v>7</v>
      </c>
      <c r="C224" s="401" t="s">
        <v>459</v>
      </c>
      <c r="D224" s="81">
        <v>70000</v>
      </c>
      <c r="E224" s="81">
        <v>120000</v>
      </c>
      <c r="F224" s="81">
        <v>4391.7</v>
      </c>
      <c r="G224" s="81">
        <v>12328.3</v>
      </c>
      <c r="H224" s="389"/>
      <c r="I224" s="81">
        <f t="shared" si="29"/>
        <v>-57671.7</v>
      </c>
      <c r="J224" s="389">
        <f>I224/D224</f>
        <v>-0.823881428571429</v>
      </c>
    </row>
    <row r="225" s="335" customFormat="1" ht="24" customHeight="1" spans="1:10">
      <c r="A225" s="400" t="s">
        <v>460</v>
      </c>
      <c r="B225" s="390">
        <v>7</v>
      </c>
      <c r="C225" s="401" t="s">
        <v>461</v>
      </c>
      <c r="D225" s="81">
        <v>0</v>
      </c>
      <c r="E225" s="81">
        <v>545358</v>
      </c>
      <c r="F225" s="81">
        <v>545358</v>
      </c>
      <c r="G225" s="81"/>
      <c r="H225" s="389"/>
      <c r="I225" s="81">
        <f t="shared" si="29"/>
        <v>0</v>
      </c>
      <c r="J225" s="389"/>
    </row>
    <row r="226" s="335" customFormat="1" ht="24" customHeight="1" spans="1:10">
      <c r="A226" s="400" t="s">
        <v>462</v>
      </c>
      <c r="B226" s="390">
        <v>7</v>
      </c>
      <c r="C226" s="401" t="s">
        <v>463</v>
      </c>
      <c r="D226" s="81">
        <v>0</v>
      </c>
      <c r="E226" s="81"/>
      <c r="F226" s="81">
        <v>0</v>
      </c>
      <c r="G226" s="81"/>
      <c r="H226" s="389"/>
      <c r="I226" s="81">
        <f t="shared" si="29"/>
        <v>0</v>
      </c>
      <c r="J226" s="389"/>
    </row>
    <row r="227" s="335" customFormat="1" ht="24" customHeight="1" spans="1:10">
      <c r="A227" s="400" t="s">
        <v>464</v>
      </c>
      <c r="B227" s="390">
        <v>7</v>
      </c>
      <c r="C227" s="401" t="s">
        <v>465</v>
      </c>
      <c r="D227" s="81">
        <v>0</v>
      </c>
      <c r="E227" s="81">
        <v>20000</v>
      </c>
      <c r="F227" s="81">
        <v>220000</v>
      </c>
      <c r="G227" s="81">
        <v>220000</v>
      </c>
      <c r="H227" s="389"/>
      <c r="I227" s="81">
        <f t="shared" si="29"/>
        <v>220000</v>
      </c>
      <c r="J227" s="389"/>
    </row>
    <row r="228" s="335" customFormat="1" ht="24" customHeight="1" spans="1:10">
      <c r="A228" s="400" t="s">
        <v>466</v>
      </c>
      <c r="B228" s="390">
        <v>7</v>
      </c>
      <c r="C228" s="401" t="s">
        <v>467</v>
      </c>
      <c r="D228" s="81">
        <v>0</v>
      </c>
      <c r="E228" s="81"/>
      <c r="F228" s="81">
        <v>0</v>
      </c>
      <c r="G228" s="81"/>
      <c r="H228" s="389"/>
      <c r="I228" s="81">
        <f t="shared" si="29"/>
        <v>0</v>
      </c>
      <c r="J228" s="389"/>
    </row>
    <row r="229" s="335" customFormat="1" ht="24" customHeight="1" spans="1:10">
      <c r="A229" s="400" t="s">
        <v>468</v>
      </c>
      <c r="B229" s="390">
        <v>7</v>
      </c>
      <c r="C229" s="401" t="s">
        <v>469</v>
      </c>
      <c r="D229" s="81">
        <v>0</v>
      </c>
      <c r="E229" s="81"/>
      <c r="F229" s="81">
        <v>0</v>
      </c>
      <c r="G229" s="81"/>
      <c r="H229" s="389"/>
      <c r="I229" s="81">
        <f t="shared" si="29"/>
        <v>0</v>
      </c>
      <c r="J229" s="389"/>
    </row>
    <row r="230" s="335" customFormat="1" ht="24" customHeight="1" spans="1:10">
      <c r="A230" s="400" t="s">
        <v>470</v>
      </c>
      <c r="B230" s="387">
        <v>7</v>
      </c>
      <c r="C230" s="401" t="s">
        <v>471</v>
      </c>
      <c r="D230" s="81">
        <v>10000</v>
      </c>
      <c r="E230" s="81">
        <v>20000</v>
      </c>
      <c r="F230" s="81">
        <v>1820</v>
      </c>
      <c r="G230" s="81">
        <v>2808</v>
      </c>
      <c r="H230" s="389"/>
      <c r="I230" s="81">
        <f t="shared" si="29"/>
        <v>-7192</v>
      </c>
      <c r="J230" s="389">
        <f t="shared" ref="J230:J234" si="32">I230/D230</f>
        <v>-0.7192</v>
      </c>
    </row>
    <row r="231" s="335" customFormat="1" ht="24" customHeight="1" spans="1:10">
      <c r="A231" s="400" t="s">
        <v>472</v>
      </c>
      <c r="B231" s="387">
        <v>7</v>
      </c>
      <c r="C231" s="401" t="s">
        <v>473</v>
      </c>
      <c r="D231" s="81">
        <v>450000</v>
      </c>
      <c r="E231" s="81">
        <v>120000</v>
      </c>
      <c r="F231" s="81">
        <v>17511.07</v>
      </c>
      <c r="G231" s="81">
        <v>22108.23</v>
      </c>
      <c r="H231" s="389"/>
      <c r="I231" s="81">
        <f t="shared" si="29"/>
        <v>-427891.77</v>
      </c>
      <c r="J231" s="389">
        <f t="shared" si="32"/>
        <v>-0.9508706</v>
      </c>
    </row>
    <row r="232" s="335" customFormat="1" ht="24" customHeight="1" spans="1:10">
      <c r="A232" s="400" t="s">
        <v>474</v>
      </c>
      <c r="B232" s="390">
        <v>7</v>
      </c>
      <c r="C232" s="401" t="s">
        <v>448</v>
      </c>
      <c r="D232" s="81">
        <v>0</v>
      </c>
      <c r="E232" s="81"/>
      <c r="F232" s="81">
        <v>0</v>
      </c>
      <c r="G232" s="81"/>
      <c r="H232" s="389"/>
      <c r="I232" s="81">
        <f t="shared" si="29"/>
        <v>0</v>
      </c>
      <c r="J232" s="389"/>
    </row>
    <row r="233" s="335" customFormat="1" ht="24" customHeight="1" spans="1:10">
      <c r="A233" s="400" t="s">
        <v>475</v>
      </c>
      <c r="B233" s="390">
        <v>7</v>
      </c>
      <c r="C233" s="401" t="s">
        <v>476</v>
      </c>
      <c r="D233" s="81">
        <v>280000</v>
      </c>
      <c r="E233" s="81">
        <v>1874642</v>
      </c>
      <c r="F233" s="81">
        <v>660700</v>
      </c>
      <c r="G233" s="81">
        <v>614481.49</v>
      </c>
      <c r="H233" s="389"/>
      <c r="I233" s="81">
        <f t="shared" si="29"/>
        <v>334481.49</v>
      </c>
      <c r="J233" s="389">
        <f t="shared" si="32"/>
        <v>1.19457675</v>
      </c>
    </row>
    <row r="234" s="335" customFormat="1" ht="24" customHeight="1" spans="1:10">
      <c r="A234" s="386" t="s">
        <v>477</v>
      </c>
      <c r="B234" s="387">
        <v>5</v>
      </c>
      <c r="C234" s="388" t="s">
        <v>478</v>
      </c>
      <c r="D234" s="81">
        <v>80000</v>
      </c>
      <c r="E234" s="81"/>
      <c r="F234" s="81">
        <v>0</v>
      </c>
      <c r="G234" s="81">
        <v>8469</v>
      </c>
      <c r="H234" s="389"/>
      <c r="I234" s="81">
        <f t="shared" si="29"/>
        <v>-71531</v>
      </c>
      <c r="J234" s="389">
        <f t="shared" si="32"/>
        <v>-0.8941375</v>
      </c>
    </row>
    <row r="235" s="335" customFormat="1" ht="24" customHeight="1" spans="1:10">
      <c r="A235" s="386" t="s">
        <v>479</v>
      </c>
      <c r="B235" s="390">
        <v>7</v>
      </c>
      <c r="C235" s="388" t="s">
        <v>480</v>
      </c>
      <c r="D235" s="81">
        <v>0</v>
      </c>
      <c r="E235" s="81"/>
      <c r="F235" s="81">
        <v>0</v>
      </c>
      <c r="G235" s="81"/>
      <c r="H235" s="389"/>
      <c r="I235" s="81">
        <f t="shared" si="29"/>
        <v>0</v>
      </c>
      <c r="J235" s="389"/>
    </row>
    <row r="236" s="335" customFormat="1" ht="24" customHeight="1" spans="1:10">
      <c r="A236" s="386" t="s">
        <v>481</v>
      </c>
      <c r="B236" s="390">
        <v>7</v>
      </c>
      <c r="C236" s="388" t="s">
        <v>482</v>
      </c>
      <c r="D236" s="81">
        <v>80000</v>
      </c>
      <c r="E236" s="81"/>
      <c r="F236" s="81">
        <v>0</v>
      </c>
      <c r="G236" s="81">
        <v>8469</v>
      </c>
      <c r="H236" s="389"/>
      <c r="I236" s="81">
        <f t="shared" si="29"/>
        <v>-71531</v>
      </c>
      <c r="J236" s="389">
        <f>I236/D236</f>
        <v>-0.8941375</v>
      </c>
    </row>
    <row r="237" s="338" customFormat="1" ht="24" customHeight="1" spans="1:10">
      <c r="A237" s="381" t="s">
        <v>483</v>
      </c>
      <c r="B237" s="382">
        <v>3</v>
      </c>
      <c r="C237" s="402" t="s">
        <v>484</v>
      </c>
      <c r="D237" s="403">
        <v>1550000</v>
      </c>
      <c r="E237" s="403">
        <v>3080000</v>
      </c>
      <c r="F237" s="403">
        <v>3836203</v>
      </c>
      <c r="G237" s="403">
        <v>3405069.3</v>
      </c>
      <c r="H237" s="385">
        <f>G237/F237</f>
        <v>0.887614471914025</v>
      </c>
      <c r="I237" s="403">
        <f t="shared" si="29"/>
        <v>1855069.3</v>
      </c>
      <c r="J237" s="385">
        <f>I237/D237</f>
        <v>1.19681890322581</v>
      </c>
    </row>
    <row r="238" s="338" customFormat="1" ht="24" customHeight="1" spans="1:10">
      <c r="A238" s="386" t="s">
        <v>485</v>
      </c>
      <c r="B238" s="387">
        <v>5</v>
      </c>
      <c r="C238" s="388" t="s">
        <v>486</v>
      </c>
      <c r="D238" s="81">
        <v>0</v>
      </c>
      <c r="E238" s="81"/>
      <c r="F238" s="81">
        <v>0</v>
      </c>
      <c r="G238" s="81"/>
      <c r="H238" s="389"/>
      <c r="I238" s="81">
        <f t="shared" si="29"/>
        <v>0</v>
      </c>
      <c r="J238" s="389"/>
    </row>
    <row r="239" s="338" customFormat="1" ht="24" customHeight="1" spans="1:10">
      <c r="A239" s="386" t="s">
        <v>487</v>
      </c>
      <c r="B239" s="390">
        <v>7</v>
      </c>
      <c r="C239" s="388" t="s">
        <v>488</v>
      </c>
      <c r="D239" s="81">
        <v>0</v>
      </c>
      <c r="E239" s="81"/>
      <c r="F239" s="81">
        <v>0</v>
      </c>
      <c r="G239" s="81"/>
      <c r="H239" s="389"/>
      <c r="I239" s="81">
        <f t="shared" si="29"/>
        <v>0</v>
      </c>
      <c r="J239" s="389"/>
    </row>
    <row r="240" s="338" customFormat="1" ht="24" customHeight="1" spans="1:10">
      <c r="A240" s="386" t="s">
        <v>489</v>
      </c>
      <c r="B240" s="390">
        <v>7</v>
      </c>
      <c r="C240" s="388" t="s">
        <v>490</v>
      </c>
      <c r="D240" s="81">
        <v>0</v>
      </c>
      <c r="E240" s="81"/>
      <c r="F240" s="81">
        <v>0</v>
      </c>
      <c r="G240" s="81"/>
      <c r="H240" s="389"/>
      <c r="I240" s="81">
        <f t="shared" si="29"/>
        <v>0</v>
      </c>
      <c r="J240" s="389"/>
    </row>
    <row r="241" s="338" customFormat="1" ht="24" customHeight="1" spans="1:10">
      <c r="A241" s="386" t="s">
        <v>491</v>
      </c>
      <c r="B241" s="390">
        <v>7</v>
      </c>
      <c r="C241" s="388" t="s">
        <v>492</v>
      </c>
      <c r="D241" s="81">
        <v>0</v>
      </c>
      <c r="E241" s="81"/>
      <c r="F241" s="81">
        <v>0</v>
      </c>
      <c r="G241" s="81"/>
      <c r="H241" s="389"/>
      <c r="I241" s="81">
        <f t="shared" si="29"/>
        <v>0</v>
      </c>
      <c r="J241" s="389"/>
    </row>
    <row r="242" s="338" customFormat="1" ht="24" customHeight="1" spans="1:10">
      <c r="A242" s="386" t="s">
        <v>493</v>
      </c>
      <c r="B242" s="387">
        <v>5</v>
      </c>
      <c r="C242" s="388" t="s">
        <v>494</v>
      </c>
      <c r="D242" s="81">
        <v>0</v>
      </c>
      <c r="E242" s="81"/>
      <c r="F242" s="81">
        <v>0</v>
      </c>
      <c r="G242" s="81"/>
      <c r="H242" s="389"/>
      <c r="I242" s="81">
        <f t="shared" si="29"/>
        <v>0</v>
      </c>
      <c r="J242" s="389"/>
    </row>
    <row r="243" s="338" customFormat="1" ht="24" customHeight="1" spans="1:10">
      <c r="A243" s="386" t="s">
        <v>495</v>
      </c>
      <c r="B243" s="390">
        <v>7</v>
      </c>
      <c r="C243" s="388" t="s">
        <v>496</v>
      </c>
      <c r="D243" s="81">
        <v>0</v>
      </c>
      <c r="E243" s="81"/>
      <c r="F243" s="81">
        <v>0</v>
      </c>
      <c r="G243" s="81"/>
      <c r="H243" s="389"/>
      <c r="I243" s="81">
        <f t="shared" si="29"/>
        <v>0</v>
      </c>
      <c r="J243" s="389"/>
    </row>
    <row r="244" s="338" customFormat="1" ht="24" customHeight="1" spans="1:10">
      <c r="A244" s="386" t="s">
        <v>497</v>
      </c>
      <c r="B244" s="387">
        <v>5</v>
      </c>
      <c r="C244" s="388" t="s">
        <v>498</v>
      </c>
      <c r="D244" s="81">
        <v>0</v>
      </c>
      <c r="E244" s="81"/>
      <c r="F244" s="81">
        <v>0</v>
      </c>
      <c r="G244" s="81"/>
      <c r="H244" s="389"/>
      <c r="I244" s="81">
        <f t="shared" si="29"/>
        <v>0</v>
      </c>
      <c r="J244" s="389"/>
    </row>
    <row r="245" s="338" customFormat="1" ht="24" customHeight="1" spans="1:10">
      <c r="A245" s="386" t="s">
        <v>499</v>
      </c>
      <c r="B245" s="390">
        <v>7</v>
      </c>
      <c r="C245" s="388" t="s">
        <v>500</v>
      </c>
      <c r="D245" s="81">
        <v>0</v>
      </c>
      <c r="E245" s="81"/>
      <c r="F245" s="81">
        <v>0</v>
      </c>
      <c r="G245" s="81"/>
      <c r="H245" s="389"/>
      <c r="I245" s="81">
        <f t="shared" si="29"/>
        <v>0</v>
      </c>
      <c r="J245" s="389"/>
    </row>
    <row r="246" s="338" customFormat="1" ht="24" customHeight="1" spans="1:10">
      <c r="A246" s="386" t="s">
        <v>501</v>
      </c>
      <c r="B246" s="387">
        <v>5</v>
      </c>
      <c r="C246" s="388" t="s">
        <v>502</v>
      </c>
      <c r="D246" s="81">
        <v>1550000</v>
      </c>
      <c r="E246" s="81">
        <v>3080000</v>
      </c>
      <c r="F246" s="81">
        <v>3836203</v>
      </c>
      <c r="G246" s="81">
        <v>3405069.3</v>
      </c>
      <c r="H246" s="389">
        <f>G246/F246</f>
        <v>0.887614471914025</v>
      </c>
      <c r="I246" s="81">
        <f t="shared" si="29"/>
        <v>1855069.3</v>
      </c>
      <c r="J246" s="389">
        <f>I246/D246</f>
        <v>1.19681890322581</v>
      </c>
    </row>
    <row r="247" s="338" customFormat="1" ht="24" customHeight="1" spans="1:10">
      <c r="A247" s="386" t="s">
        <v>503</v>
      </c>
      <c r="B247" s="387">
        <v>7</v>
      </c>
      <c r="C247" s="388" t="s">
        <v>504</v>
      </c>
      <c r="D247" s="81">
        <v>0</v>
      </c>
      <c r="E247" s="81"/>
      <c r="F247" s="81">
        <v>0</v>
      </c>
      <c r="G247" s="81"/>
      <c r="H247" s="389"/>
      <c r="I247" s="81">
        <f t="shared" si="29"/>
        <v>0</v>
      </c>
      <c r="J247" s="389"/>
    </row>
    <row r="248" s="338" customFormat="1" ht="24" customHeight="1" spans="1:10">
      <c r="A248" s="386" t="s">
        <v>505</v>
      </c>
      <c r="B248" s="387">
        <v>7</v>
      </c>
      <c r="C248" s="388" t="s">
        <v>506</v>
      </c>
      <c r="D248" s="81">
        <v>0</v>
      </c>
      <c r="E248" s="81"/>
      <c r="F248" s="81">
        <v>0</v>
      </c>
      <c r="G248" s="81"/>
      <c r="H248" s="389"/>
      <c r="I248" s="81">
        <f t="shared" si="29"/>
        <v>0</v>
      </c>
      <c r="J248" s="389"/>
    </row>
    <row r="249" s="338" customFormat="1" ht="24" customHeight="1" spans="1:10">
      <c r="A249" s="386" t="s">
        <v>507</v>
      </c>
      <c r="B249" s="387">
        <v>7</v>
      </c>
      <c r="C249" s="388" t="s">
        <v>508</v>
      </c>
      <c r="D249" s="81">
        <v>0</v>
      </c>
      <c r="E249" s="81">
        <v>80000</v>
      </c>
      <c r="F249" s="81">
        <v>80000</v>
      </c>
      <c r="G249" s="81">
        <v>26800</v>
      </c>
      <c r="H249" s="389"/>
      <c r="I249" s="81">
        <f t="shared" si="29"/>
        <v>26800</v>
      </c>
      <c r="J249" s="389"/>
    </row>
    <row r="250" s="338" customFormat="1" ht="24" customHeight="1" spans="1:10">
      <c r="A250" s="386" t="s">
        <v>509</v>
      </c>
      <c r="B250" s="387">
        <v>7</v>
      </c>
      <c r="C250" s="388" t="s">
        <v>510</v>
      </c>
      <c r="D250" s="81">
        <v>0</v>
      </c>
      <c r="E250" s="81"/>
      <c r="F250" s="81">
        <v>0</v>
      </c>
      <c r="G250" s="81"/>
      <c r="H250" s="389"/>
      <c r="I250" s="81">
        <f t="shared" si="29"/>
        <v>0</v>
      </c>
      <c r="J250" s="389"/>
    </row>
    <row r="251" s="338" customFormat="1" ht="24" customHeight="1" spans="1:10">
      <c r="A251" s="386" t="s">
        <v>511</v>
      </c>
      <c r="B251" s="387">
        <v>7</v>
      </c>
      <c r="C251" s="388" t="s">
        <v>512</v>
      </c>
      <c r="D251" s="81">
        <v>1550000</v>
      </c>
      <c r="E251" s="81">
        <v>3000000</v>
      </c>
      <c r="F251" s="81">
        <v>3756203</v>
      </c>
      <c r="G251" s="81">
        <v>3378269.3</v>
      </c>
      <c r="H251" s="389">
        <f>G251/F251</f>
        <v>0.899384112094048</v>
      </c>
      <c r="I251" s="81">
        <f t="shared" si="29"/>
        <v>1828269.3</v>
      </c>
      <c r="J251" s="389">
        <f>I251/D251</f>
        <v>1.17952858064516</v>
      </c>
    </row>
    <row r="252" s="338" customFormat="1" ht="24" customHeight="1" spans="1:10">
      <c r="A252" s="386" t="s">
        <v>513</v>
      </c>
      <c r="B252" s="387">
        <v>7</v>
      </c>
      <c r="C252" s="388" t="s">
        <v>514</v>
      </c>
      <c r="D252" s="81">
        <v>0</v>
      </c>
      <c r="E252" s="81"/>
      <c r="F252" s="81">
        <v>0</v>
      </c>
      <c r="G252" s="81"/>
      <c r="H252" s="389"/>
      <c r="I252" s="81">
        <f t="shared" si="29"/>
        <v>0</v>
      </c>
      <c r="J252" s="389"/>
    </row>
    <row r="253" s="338" customFormat="1" ht="24" customHeight="1" spans="1:10">
      <c r="A253" s="386" t="s">
        <v>515</v>
      </c>
      <c r="B253" s="387">
        <v>7</v>
      </c>
      <c r="C253" s="388" t="s">
        <v>516</v>
      </c>
      <c r="D253" s="81">
        <v>0</v>
      </c>
      <c r="E253" s="81"/>
      <c r="F253" s="81">
        <v>0</v>
      </c>
      <c r="G253" s="81"/>
      <c r="H253" s="389"/>
      <c r="I253" s="81">
        <f t="shared" si="29"/>
        <v>0</v>
      </c>
      <c r="J253" s="389"/>
    </row>
    <row r="254" s="338" customFormat="1" ht="24" customHeight="1" spans="1:10">
      <c r="A254" s="386" t="s">
        <v>517</v>
      </c>
      <c r="B254" s="387">
        <v>5</v>
      </c>
      <c r="C254" s="388" t="s">
        <v>518</v>
      </c>
      <c r="D254" s="81">
        <v>0</v>
      </c>
      <c r="E254" s="81"/>
      <c r="F254" s="81">
        <v>0</v>
      </c>
      <c r="G254" s="81"/>
      <c r="H254" s="389"/>
      <c r="I254" s="81">
        <f t="shared" si="29"/>
        <v>0</v>
      </c>
      <c r="J254" s="389"/>
    </row>
    <row r="255" s="338" customFormat="1" ht="24" customHeight="1" spans="1:10">
      <c r="A255" s="386" t="s">
        <v>519</v>
      </c>
      <c r="B255" s="387">
        <v>7</v>
      </c>
      <c r="C255" s="388" t="s">
        <v>520</v>
      </c>
      <c r="D255" s="81">
        <v>0</v>
      </c>
      <c r="E255" s="81"/>
      <c r="F255" s="81">
        <v>0</v>
      </c>
      <c r="G255" s="81"/>
      <c r="H255" s="389"/>
      <c r="I255" s="81">
        <f t="shared" si="29"/>
        <v>0</v>
      </c>
      <c r="J255" s="389"/>
    </row>
    <row r="256" s="338" customFormat="1" ht="24" customHeight="1" spans="1:10">
      <c r="A256" s="381" t="s">
        <v>521</v>
      </c>
      <c r="B256" s="382">
        <v>3</v>
      </c>
      <c r="C256" s="402" t="s">
        <v>522</v>
      </c>
      <c r="D256" s="403">
        <v>21790000</v>
      </c>
      <c r="E256" s="403">
        <v>81455159.13</v>
      </c>
      <c r="F256" s="403">
        <v>16048558.27</v>
      </c>
      <c r="G256" s="403">
        <v>69431652.55</v>
      </c>
      <c r="H256" s="385">
        <f>G256/F256</f>
        <v>4.32634828511608</v>
      </c>
      <c r="I256" s="403">
        <f t="shared" si="29"/>
        <v>47641652.55</v>
      </c>
      <c r="J256" s="385">
        <f t="shared" ref="J256:J261" si="33">I256/D256</f>
        <v>2.18639984167049</v>
      </c>
    </row>
    <row r="257" s="338" customFormat="1" ht="24" customHeight="1" spans="1:10">
      <c r="A257" s="386" t="s">
        <v>523</v>
      </c>
      <c r="B257" s="387">
        <v>5</v>
      </c>
      <c r="C257" s="388" t="s">
        <v>524</v>
      </c>
      <c r="D257" s="81">
        <v>0</v>
      </c>
      <c r="E257" s="81"/>
      <c r="F257" s="81">
        <v>0</v>
      </c>
      <c r="G257" s="81"/>
      <c r="H257" s="389"/>
      <c r="I257" s="81">
        <f t="shared" si="29"/>
        <v>0</v>
      </c>
      <c r="J257" s="389"/>
    </row>
    <row r="258" s="338" customFormat="1" ht="24" customHeight="1" spans="1:10">
      <c r="A258" s="386" t="s">
        <v>525</v>
      </c>
      <c r="B258" s="387">
        <v>7</v>
      </c>
      <c r="C258" s="388" t="s">
        <v>526</v>
      </c>
      <c r="D258" s="81">
        <v>0</v>
      </c>
      <c r="E258" s="81"/>
      <c r="F258" s="81">
        <v>0</v>
      </c>
      <c r="G258" s="81"/>
      <c r="H258" s="389"/>
      <c r="I258" s="81">
        <f t="shared" si="29"/>
        <v>0</v>
      </c>
      <c r="J258" s="389"/>
    </row>
    <row r="259" s="338" customFormat="1" ht="24" customHeight="1" spans="1:10">
      <c r="A259" s="386" t="s">
        <v>527</v>
      </c>
      <c r="B259" s="387">
        <v>7</v>
      </c>
      <c r="C259" s="388" t="s">
        <v>528</v>
      </c>
      <c r="D259" s="81">
        <v>0</v>
      </c>
      <c r="E259" s="81"/>
      <c r="F259" s="81">
        <v>0</v>
      </c>
      <c r="G259" s="81"/>
      <c r="H259" s="389"/>
      <c r="I259" s="81">
        <f t="shared" si="29"/>
        <v>0</v>
      </c>
      <c r="J259" s="389"/>
    </row>
    <row r="260" s="338" customFormat="1" ht="24" customHeight="1" spans="1:10">
      <c r="A260" s="386" t="s">
        <v>529</v>
      </c>
      <c r="B260" s="387">
        <v>5</v>
      </c>
      <c r="C260" s="388" t="s">
        <v>530</v>
      </c>
      <c r="D260" s="81">
        <v>15540000</v>
      </c>
      <c r="E260" s="81">
        <v>60880411.2</v>
      </c>
      <c r="F260" s="81">
        <v>3828041.07000001</v>
      </c>
      <c r="G260" s="81">
        <v>52832117.62</v>
      </c>
      <c r="H260" s="389">
        <f>G260/F260</f>
        <v>13.8013455587089</v>
      </c>
      <c r="I260" s="81">
        <f t="shared" si="29"/>
        <v>37292117.62</v>
      </c>
      <c r="J260" s="389">
        <f t="shared" si="33"/>
        <v>2.39975016859717</v>
      </c>
    </row>
    <row r="261" s="338" customFormat="1" ht="24" customHeight="1" spans="1:10">
      <c r="A261" s="386" t="s">
        <v>531</v>
      </c>
      <c r="B261" s="387">
        <v>7</v>
      </c>
      <c r="C261" s="388" t="s">
        <v>125</v>
      </c>
      <c r="D261" s="81">
        <v>10290000</v>
      </c>
      <c r="E261" s="81"/>
      <c r="F261" s="81">
        <v>0</v>
      </c>
      <c r="G261" s="81"/>
      <c r="H261" s="389"/>
      <c r="I261" s="81">
        <f t="shared" si="29"/>
        <v>-10290000</v>
      </c>
      <c r="J261" s="389">
        <f t="shared" si="33"/>
        <v>-1</v>
      </c>
    </row>
    <row r="262" s="338" customFormat="1" ht="24" customHeight="1" spans="1:10">
      <c r="A262" s="386" t="s">
        <v>532</v>
      </c>
      <c r="B262" s="387">
        <v>7</v>
      </c>
      <c r="C262" s="388" t="s">
        <v>127</v>
      </c>
      <c r="D262" s="81">
        <v>0</v>
      </c>
      <c r="E262" s="81">
        <v>60880411.2</v>
      </c>
      <c r="F262" s="81">
        <v>3828041.07000001</v>
      </c>
      <c r="G262" s="81">
        <v>46403007.57</v>
      </c>
      <c r="H262" s="389"/>
      <c r="I262" s="81">
        <f t="shared" si="29"/>
        <v>46403007.57</v>
      </c>
      <c r="J262" s="389"/>
    </row>
    <row r="263" s="338" customFormat="1" ht="24" customHeight="1" spans="1:10">
      <c r="A263" s="386" t="s">
        <v>533</v>
      </c>
      <c r="B263" s="387">
        <v>7</v>
      </c>
      <c r="C263" s="388" t="s">
        <v>129</v>
      </c>
      <c r="D263" s="81">
        <v>0</v>
      </c>
      <c r="E263" s="81"/>
      <c r="F263" s="81">
        <v>0</v>
      </c>
      <c r="G263" s="81"/>
      <c r="H263" s="389"/>
      <c r="I263" s="81">
        <f t="shared" ref="I263:I326" si="34">G263-D263</f>
        <v>0</v>
      </c>
      <c r="J263" s="389"/>
    </row>
    <row r="264" s="338" customFormat="1" ht="24" customHeight="1" spans="1:10">
      <c r="A264" s="386" t="s">
        <v>534</v>
      </c>
      <c r="B264" s="387">
        <v>7</v>
      </c>
      <c r="C264" s="388" t="s">
        <v>226</v>
      </c>
      <c r="D264" s="81">
        <v>0</v>
      </c>
      <c r="E264" s="81"/>
      <c r="F264" s="81">
        <v>0</v>
      </c>
      <c r="G264" s="81"/>
      <c r="H264" s="389"/>
      <c r="I264" s="81">
        <f t="shared" si="34"/>
        <v>0</v>
      </c>
      <c r="J264" s="389"/>
    </row>
    <row r="265" s="338" customFormat="1" ht="24" customHeight="1" spans="1:10">
      <c r="A265" s="386" t="s">
        <v>535</v>
      </c>
      <c r="B265" s="387">
        <v>7</v>
      </c>
      <c r="C265" s="388" t="s">
        <v>536</v>
      </c>
      <c r="D265" s="81">
        <v>0</v>
      </c>
      <c r="E265" s="81"/>
      <c r="F265" s="81">
        <v>0</v>
      </c>
      <c r="G265" s="81">
        <v>150000</v>
      </c>
      <c r="H265" s="389"/>
      <c r="I265" s="81">
        <f t="shared" si="34"/>
        <v>150000</v>
      </c>
      <c r="J265" s="389"/>
    </row>
    <row r="266" s="338" customFormat="1" ht="24" customHeight="1" spans="1:10">
      <c r="A266" s="386" t="s">
        <v>537</v>
      </c>
      <c r="B266" s="387">
        <v>7</v>
      </c>
      <c r="C266" s="388" t="s">
        <v>538</v>
      </c>
      <c r="D266" s="81">
        <v>1490000</v>
      </c>
      <c r="E266" s="81"/>
      <c r="F266" s="81">
        <v>0</v>
      </c>
      <c r="G266" s="81">
        <v>343411.29</v>
      </c>
      <c r="H266" s="389"/>
      <c r="I266" s="81">
        <f t="shared" si="34"/>
        <v>-1146588.71</v>
      </c>
      <c r="J266" s="389">
        <f t="shared" ref="J266:J271" si="35">I266/D266</f>
        <v>-0.769522624161074</v>
      </c>
    </row>
    <row r="267" s="338" customFormat="1" ht="24" customHeight="1" spans="1:10">
      <c r="A267" s="386" t="s">
        <v>539</v>
      </c>
      <c r="B267" s="387">
        <v>7</v>
      </c>
      <c r="C267" s="388" t="s">
        <v>540</v>
      </c>
      <c r="D267" s="81">
        <v>0</v>
      </c>
      <c r="E267" s="81"/>
      <c r="F267" s="81">
        <v>0</v>
      </c>
      <c r="G267" s="81"/>
      <c r="H267" s="389"/>
      <c r="I267" s="81">
        <f t="shared" si="34"/>
        <v>0</v>
      </c>
      <c r="J267" s="389"/>
    </row>
    <row r="268" s="338" customFormat="1" ht="24" customHeight="1" spans="1:10">
      <c r="A268" s="386" t="s">
        <v>541</v>
      </c>
      <c r="B268" s="387">
        <v>7</v>
      </c>
      <c r="C268" s="388" t="s">
        <v>542</v>
      </c>
      <c r="D268" s="81">
        <v>0</v>
      </c>
      <c r="E268" s="81"/>
      <c r="F268" s="81">
        <v>0</v>
      </c>
      <c r="G268" s="81"/>
      <c r="H268" s="389"/>
      <c r="I268" s="81">
        <f t="shared" si="34"/>
        <v>0</v>
      </c>
      <c r="J268" s="389"/>
    </row>
    <row r="269" s="338" customFormat="1" ht="24" customHeight="1" spans="1:10">
      <c r="A269" s="386" t="s">
        <v>543</v>
      </c>
      <c r="B269" s="387">
        <v>7</v>
      </c>
      <c r="C269" s="388" t="s">
        <v>143</v>
      </c>
      <c r="D269" s="81">
        <v>0</v>
      </c>
      <c r="E269" s="81"/>
      <c r="F269" s="81">
        <v>0</v>
      </c>
      <c r="G269" s="81"/>
      <c r="H269" s="389"/>
      <c r="I269" s="81">
        <f t="shared" si="34"/>
        <v>0</v>
      </c>
      <c r="J269" s="389"/>
    </row>
    <row r="270" s="338" customFormat="1" ht="24" customHeight="1" spans="1:10">
      <c r="A270" s="386" t="s">
        <v>544</v>
      </c>
      <c r="B270" s="387">
        <v>7</v>
      </c>
      <c r="C270" s="388" t="s">
        <v>545</v>
      </c>
      <c r="D270" s="81">
        <v>3760000</v>
      </c>
      <c r="E270" s="81"/>
      <c r="F270" s="81">
        <v>0</v>
      </c>
      <c r="G270" s="81">
        <v>5935698.76</v>
      </c>
      <c r="H270" s="389"/>
      <c r="I270" s="81">
        <f t="shared" si="34"/>
        <v>2175698.76</v>
      </c>
      <c r="J270" s="389">
        <f t="shared" si="35"/>
        <v>0.578643287234042</v>
      </c>
    </row>
    <row r="271" s="338" customFormat="1" ht="24" customHeight="1" spans="1:10">
      <c r="A271" s="386" t="s">
        <v>546</v>
      </c>
      <c r="B271" s="387">
        <v>5</v>
      </c>
      <c r="C271" s="388" t="s">
        <v>547</v>
      </c>
      <c r="D271" s="81">
        <v>10000</v>
      </c>
      <c r="E271" s="81"/>
      <c r="F271" s="81">
        <v>0</v>
      </c>
      <c r="G271" s="81">
        <v>25451.4</v>
      </c>
      <c r="H271" s="389"/>
      <c r="I271" s="81">
        <f t="shared" si="34"/>
        <v>15451.4</v>
      </c>
      <c r="J271" s="389">
        <f t="shared" si="35"/>
        <v>1.54514</v>
      </c>
    </row>
    <row r="272" s="338" customFormat="1" ht="24" customHeight="1" spans="1:10">
      <c r="A272" s="386" t="s">
        <v>548</v>
      </c>
      <c r="B272" s="387">
        <v>7</v>
      </c>
      <c r="C272" s="388" t="s">
        <v>125</v>
      </c>
      <c r="D272" s="81">
        <v>0</v>
      </c>
      <c r="E272" s="81"/>
      <c r="F272" s="81">
        <v>0</v>
      </c>
      <c r="G272" s="81"/>
      <c r="H272" s="389"/>
      <c r="I272" s="81">
        <f t="shared" si="34"/>
        <v>0</v>
      </c>
      <c r="J272" s="389"/>
    </row>
    <row r="273" s="338" customFormat="1" ht="24" customHeight="1" spans="1:10">
      <c r="A273" s="386" t="s">
        <v>549</v>
      </c>
      <c r="B273" s="387">
        <v>7</v>
      </c>
      <c r="C273" s="388" t="s">
        <v>127</v>
      </c>
      <c r="D273" s="81">
        <v>10000</v>
      </c>
      <c r="E273" s="81"/>
      <c r="F273" s="81">
        <v>0</v>
      </c>
      <c r="G273" s="81">
        <v>25451.4</v>
      </c>
      <c r="H273" s="389"/>
      <c r="I273" s="81">
        <f t="shared" si="34"/>
        <v>15451.4</v>
      </c>
      <c r="J273" s="389">
        <f>I273/D273</f>
        <v>1.54514</v>
      </c>
    </row>
    <row r="274" s="338" customFormat="1" ht="24" customHeight="1" spans="1:10">
      <c r="A274" s="386" t="s">
        <v>550</v>
      </c>
      <c r="B274" s="387">
        <v>7</v>
      </c>
      <c r="C274" s="388" t="s">
        <v>129</v>
      </c>
      <c r="D274" s="81">
        <v>0</v>
      </c>
      <c r="E274" s="81"/>
      <c r="F274" s="81">
        <v>0</v>
      </c>
      <c r="G274" s="81"/>
      <c r="H274" s="389"/>
      <c r="I274" s="81">
        <f t="shared" si="34"/>
        <v>0</v>
      </c>
      <c r="J274" s="389"/>
    </row>
    <row r="275" s="338" customFormat="1" ht="24" customHeight="1" spans="1:10">
      <c r="A275" s="386" t="s">
        <v>551</v>
      </c>
      <c r="B275" s="387">
        <v>7</v>
      </c>
      <c r="C275" s="388" t="s">
        <v>552</v>
      </c>
      <c r="D275" s="81">
        <v>0</v>
      </c>
      <c r="E275" s="81"/>
      <c r="F275" s="81">
        <v>0</v>
      </c>
      <c r="G275" s="81"/>
      <c r="H275" s="389"/>
      <c r="I275" s="81">
        <f t="shared" si="34"/>
        <v>0</v>
      </c>
      <c r="J275" s="389"/>
    </row>
    <row r="276" s="338" customFormat="1" ht="24" customHeight="1" spans="1:10">
      <c r="A276" s="386" t="s">
        <v>553</v>
      </c>
      <c r="B276" s="387">
        <v>7</v>
      </c>
      <c r="C276" s="388" t="s">
        <v>143</v>
      </c>
      <c r="D276" s="81">
        <v>0</v>
      </c>
      <c r="E276" s="81"/>
      <c r="F276" s="81">
        <v>0</v>
      </c>
      <c r="G276" s="81"/>
      <c r="H276" s="389"/>
      <c r="I276" s="81">
        <f t="shared" si="34"/>
        <v>0</v>
      </c>
      <c r="J276" s="389"/>
    </row>
    <row r="277" s="338" customFormat="1" ht="24" customHeight="1" spans="1:10">
      <c r="A277" s="386" t="s">
        <v>554</v>
      </c>
      <c r="B277" s="387">
        <v>7</v>
      </c>
      <c r="C277" s="388" t="s">
        <v>555</v>
      </c>
      <c r="D277" s="81">
        <v>0</v>
      </c>
      <c r="E277" s="81"/>
      <c r="F277" s="81">
        <v>0</v>
      </c>
      <c r="G277" s="81"/>
      <c r="H277" s="389"/>
      <c r="I277" s="81">
        <f t="shared" si="34"/>
        <v>0</v>
      </c>
      <c r="J277" s="389"/>
    </row>
    <row r="278" s="338" customFormat="1" ht="24" customHeight="1" spans="1:10">
      <c r="A278" s="386" t="s">
        <v>556</v>
      </c>
      <c r="B278" s="387">
        <v>5</v>
      </c>
      <c r="C278" s="388" t="s">
        <v>557</v>
      </c>
      <c r="D278" s="81">
        <v>520000</v>
      </c>
      <c r="E278" s="81">
        <v>2009570.45</v>
      </c>
      <c r="F278" s="81">
        <v>654299.62</v>
      </c>
      <c r="G278" s="81">
        <v>2494965.72</v>
      </c>
      <c r="H278" s="389"/>
      <c r="I278" s="81">
        <f t="shared" si="34"/>
        <v>1974965.72</v>
      </c>
      <c r="J278" s="389">
        <f t="shared" ref="J278:J280" si="36">I278/D278</f>
        <v>3.798011</v>
      </c>
    </row>
    <row r="279" s="338" customFormat="1" ht="24" customHeight="1" spans="1:10">
      <c r="A279" s="386" t="s">
        <v>558</v>
      </c>
      <c r="B279" s="387">
        <v>7</v>
      </c>
      <c r="C279" s="388" t="s">
        <v>125</v>
      </c>
      <c r="D279" s="81">
        <v>190000</v>
      </c>
      <c r="E279" s="81"/>
      <c r="F279" s="81">
        <v>0</v>
      </c>
      <c r="G279" s="81">
        <v>98000</v>
      </c>
      <c r="H279" s="389"/>
      <c r="I279" s="81">
        <f t="shared" si="34"/>
        <v>-92000</v>
      </c>
      <c r="J279" s="389">
        <f t="shared" si="36"/>
        <v>-0.484210526315789</v>
      </c>
    </row>
    <row r="280" s="338" customFormat="1" ht="24" customHeight="1" spans="1:10">
      <c r="A280" s="386" t="s">
        <v>559</v>
      </c>
      <c r="B280" s="387">
        <v>7</v>
      </c>
      <c r="C280" s="388" t="s">
        <v>127</v>
      </c>
      <c r="D280" s="81">
        <v>130000</v>
      </c>
      <c r="E280" s="81">
        <v>2009570.45</v>
      </c>
      <c r="F280" s="81">
        <v>654299.62</v>
      </c>
      <c r="G280" s="81">
        <v>2396965.72</v>
      </c>
      <c r="H280" s="389"/>
      <c r="I280" s="81">
        <f t="shared" si="34"/>
        <v>2266965.72</v>
      </c>
      <c r="J280" s="389">
        <f t="shared" si="36"/>
        <v>17.4381978461538</v>
      </c>
    </row>
    <row r="281" s="338" customFormat="1" ht="24" customHeight="1" spans="1:10">
      <c r="A281" s="386" t="s">
        <v>560</v>
      </c>
      <c r="B281" s="387">
        <v>7</v>
      </c>
      <c r="C281" s="388" t="s">
        <v>129</v>
      </c>
      <c r="D281" s="81">
        <v>0</v>
      </c>
      <c r="E281" s="81"/>
      <c r="F281" s="81">
        <v>0</v>
      </c>
      <c r="G281" s="81"/>
      <c r="H281" s="389"/>
      <c r="I281" s="81">
        <f t="shared" si="34"/>
        <v>0</v>
      </c>
      <c r="J281" s="389"/>
    </row>
    <row r="282" s="338" customFormat="1" ht="24" customHeight="1" spans="1:10">
      <c r="A282" s="386" t="s">
        <v>561</v>
      </c>
      <c r="B282" s="387">
        <v>7</v>
      </c>
      <c r="C282" s="388" t="s">
        <v>562</v>
      </c>
      <c r="D282" s="81">
        <v>0</v>
      </c>
      <c r="E282" s="81"/>
      <c r="F282" s="81">
        <v>0</v>
      </c>
      <c r="G282" s="81"/>
      <c r="H282" s="389"/>
      <c r="I282" s="81">
        <f t="shared" si="34"/>
        <v>0</v>
      </c>
      <c r="J282" s="389"/>
    </row>
    <row r="283" s="338" customFormat="1" ht="24" customHeight="1" spans="1:10">
      <c r="A283" s="386" t="s">
        <v>563</v>
      </c>
      <c r="B283" s="387">
        <v>7</v>
      </c>
      <c r="C283" s="388" t="s">
        <v>564</v>
      </c>
      <c r="D283" s="81">
        <v>0</v>
      </c>
      <c r="E283" s="81"/>
      <c r="F283" s="81">
        <v>0</v>
      </c>
      <c r="G283" s="81"/>
      <c r="H283" s="389"/>
      <c r="I283" s="81">
        <f t="shared" si="34"/>
        <v>0</v>
      </c>
      <c r="J283" s="389"/>
    </row>
    <row r="284" s="338" customFormat="1" ht="24" customHeight="1" spans="1:10">
      <c r="A284" s="386" t="s">
        <v>565</v>
      </c>
      <c r="B284" s="387">
        <v>7</v>
      </c>
      <c r="C284" s="388" t="s">
        <v>143</v>
      </c>
      <c r="D284" s="81">
        <v>0</v>
      </c>
      <c r="E284" s="81"/>
      <c r="F284" s="81">
        <v>0</v>
      </c>
      <c r="G284" s="81"/>
      <c r="H284" s="389"/>
      <c r="I284" s="81">
        <f t="shared" si="34"/>
        <v>0</v>
      </c>
      <c r="J284" s="389"/>
    </row>
    <row r="285" s="338" customFormat="1" ht="24" customHeight="1" spans="1:10">
      <c r="A285" s="386" t="s">
        <v>566</v>
      </c>
      <c r="B285" s="387">
        <v>7</v>
      </c>
      <c r="C285" s="388" t="s">
        <v>567</v>
      </c>
      <c r="D285" s="81">
        <v>200000</v>
      </c>
      <c r="E285" s="81"/>
      <c r="F285" s="81">
        <v>0</v>
      </c>
      <c r="G285" s="81"/>
      <c r="H285" s="389"/>
      <c r="I285" s="81">
        <f t="shared" si="34"/>
        <v>-200000</v>
      </c>
      <c r="J285" s="389">
        <f t="shared" ref="J285:J287" si="37">I285/D285</f>
        <v>-1</v>
      </c>
    </row>
    <row r="286" s="338" customFormat="1" ht="24" customHeight="1" spans="1:10">
      <c r="A286" s="386" t="s">
        <v>568</v>
      </c>
      <c r="B286" s="387">
        <v>5</v>
      </c>
      <c r="C286" s="388" t="s">
        <v>569</v>
      </c>
      <c r="D286" s="81">
        <v>450000</v>
      </c>
      <c r="E286" s="81">
        <v>7196310</v>
      </c>
      <c r="F286" s="81">
        <v>3698078</v>
      </c>
      <c r="G286" s="81">
        <v>6104395.53</v>
      </c>
      <c r="H286" s="389"/>
      <c r="I286" s="81">
        <f t="shared" si="34"/>
        <v>5654395.53</v>
      </c>
      <c r="J286" s="389">
        <f t="shared" si="37"/>
        <v>12.5653234</v>
      </c>
    </row>
    <row r="287" s="338" customFormat="1" ht="24" customHeight="1" spans="1:10">
      <c r="A287" s="386" t="s">
        <v>570</v>
      </c>
      <c r="B287" s="387">
        <v>7</v>
      </c>
      <c r="C287" s="388" t="s">
        <v>125</v>
      </c>
      <c r="D287" s="81">
        <v>450000</v>
      </c>
      <c r="E287" s="81"/>
      <c r="F287" s="81">
        <v>0</v>
      </c>
      <c r="G287" s="81">
        <v>237000</v>
      </c>
      <c r="H287" s="389"/>
      <c r="I287" s="81">
        <f t="shared" si="34"/>
        <v>-213000</v>
      </c>
      <c r="J287" s="389">
        <f t="shared" si="37"/>
        <v>-0.473333333333333</v>
      </c>
    </row>
    <row r="288" s="338" customFormat="1" ht="24" customHeight="1" spans="1:10">
      <c r="A288" s="386" t="s">
        <v>571</v>
      </c>
      <c r="B288" s="387">
        <v>7</v>
      </c>
      <c r="C288" s="388" t="s">
        <v>127</v>
      </c>
      <c r="D288" s="81">
        <v>0</v>
      </c>
      <c r="E288" s="81">
        <v>7196310</v>
      </c>
      <c r="F288" s="81">
        <v>3698078</v>
      </c>
      <c r="G288" s="81">
        <v>5867395.53</v>
      </c>
      <c r="H288" s="389"/>
      <c r="I288" s="81">
        <f t="shared" si="34"/>
        <v>5867395.53</v>
      </c>
      <c r="J288" s="389"/>
    </row>
    <row r="289" s="338" customFormat="1" ht="24" customHeight="1" spans="1:10">
      <c r="A289" s="386" t="s">
        <v>572</v>
      </c>
      <c r="B289" s="387">
        <v>7</v>
      </c>
      <c r="C289" s="388" t="s">
        <v>129</v>
      </c>
      <c r="D289" s="81">
        <v>0</v>
      </c>
      <c r="E289" s="81"/>
      <c r="F289" s="81">
        <v>0</v>
      </c>
      <c r="G289" s="81"/>
      <c r="H289" s="389"/>
      <c r="I289" s="81">
        <f t="shared" si="34"/>
        <v>0</v>
      </c>
      <c r="J289" s="389"/>
    </row>
    <row r="290" s="338" customFormat="1" ht="24" customHeight="1" spans="1:10">
      <c r="A290" s="386" t="s">
        <v>573</v>
      </c>
      <c r="B290" s="387">
        <v>7</v>
      </c>
      <c r="C290" s="388" t="s">
        <v>574</v>
      </c>
      <c r="D290" s="81">
        <v>0</v>
      </c>
      <c r="E290" s="81"/>
      <c r="F290" s="81">
        <v>0</v>
      </c>
      <c r="G290" s="81"/>
      <c r="H290" s="389"/>
      <c r="I290" s="81">
        <f t="shared" si="34"/>
        <v>0</v>
      </c>
      <c r="J290" s="389"/>
    </row>
    <row r="291" s="338" customFormat="1" ht="24" customHeight="1" spans="1:10">
      <c r="A291" s="386" t="s">
        <v>575</v>
      </c>
      <c r="B291" s="387">
        <v>7</v>
      </c>
      <c r="C291" s="388" t="s">
        <v>576</v>
      </c>
      <c r="D291" s="81">
        <v>0</v>
      </c>
      <c r="E291" s="81"/>
      <c r="F291" s="81">
        <v>0</v>
      </c>
      <c r="G291" s="81"/>
      <c r="H291" s="389"/>
      <c r="I291" s="81">
        <f t="shared" si="34"/>
        <v>0</v>
      </c>
      <c r="J291" s="389"/>
    </row>
    <row r="292" s="338" customFormat="1" ht="24" customHeight="1" spans="1:10">
      <c r="A292" s="386" t="s">
        <v>577</v>
      </c>
      <c r="B292" s="387">
        <v>7</v>
      </c>
      <c r="C292" s="388" t="s">
        <v>578</v>
      </c>
      <c r="D292" s="81">
        <v>0</v>
      </c>
      <c r="E292" s="81"/>
      <c r="F292" s="81">
        <v>0</v>
      </c>
      <c r="G292" s="81"/>
      <c r="H292" s="389"/>
      <c r="I292" s="81">
        <f t="shared" si="34"/>
        <v>0</v>
      </c>
      <c r="J292" s="389"/>
    </row>
    <row r="293" s="338" customFormat="1" ht="24" customHeight="1" spans="1:10">
      <c r="A293" s="386" t="s">
        <v>579</v>
      </c>
      <c r="B293" s="387">
        <v>7</v>
      </c>
      <c r="C293" s="388" t="s">
        <v>143</v>
      </c>
      <c r="D293" s="81">
        <v>0</v>
      </c>
      <c r="E293" s="81"/>
      <c r="F293" s="81">
        <v>0</v>
      </c>
      <c r="G293" s="81"/>
      <c r="H293" s="389"/>
      <c r="I293" s="81">
        <f t="shared" si="34"/>
        <v>0</v>
      </c>
      <c r="J293" s="389"/>
    </row>
    <row r="294" s="338" customFormat="1" ht="24" customHeight="1" spans="1:10">
      <c r="A294" s="386" t="s">
        <v>580</v>
      </c>
      <c r="B294" s="387">
        <v>7</v>
      </c>
      <c r="C294" s="388" t="s">
        <v>581</v>
      </c>
      <c r="D294" s="81">
        <v>0</v>
      </c>
      <c r="E294" s="81"/>
      <c r="F294" s="81">
        <v>0</v>
      </c>
      <c r="G294" s="81"/>
      <c r="H294" s="389"/>
      <c r="I294" s="81">
        <f t="shared" si="34"/>
        <v>0</v>
      </c>
      <c r="J294" s="389"/>
    </row>
    <row r="295" s="338" customFormat="1" ht="24" customHeight="1" spans="1:10">
      <c r="A295" s="386" t="s">
        <v>582</v>
      </c>
      <c r="B295" s="387">
        <v>5</v>
      </c>
      <c r="C295" s="388" t="s">
        <v>583</v>
      </c>
      <c r="D295" s="81">
        <v>4930000</v>
      </c>
      <c r="E295" s="81">
        <v>6115567.48</v>
      </c>
      <c r="F295" s="81">
        <v>6786139.58</v>
      </c>
      <c r="G295" s="81">
        <v>6091434.46</v>
      </c>
      <c r="H295" s="389">
        <f t="shared" ref="H295:H297" si="38">G295/F295</f>
        <v>0.897628819476772</v>
      </c>
      <c r="I295" s="81">
        <f t="shared" si="34"/>
        <v>1161434.46</v>
      </c>
      <c r="J295" s="389">
        <f t="shared" ref="J295:J300" si="39">I295/D295</f>
        <v>0.2355850831643</v>
      </c>
    </row>
    <row r="296" s="338" customFormat="1" ht="24" customHeight="1" spans="1:10">
      <c r="A296" s="386" t="s">
        <v>584</v>
      </c>
      <c r="B296" s="387">
        <v>7</v>
      </c>
      <c r="C296" s="388" t="s">
        <v>125</v>
      </c>
      <c r="D296" s="81">
        <v>4350000</v>
      </c>
      <c r="E296" s="81">
        <v>5347231.15</v>
      </c>
      <c r="F296" s="81">
        <v>3758080.08</v>
      </c>
      <c r="G296" s="81">
        <v>4814660.43</v>
      </c>
      <c r="H296" s="389">
        <f t="shared" si="38"/>
        <v>1.2811489716845</v>
      </c>
      <c r="I296" s="81">
        <f t="shared" si="34"/>
        <v>464660.43</v>
      </c>
      <c r="J296" s="389">
        <f t="shared" si="39"/>
        <v>0.106818489655172</v>
      </c>
    </row>
    <row r="297" s="338" customFormat="1" ht="24" customHeight="1" spans="1:10">
      <c r="A297" s="386" t="s">
        <v>585</v>
      </c>
      <c r="B297" s="387">
        <v>7</v>
      </c>
      <c r="C297" s="388" t="s">
        <v>127</v>
      </c>
      <c r="D297" s="81">
        <v>0</v>
      </c>
      <c r="E297" s="81"/>
      <c r="F297" s="81">
        <v>650000</v>
      </c>
      <c r="G297" s="81">
        <v>431607</v>
      </c>
      <c r="H297" s="389">
        <f t="shared" si="38"/>
        <v>0.664010769230769</v>
      </c>
      <c r="I297" s="81">
        <f t="shared" si="34"/>
        <v>431607</v>
      </c>
      <c r="J297" s="389"/>
    </row>
    <row r="298" s="338" customFormat="1" ht="24" customHeight="1" spans="1:10">
      <c r="A298" s="386" t="s">
        <v>586</v>
      </c>
      <c r="B298" s="387">
        <v>7</v>
      </c>
      <c r="C298" s="388" t="s">
        <v>129</v>
      </c>
      <c r="D298" s="81">
        <v>0</v>
      </c>
      <c r="E298" s="81"/>
      <c r="F298" s="81">
        <v>0</v>
      </c>
      <c r="G298" s="81"/>
      <c r="H298" s="389"/>
      <c r="I298" s="81">
        <f t="shared" si="34"/>
        <v>0</v>
      </c>
      <c r="J298" s="389"/>
    </row>
    <row r="299" s="338" customFormat="1" ht="24" customHeight="1" spans="1:10">
      <c r="A299" s="386" t="s">
        <v>587</v>
      </c>
      <c r="B299" s="387">
        <v>7</v>
      </c>
      <c r="C299" s="388" t="s">
        <v>588</v>
      </c>
      <c r="D299" s="81">
        <v>90000</v>
      </c>
      <c r="E299" s="81">
        <v>50000</v>
      </c>
      <c r="F299" s="81">
        <v>109950</v>
      </c>
      <c r="G299" s="81">
        <v>103600</v>
      </c>
      <c r="H299" s="389">
        <f>G299/F299</f>
        <v>0.942246475670759</v>
      </c>
      <c r="I299" s="81">
        <f t="shared" si="34"/>
        <v>13600</v>
      </c>
      <c r="J299" s="389">
        <f t="shared" si="39"/>
        <v>0.151111111111111</v>
      </c>
    </row>
    <row r="300" s="338" customFormat="1" ht="24" customHeight="1" spans="1:10">
      <c r="A300" s="386" t="s">
        <v>589</v>
      </c>
      <c r="B300" s="387">
        <v>7</v>
      </c>
      <c r="C300" s="388" t="s">
        <v>590</v>
      </c>
      <c r="D300" s="81">
        <v>330000</v>
      </c>
      <c r="E300" s="81">
        <v>210000</v>
      </c>
      <c r="F300" s="81">
        <v>110000</v>
      </c>
      <c r="G300" s="81">
        <v>10773</v>
      </c>
      <c r="H300" s="389">
        <f>G300/F300</f>
        <v>0.0979363636363636</v>
      </c>
      <c r="I300" s="81">
        <f t="shared" si="34"/>
        <v>-319227</v>
      </c>
      <c r="J300" s="389">
        <f t="shared" si="39"/>
        <v>-0.967354545454545</v>
      </c>
    </row>
    <row r="301" s="338" customFormat="1" ht="24" customHeight="1" spans="1:10">
      <c r="A301" s="386" t="s">
        <v>591</v>
      </c>
      <c r="B301" s="387">
        <v>7</v>
      </c>
      <c r="C301" s="388" t="s">
        <v>592</v>
      </c>
      <c r="D301" s="81">
        <v>0</v>
      </c>
      <c r="E301" s="81"/>
      <c r="F301" s="81">
        <v>0</v>
      </c>
      <c r="G301" s="81"/>
      <c r="H301" s="389"/>
      <c r="I301" s="81">
        <f t="shared" si="34"/>
        <v>0</v>
      </c>
      <c r="J301" s="389"/>
    </row>
    <row r="302" s="338" customFormat="1" ht="24" customHeight="1" spans="1:10">
      <c r="A302" s="386" t="s">
        <v>593</v>
      </c>
      <c r="B302" s="387">
        <v>7</v>
      </c>
      <c r="C302" s="388" t="s">
        <v>594</v>
      </c>
      <c r="D302" s="81">
        <v>0</v>
      </c>
      <c r="E302" s="81">
        <v>116000</v>
      </c>
      <c r="F302" s="81">
        <v>57000</v>
      </c>
      <c r="G302" s="81">
        <v>57000</v>
      </c>
      <c r="H302" s="389"/>
      <c r="I302" s="81">
        <f t="shared" si="34"/>
        <v>57000</v>
      </c>
      <c r="J302" s="389"/>
    </row>
    <row r="303" s="338" customFormat="1" ht="24" customHeight="1" spans="1:10">
      <c r="A303" s="386" t="s">
        <v>595</v>
      </c>
      <c r="B303" s="387">
        <v>7</v>
      </c>
      <c r="C303" s="388" t="s">
        <v>596</v>
      </c>
      <c r="D303" s="81">
        <v>0</v>
      </c>
      <c r="E303" s="81"/>
      <c r="F303" s="81">
        <v>0</v>
      </c>
      <c r="G303" s="81"/>
      <c r="H303" s="389"/>
      <c r="I303" s="81">
        <f t="shared" si="34"/>
        <v>0</v>
      </c>
      <c r="J303" s="389"/>
    </row>
    <row r="304" s="338" customFormat="1" ht="24" customHeight="1" spans="1:10">
      <c r="A304" s="386" t="s">
        <v>597</v>
      </c>
      <c r="B304" s="387">
        <v>7</v>
      </c>
      <c r="C304" s="388" t="s">
        <v>598</v>
      </c>
      <c r="D304" s="81">
        <v>0</v>
      </c>
      <c r="E304" s="81">
        <v>100000</v>
      </c>
      <c r="F304" s="81">
        <v>12400</v>
      </c>
      <c r="G304" s="81">
        <v>12400</v>
      </c>
      <c r="H304" s="389"/>
      <c r="I304" s="81">
        <f t="shared" si="34"/>
        <v>12400</v>
      </c>
      <c r="J304" s="389"/>
    </row>
    <row r="305" s="338" customFormat="1" ht="24" customHeight="1" spans="1:10">
      <c r="A305" s="386" t="s">
        <v>599</v>
      </c>
      <c r="B305" s="387">
        <v>7</v>
      </c>
      <c r="C305" s="388" t="s">
        <v>600</v>
      </c>
      <c r="D305" s="81">
        <v>0</v>
      </c>
      <c r="E305" s="81">
        <v>109000</v>
      </c>
      <c r="F305" s="81">
        <v>88709.5</v>
      </c>
      <c r="G305" s="81">
        <v>88709.5</v>
      </c>
      <c r="H305" s="389"/>
      <c r="I305" s="81">
        <f t="shared" si="34"/>
        <v>88709.5</v>
      </c>
      <c r="J305" s="389"/>
    </row>
    <row r="306" s="338" customFormat="1" ht="24" customHeight="1" spans="1:10">
      <c r="A306" s="386" t="s">
        <v>601</v>
      </c>
      <c r="B306" s="387">
        <v>7</v>
      </c>
      <c r="C306" s="388" t="s">
        <v>226</v>
      </c>
      <c r="D306" s="81">
        <v>0</v>
      </c>
      <c r="E306" s="81"/>
      <c r="F306" s="81">
        <v>0</v>
      </c>
      <c r="G306" s="81"/>
      <c r="H306" s="389"/>
      <c r="I306" s="81">
        <f t="shared" si="34"/>
        <v>0</v>
      </c>
      <c r="J306" s="389"/>
    </row>
    <row r="307" s="338" customFormat="1" ht="24" customHeight="1" spans="1:10">
      <c r="A307" s="386" t="s">
        <v>602</v>
      </c>
      <c r="B307" s="387">
        <v>7</v>
      </c>
      <c r="C307" s="388" t="s">
        <v>143</v>
      </c>
      <c r="D307" s="81">
        <v>0</v>
      </c>
      <c r="E307" s="81">
        <v>178336.33</v>
      </c>
      <c r="F307" s="81">
        <v>0</v>
      </c>
      <c r="G307" s="81">
        <v>141524.67</v>
      </c>
      <c r="H307" s="389"/>
      <c r="I307" s="81">
        <f t="shared" si="34"/>
        <v>141524.67</v>
      </c>
      <c r="J307" s="389"/>
    </row>
    <row r="308" s="338" customFormat="1" ht="24" customHeight="1" spans="1:10">
      <c r="A308" s="386" t="s">
        <v>603</v>
      </c>
      <c r="B308" s="387">
        <v>7</v>
      </c>
      <c r="C308" s="388" t="s">
        <v>604</v>
      </c>
      <c r="D308" s="81">
        <v>160000</v>
      </c>
      <c r="E308" s="81">
        <v>5000</v>
      </c>
      <c r="F308" s="81">
        <v>2000000</v>
      </c>
      <c r="G308" s="81">
        <v>431159.86</v>
      </c>
      <c r="H308" s="389"/>
      <c r="I308" s="81">
        <f t="shared" si="34"/>
        <v>271159.86</v>
      </c>
      <c r="J308" s="389">
        <f>I308/D308</f>
        <v>1.694749125</v>
      </c>
    </row>
    <row r="309" s="338" customFormat="1" ht="24" customHeight="1" spans="1:10">
      <c r="A309" s="386" t="s">
        <v>605</v>
      </c>
      <c r="B309" s="387">
        <v>5</v>
      </c>
      <c r="C309" s="388" t="s">
        <v>606</v>
      </c>
      <c r="D309" s="81">
        <v>0</v>
      </c>
      <c r="E309" s="81"/>
      <c r="F309" s="81">
        <v>0</v>
      </c>
      <c r="G309" s="81"/>
      <c r="H309" s="389"/>
      <c r="I309" s="81">
        <f t="shared" si="34"/>
        <v>0</v>
      </c>
      <c r="J309" s="389"/>
    </row>
    <row r="310" s="338" customFormat="1" ht="24" customHeight="1" spans="1:10">
      <c r="A310" s="386" t="s">
        <v>607</v>
      </c>
      <c r="B310" s="387">
        <v>7</v>
      </c>
      <c r="C310" s="388" t="s">
        <v>125</v>
      </c>
      <c r="D310" s="81">
        <v>0</v>
      </c>
      <c r="E310" s="81"/>
      <c r="F310" s="81">
        <v>0</v>
      </c>
      <c r="G310" s="81"/>
      <c r="H310" s="389"/>
      <c r="I310" s="81">
        <f t="shared" si="34"/>
        <v>0</v>
      </c>
      <c r="J310" s="389"/>
    </row>
    <row r="311" s="338" customFormat="1" ht="24" customHeight="1" spans="1:10">
      <c r="A311" s="386" t="s">
        <v>608</v>
      </c>
      <c r="B311" s="387">
        <v>7</v>
      </c>
      <c r="C311" s="388" t="s">
        <v>127</v>
      </c>
      <c r="D311" s="81">
        <v>0</v>
      </c>
      <c r="E311" s="81"/>
      <c r="F311" s="81">
        <v>0</v>
      </c>
      <c r="G311" s="81"/>
      <c r="H311" s="389"/>
      <c r="I311" s="81">
        <f t="shared" si="34"/>
        <v>0</v>
      </c>
      <c r="J311" s="389"/>
    </row>
    <row r="312" s="338" customFormat="1" ht="24" customHeight="1" spans="1:10">
      <c r="A312" s="386" t="s">
        <v>609</v>
      </c>
      <c r="B312" s="387">
        <v>7</v>
      </c>
      <c r="C312" s="388" t="s">
        <v>129</v>
      </c>
      <c r="D312" s="81">
        <v>0</v>
      </c>
      <c r="E312" s="81"/>
      <c r="F312" s="81">
        <v>0</v>
      </c>
      <c r="G312" s="81"/>
      <c r="H312" s="389"/>
      <c r="I312" s="81">
        <f t="shared" si="34"/>
        <v>0</v>
      </c>
      <c r="J312" s="389"/>
    </row>
    <row r="313" s="338" customFormat="1" ht="24" customHeight="1" spans="1:10">
      <c r="A313" s="386" t="s">
        <v>610</v>
      </c>
      <c r="B313" s="387">
        <v>7</v>
      </c>
      <c r="C313" s="388" t="s">
        <v>611</v>
      </c>
      <c r="D313" s="81">
        <v>0</v>
      </c>
      <c r="E313" s="81"/>
      <c r="F313" s="81">
        <v>0</v>
      </c>
      <c r="G313" s="81"/>
      <c r="H313" s="389"/>
      <c r="I313" s="81">
        <f t="shared" si="34"/>
        <v>0</v>
      </c>
      <c r="J313" s="389"/>
    </row>
    <row r="314" s="338" customFormat="1" ht="24" customHeight="1" spans="1:10">
      <c r="A314" s="386" t="s">
        <v>612</v>
      </c>
      <c r="B314" s="387">
        <v>7</v>
      </c>
      <c r="C314" s="388" t="s">
        <v>613</v>
      </c>
      <c r="D314" s="81">
        <v>0</v>
      </c>
      <c r="E314" s="81"/>
      <c r="F314" s="81">
        <v>0</v>
      </c>
      <c r="G314" s="81"/>
      <c r="H314" s="389"/>
      <c r="I314" s="81">
        <f t="shared" si="34"/>
        <v>0</v>
      </c>
      <c r="J314" s="389"/>
    </row>
    <row r="315" s="338" customFormat="1" ht="24" customHeight="1" spans="1:10">
      <c r="A315" s="386" t="s">
        <v>614</v>
      </c>
      <c r="B315" s="387">
        <v>7</v>
      </c>
      <c r="C315" s="388" t="s">
        <v>615</v>
      </c>
      <c r="D315" s="81">
        <v>0</v>
      </c>
      <c r="E315" s="81"/>
      <c r="F315" s="81">
        <v>0</v>
      </c>
      <c r="G315" s="81"/>
      <c r="H315" s="389"/>
      <c r="I315" s="81">
        <f t="shared" si="34"/>
        <v>0</v>
      </c>
      <c r="J315" s="389"/>
    </row>
    <row r="316" s="338" customFormat="1" ht="24" customHeight="1" spans="1:10">
      <c r="A316" s="386" t="s">
        <v>616</v>
      </c>
      <c r="B316" s="387">
        <v>7</v>
      </c>
      <c r="C316" s="388" t="s">
        <v>226</v>
      </c>
      <c r="D316" s="81">
        <v>0</v>
      </c>
      <c r="E316" s="81"/>
      <c r="F316" s="81">
        <v>0</v>
      </c>
      <c r="G316" s="81"/>
      <c r="H316" s="389"/>
      <c r="I316" s="81">
        <f t="shared" si="34"/>
        <v>0</v>
      </c>
      <c r="J316" s="389"/>
    </row>
    <row r="317" s="338" customFormat="1" ht="24" customHeight="1" spans="1:10">
      <c r="A317" s="386" t="s">
        <v>617</v>
      </c>
      <c r="B317" s="387">
        <v>7</v>
      </c>
      <c r="C317" s="388" t="s">
        <v>143</v>
      </c>
      <c r="D317" s="81">
        <v>0</v>
      </c>
      <c r="E317" s="81"/>
      <c r="F317" s="81">
        <v>0</v>
      </c>
      <c r="G317" s="81"/>
      <c r="H317" s="389"/>
      <c r="I317" s="81">
        <f t="shared" si="34"/>
        <v>0</v>
      </c>
      <c r="J317" s="389"/>
    </row>
    <row r="318" s="338" customFormat="1" ht="24" customHeight="1" spans="1:10">
      <c r="A318" s="386" t="s">
        <v>618</v>
      </c>
      <c r="B318" s="387">
        <v>7</v>
      </c>
      <c r="C318" s="388" t="s">
        <v>619</v>
      </c>
      <c r="D318" s="81">
        <v>0</v>
      </c>
      <c r="E318" s="81"/>
      <c r="F318" s="81">
        <v>0</v>
      </c>
      <c r="G318" s="81"/>
      <c r="H318" s="389"/>
      <c r="I318" s="81">
        <f t="shared" si="34"/>
        <v>0</v>
      </c>
      <c r="J318" s="389"/>
    </row>
    <row r="319" s="338" customFormat="1" ht="24" customHeight="1" spans="1:10">
      <c r="A319" s="386" t="s">
        <v>620</v>
      </c>
      <c r="B319" s="387">
        <v>5</v>
      </c>
      <c r="C319" s="388" t="s">
        <v>621</v>
      </c>
      <c r="D319" s="81">
        <v>0</v>
      </c>
      <c r="E319" s="81">
        <v>318000</v>
      </c>
      <c r="F319" s="81">
        <v>2000</v>
      </c>
      <c r="G319" s="81">
        <v>250824.42</v>
      </c>
      <c r="H319" s="389"/>
      <c r="I319" s="81">
        <f t="shared" si="34"/>
        <v>250824.42</v>
      </c>
      <c r="J319" s="389"/>
    </row>
    <row r="320" s="338" customFormat="1" ht="24" customHeight="1" spans="1:10">
      <c r="A320" s="386" t="s">
        <v>622</v>
      </c>
      <c r="B320" s="387">
        <v>7</v>
      </c>
      <c r="C320" s="388" t="s">
        <v>125</v>
      </c>
      <c r="D320" s="81">
        <v>0</v>
      </c>
      <c r="E320" s="81"/>
      <c r="F320" s="81">
        <v>0</v>
      </c>
      <c r="G320" s="81"/>
      <c r="H320" s="389"/>
      <c r="I320" s="81">
        <f t="shared" si="34"/>
        <v>0</v>
      </c>
      <c r="J320" s="389"/>
    </row>
    <row r="321" s="338" customFormat="1" ht="24" customHeight="1" spans="1:10">
      <c r="A321" s="386" t="s">
        <v>623</v>
      </c>
      <c r="B321" s="387">
        <v>7</v>
      </c>
      <c r="C321" s="388" t="s">
        <v>127</v>
      </c>
      <c r="D321" s="81">
        <v>0</v>
      </c>
      <c r="E321" s="81">
        <v>318000</v>
      </c>
      <c r="F321" s="81">
        <v>2000</v>
      </c>
      <c r="G321" s="81">
        <v>250824.42</v>
      </c>
      <c r="H321" s="389"/>
      <c r="I321" s="81">
        <f t="shared" si="34"/>
        <v>250824.42</v>
      </c>
      <c r="J321" s="389"/>
    </row>
    <row r="322" s="338" customFormat="1" ht="24" customHeight="1" spans="1:10">
      <c r="A322" s="386" t="s">
        <v>624</v>
      </c>
      <c r="B322" s="387">
        <v>7</v>
      </c>
      <c r="C322" s="388" t="s">
        <v>129</v>
      </c>
      <c r="D322" s="81">
        <v>0</v>
      </c>
      <c r="E322" s="81"/>
      <c r="F322" s="81">
        <v>0</v>
      </c>
      <c r="G322" s="81"/>
      <c r="H322" s="389"/>
      <c r="I322" s="81">
        <f t="shared" si="34"/>
        <v>0</v>
      </c>
      <c r="J322" s="389"/>
    </row>
    <row r="323" s="338" customFormat="1" ht="24" customHeight="1" spans="1:10">
      <c r="A323" s="386" t="s">
        <v>625</v>
      </c>
      <c r="B323" s="387">
        <v>7</v>
      </c>
      <c r="C323" s="388" t="s">
        <v>626</v>
      </c>
      <c r="D323" s="81">
        <v>0</v>
      </c>
      <c r="E323" s="81"/>
      <c r="F323" s="81">
        <v>0</v>
      </c>
      <c r="G323" s="81"/>
      <c r="H323" s="389"/>
      <c r="I323" s="81">
        <f t="shared" si="34"/>
        <v>0</v>
      </c>
      <c r="J323" s="389"/>
    </row>
    <row r="324" s="338" customFormat="1" ht="24" customHeight="1" spans="1:10">
      <c r="A324" s="386" t="s">
        <v>627</v>
      </c>
      <c r="B324" s="387">
        <v>7</v>
      </c>
      <c r="C324" s="388" t="s">
        <v>628</v>
      </c>
      <c r="D324" s="81">
        <v>0</v>
      </c>
      <c r="E324" s="81"/>
      <c r="F324" s="81">
        <v>0</v>
      </c>
      <c r="G324" s="81"/>
      <c r="H324" s="389"/>
      <c r="I324" s="81">
        <f t="shared" si="34"/>
        <v>0</v>
      </c>
      <c r="J324" s="389"/>
    </row>
    <row r="325" s="338" customFormat="1" ht="24" customHeight="1" spans="1:10">
      <c r="A325" s="386" t="s">
        <v>629</v>
      </c>
      <c r="B325" s="387">
        <v>7</v>
      </c>
      <c r="C325" s="388" t="s">
        <v>630</v>
      </c>
      <c r="D325" s="81">
        <v>0</v>
      </c>
      <c r="E325" s="81"/>
      <c r="F325" s="81">
        <v>0</v>
      </c>
      <c r="G325" s="81"/>
      <c r="H325" s="389"/>
      <c r="I325" s="81">
        <f t="shared" si="34"/>
        <v>0</v>
      </c>
      <c r="J325" s="389"/>
    </row>
    <row r="326" s="338" customFormat="1" ht="24" customHeight="1" spans="1:10">
      <c r="A326" s="386" t="s">
        <v>631</v>
      </c>
      <c r="B326" s="387">
        <v>7</v>
      </c>
      <c r="C326" s="388" t="s">
        <v>226</v>
      </c>
      <c r="D326" s="81">
        <v>0</v>
      </c>
      <c r="E326" s="81"/>
      <c r="F326" s="81">
        <v>0</v>
      </c>
      <c r="G326" s="81"/>
      <c r="H326" s="389"/>
      <c r="I326" s="81">
        <f t="shared" si="34"/>
        <v>0</v>
      </c>
      <c r="J326" s="389"/>
    </row>
    <row r="327" s="338" customFormat="1" ht="24" customHeight="1" spans="1:10">
      <c r="A327" s="386" t="s">
        <v>632</v>
      </c>
      <c r="B327" s="387">
        <v>7</v>
      </c>
      <c r="C327" s="388" t="s">
        <v>143</v>
      </c>
      <c r="D327" s="81">
        <v>0</v>
      </c>
      <c r="E327" s="81"/>
      <c r="F327" s="81">
        <v>0</v>
      </c>
      <c r="G327" s="81"/>
      <c r="H327" s="389"/>
      <c r="I327" s="81">
        <f t="shared" ref="I327:I390" si="40">G327-D327</f>
        <v>0</v>
      </c>
      <c r="J327" s="389"/>
    </row>
    <row r="328" s="338" customFormat="1" ht="24" customHeight="1" spans="1:10">
      <c r="A328" s="386" t="s">
        <v>633</v>
      </c>
      <c r="B328" s="387">
        <v>7</v>
      </c>
      <c r="C328" s="388" t="s">
        <v>634</v>
      </c>
      <c r="D328" s="81">
        <v>0</v>
      </c>
      <c r="E328" s="81"/>
      <c r="F328" s="81">
        <v>0</v>
      </c>
      <c r="G328" s="81"/>
      <c r="H328" s="389"/>
      <c r="I328" s="81">
        <f t="shared" si="40"/>
        <v>0</v>
      </c>
      <c r="J328" s="389"/>
    </row>
    <row r="329" s="338" customFormat="1" ht="24" customHeight="1" spans="1:10">
      <c r="A329" s="386" t="s">
        <v>635</v>
      </c>
      <c r="B329" s="387">
        <v>5</v>
      </c>
      <c r="C329" s="388" t="s">
        <v>636</v>
      </c>
      <c r="D329" s="81">
        <v>0</v>
      </c>
      <c r="E329" s="81"/>
      <c r="F329" s="81">
        <v>0</v>
      </c>
      <c r="G329" s="81">
        <v>63893.4</v>
      </c>
      <c r="H329" s="389"/>
      <c r="I329" s="81">
        <f t="shared" si="40"/>
        <v>63893.4</v>
      </c>
      <c r="J329" s="389"/>
    </row>
    <row r="330" s="338" customFormat="1" ht="24" customHeight="1" spans="1:10">
      <c r="A330" s="386" t="s">
        <v>637</v>
      </c>
      <c r="B330" s="387">
        <v>7</v>
      </c>
      <c r="C330" s="388" t="s">
        <v>125</v>
      </c>
      <c r="D330" s="81">
        <v>0</v>
      </c>
      <c r="E330" s="81"/>
      <c r="F330" s="81">
        <v>0</v>
      </c>
      <c r="G330" s="81"/>
      <c r="H330" s="389"/>
      <c r="I330" s="81">
        <f t="shared" si="40"/>
        <v>0</v>
      </c>
      <c r="J330" s="389"/>
    </row>
    <row r="331" s="338" customFormat="1" ht="24" customHeight="1" spans="1:10">
      <c r="A331" s="386" t="s">
        <v>638</v>
      </c>
      <c r="B331" s="387">
        <v>7</v>
      </c>
      <c r="C331" s="388" t="s">
        <v>127</v>
      </c>
      <c r="D331" s="81">
        <v>0</v>
      </c>
      <c r="E331" s="81"/>
      <c r="F331" s="81">
        <v>0</v>
      </c>
      <c r="G331" s="81"/>
      <c r="H331" s="389"/>
      <c r="I331" s="81">
        <f t="shared" si="40"/>
        <v>0</v>
      </c>
      <c r="J331" s="389"/>
    </row>
    <row r="332" s="338" customFormat="1" ht="24" customHeight="1" spans="1:10">
      <c r="A332" s="386" t="s">
        <v>639</v>
      </c>
      <c r="B332" s="387">
        <v>7</v>
      </c>
      <c r="C332" s="388" t="s">
        <v>129</v>
      </c>
      <c r="D332" s="81">
        <v>0</v>
      </c>
      <c r="E332" s="81"/>
      <c r="F332" s="81">
        <v>0</v>
      </c>
      <c r="G332" s="81"/>
      <c r="H332" s="389"/>
      <c r="I332" s="81">
        <f t="shared" si="40"/>
        <v>0</v>
      </c>
      <c r="J332" s="389"/>
    </row>
    <row r="333" s="338" customFormat="1" ht="24" customHeight="1" spans="1:10">
      <c r="A333" s="386" t="s">
        <v>640</v>
      </c>
      <c r="B333" s="387">
        <v>7</v>
      </c>
      <c r="C333" s="388" t="s">
        <v>641</v>
      </c>
      <c r="D333" s="81">
        <v>0</v>
      </c>
      <c r="E333" s="81"/>
      <c r="F333" s="81">
        <v>0</v>
      </c>
      <c r="G333" s="81"/>
      <c r="H333" s="389"/>
      <c r="I333" s="81">
        <f t="shared" si="40"/>
        <v>0</v>
      </c>
      <c r="J333" s="389"/>
    </row>
    <row r="334" s="338" customFormat="1" ht="24" customHeight="1" spans="1:10">
      <c r="A334" s="386" t="s">
        <v>642</v>
      </c>
      <c r="B334" s="387">
        <v>7</v>
      </c>
      <c r="C334" s="388" t="s">
        <v>643</v>
      </c>
      <c r="D334" s="81">
        <v>0</v>
      </c>
      <c r="E334" s="81"/>
      <c r="F334" s="81">
        <v>0</v>
      </c>
      <c r="G334" s="81">
        <v>63893.4</v>
      </c>
      <c r="H334" s="389"/>
      <c r="I334" s="81">
        <f t="shared" si="40"/>
        <v>63893.4</v>
      </c>
      <c r="J334" s="389"/>
    </row>
    <row r="335" s="338" customFormat="1" ht="24" customHeight="1" spans="1:10">
      <c r="A335" s="386" t="s">
        <v>644</v>
      </c>
      <c r="B335" s="387">
        <v>7</v>
      </c>
      <c r="C335" s="388" t="s">
        <v>143</v>
      </c>
      <c r="D335" s="81">
        <v>0</v>
      </c>
      <c r="E335" s="81"/>
      <c r="F335" s="81">
        <v>0</v>
      </c>
      <c r="G335" s="81"/>
      <c r="H335" s="389"/>
      <c r="I335" s="81">
        <f t="shared" si="40"/>
        <v>0</v>
      </c>
      <c r="J335" s="389"/>
    </row>
    <row r="336" s="338" customFormat="1" ht="24" customHeight="1" spans="1:10">
      <c r="A336" s="386" t="s">
        <v>645</v>
      </c>
      <c r="B336" s="387">
        <v>7</v>
      </c>
      <c r="C336" s="388" t="s">
        <v>646</v>
      </c>
      <c r="D336" s="81">
        <v>0</v>
      </c>
      <c r="E336" s="81"/>
      <c r="F336" s="81">
        <v>0</v>
      </c>
      <c r="G336" s="81"/>
      <c r="H336" s="389"/>
      <c r="I336" s="81">
        <f t="shared" si="40"/>
        <v>0</v>
      </c>
      <c r="J336" s="389"/>
    </row>
    <row r="337" s="338" customFormat="1" ht="24" customHeight="1" spans="1:10">
      <c r="A337" s="386" t="s">
        <v>647</v>
      </c>
      <c r="B337" s="387">
        <v>5</v>
      </c>
      <c r="C337" s="388" t="s">
        <v>648</v>
      </c>
      <c r="D337" s="81">
        <v>0</v>
      </c>
      <c r="E337" s="81"/>
      <c r="F337" s="81">
        <v>0</v>
      </c>
      <c r="G337" s="81"/>
      <c r="H337" s="389"/>
      <c r="I337" s="81">
        <f t="shared" si="40"/>
        <v>0</v>
      </c>
      <c r="J337" s="389"/>
    </row>
    <row r="338" s="338" customFormat="1" ht="24" customHeight="1" spans="1:10">
      <c r="A338" s="386" t="s">
        <v>649</v>
      </c>
      <c r="B338" s="387">
        <v>7</v>
      </c>
      <c r="C338" s="388" t="s">
        <v>125</v>
      </c>
      <c r="D338" s="81">
        <v>0</v>
      </c>
      <c r="E338" s="81"/>
      <c r="F338" s="81">
        <v>0</v>
      </c>
      <c r="G338" s="81"/>
      <c r="H338" s="389"/>
      <c r="I338" s="81">
        <f t="shared" si="40"/>
        <v>0</v>
      </c>
      <c r="J338" s="389"/>
    </row>
    <row r="339" s="338" customFormat="1" ht="24" customHeight="1" spans="1:10">
      <c r="A339" s="386" t="s">
        <v>650</v>
      </c>
      <c r="B339" s="387">
        <v>7</v>
      </c>
      <c r="C339" s="388" t="s">
        <v>127</v>
      </c>
      <c r="D339" s="81">
        <v>0</v>
      </c>
      <c r="E339" s="81"/>
      <c r="F339" s="81">
        <v>0</v>
      </c>
      <c r="G339" s="81"/>
      <c r="H339" s="389"/>
      <c r="I339" s="81">
        <f t="shared" si="40"/>
        <v>0</v>
      </c>
      <c r="J339" s="389"/>
    </row>
    <row r="340" s="338" customFormat="1" ht="24" customHeight="1" spans="1:10">
      <c r="A340" s="386" t="s">
        <v>651</v>
      </c>
      <c r="B340" s="387">
        <v>7</v>
      </c>
      <c r="C340" s="388" t="s">
        <v>652</v>
      </c>
      <c r="D340" s="81">
        <v>0</v>
      </c>
      <c r="E340" s="81"/>
      <c r="F340" s="81">
        <v>0</v>
      </c>
      <c r="G340" s="81"/>
      <c r="H340" s="389"/>
      <c r="I340" s="81">
        <f t="shared" si="40"/>
        <v>0</v>
      </c>
      <c r="J340" s="389"/>
    </row>
    <row r="341" s="338" customFormat="1" ht="24" customHeight="1" spans="1:10">
      <c r="A341" s="386" t="s">
        <v>653</v>
      </c>
      <c r="B341" s="387">
        <v>7</v>
      </c>
      <c r="C341" s="388" t="s">
        <v>654</v>
      </c>
      <c r="D341" s="81">
        <v>0</v>
      </c>
      <c r="E341" s="81"/>
      <c r="F341" s="81">
        <v>0</v>
      </c>
      <c r="G341" s="81"/>
      <c r="H341" s="389"/>
      <c r="I341" s="81">
        <f t="shared" si="40"/>
        <v>0</v>
      </c>
      <c r="J341" s="389"/>
    </row>
    <row r="342" s="338" customFormat="1" ht="24" customHeight="1" spans="1:10">
      <c r="A342" s="386" t="s">
        <v>655</v>
      </c>
      <c r="B342" s="387">
        <v>7</v>
      </c>
      <c r="C342" s="388" t="s">
        <v>656</v>
      </c>
      <c r="D342" s="81">
        <v>0</v>
      </c>
      <c r="E342" s="81"/>
      <c r="F342" s="81">
        <v>0</v>
      </c>
      <c r="G342" s="81"/>
      <c r="H342" s="389"/>
      <c r="I342" s="81">
        <f t="shared" si="40"/>
        <v>0</v>
      </c>
      <c r="J342" s="389"/>
    </row>
    <row r="343" s="338" customFormat="1" ht="24" customHeight="1" spans="1:10">
      <c r="A343" s="386" t="s">
        <v>657</v>
      </c>
      <c r="B343" s="387">
        <v>5</v>
      </c>
      <c r="C343" s="388" t="s">
        <v>658</v>
      </c>
      <c r="D343" s="81">
        <v>340000</v>
      </c>
      <c r="E343" s="81">
        <v>4935300</v>
      </c>
      <c r="F343" s="81">
        <v>1080000</v>
      </c>
      <c r="G343" s="81">
        <v>1568570</v>
      </c>
      <c r="H343" s="389"/>
      <c r="I343" s="81">
        <f t="shared" si="40"/>
        <v>1228570</v>
      </c>
      <c r="J343" s="389">
        <f t="shared" ref="J343:J349" si="41">I343/D343</f>
        <v>3.61344117647059</v>
      </c>
    </row>
    <row r="344" s="338" customFormat="1" ht="24" customHeight="1" spans="1:10">
      <c r="A344" s="386" t="s">
        <v>659</v>
      </c>
      <c r="B344" s="387">
        <v>7</v>
      </c>
      <c r="C344" s="388" t="s">
        <v>660</v>
      </c>
      <c r="D344" s="81">
        <v>0</v>
      </c>
      <c r="E344" s="81">
        <v>60000</v>
      </c>
      <c r="F344" s="81">
        <v>80000</v>
      </c>
      <c r="G344" s="81">
        <v>179994</v>
      </c>
      <c r="H344" s="389"/>
      <c r="I344" s="81">
        <f t="shared" si="40"/>
        <v>179994</v>
      </c>
      <c r="J344" s="389"/>
    </row>
    <row r="345" s="338" customFormat="1" ht="24" customHeight="1" spans="1:10">
      <c r="A345" s="386" t="s">
        <v>661</v>
      </c>
      <c r="B345" s="387">
        <v>7</v>
      </c>
      <c r="C345" s="388" t="s">
        <v>662</v>
      </c>
      <c r="D345" s="81">
        <v>340000</v>
      </c>
      <c r="E345" s="81">
        <v>4875300</v>
      </c>
      <c r="F345" s="81">
        <v>1000000</v>
      </c>
      <c r="G345" s="81">
        <v>1388576</v>
      </c>
      <c r="H345" s="389"/>
      <c r="I345" s="81">
        <f t="shared" si="40"/>
        <v>1048576</v>
      </c>
      <c r="J345" s="389">
        <f t="shared" si="41"/>
        <v>3.08404705882353</v>
      </c>
    </row>
    <row r="346" s="338" customFormat="1" ht="24" customHeight="1" spans="1:10">
      <c r="A346" s="381" t="s">
        <v>663</v>
      </c>
      <c r="B346" s="382">
        <v>3</v>
      </c>
      <c r="C346" s="402" t="s">
        <v>664</v>
      </c>
      <c r="D346" s="403">
        <v>559290000</v>
      </c>
      <c r="E346" s="403">
        <v>567028726.46</v>
      </c>
      <c r="F346" s="403">
        <v>534355098.8</v>
      </c>
      <c r="G346" s="403">
        <v>573415093.25</v>
      </c>
      <c r="H346" s="385">
        <f t="shared" ref="H346:H349" si="42">G346/F346</f>
        <v>1.07309744875218</v>
      </c>
      <c r="I346" s="403">
        <f t="shared" si="40"/>
        <v>14125093.25</v>
      </c>
      <c r="J346" s="385">
        <f t="shared" si="41"/>
        <v>0.025255401044181</v>
      </c>
    </row>
    <row r="347" s="338" customFormat="1" ht="24" customHeight="1" spans="1:10">
      <c r="A347" s="386" t="s">
        <v>665</v>
      </c>
      <c r="B347" s="387">
        <v>5</v>
      </c>
      <c r="C347" s="388" t="s">
        <v>666</v>
      </c>
      <c r="D347" s="81">
        <v>30840000</v>
      </c>
      <c r="E347" s="81">
        <v>86155273.26</v>
      </c>
      <c r="F347" s="81">
        <v>10881460.16</v>
      </c>
      <c r="G347" s="81">
        <v>52337402.68</v>
      </c>
      <c r="H347" s="389">
        <f t="shared" si="42"/>
        <v>4.8097775400025</v>
      </c>
      <c r="I347" s="81">
        <f t="shared" si="40"/>
        <v>21497402.68</v>
      </c>
      <c r="J347" s="389">
        <f t="shared" si="41"/>
        <v>0.697062343709468</v>
      </c>
    </row>
    <row r="348" s="338" customFormat="1" ht="24" customHeight="1" spans="1:10">
      <c r="A348" s="386" t="s">
        <v>667</v>
      </c>
      <c r="B348" s="387">
        <v>7</v>
      </c>
      <c r="C348" s="388" t="s">
        <v>125</v>
      </c>
      <c r="D348" s="81">
        <v>29160000</v>
      </c>
      <c r="E348" s="81">
        <v>21530582.65</v>
      </c>
      <c r="F348" s="81">
        <v>4211605.49</v>
      </c>
      <c r="G348" s="81">
        <v>12439586.2</v>
      </c>
      <c r="H348" s="389">
        <f t="shared" si="42"/>
        <v>2.95364469192009</v>
      </c>
      <c r="I348" s="81">
        <f t="shared" si="40"/>
        <v>-16720413.8</v>
      </c>
      <c r="J348" s="389">
        <f t="shared" si="41"/>
        <v>-0.573402393689986</v>
      </c>
    </row>
    <row r="349" s="338" customFormat="1" ht="24" customHeight="1" spans="1:10">
      <c r="A349" s="386" t="s">
        <v>668</v>
      </c>
      <c r="B349" s="387">
        <v>7</v>
      </c>
      <c r="C349" s="388" t="s">
        <v>127</v>
      </c>
      <c r="D349" s="81">
        <v>1680000</v>
      </c>
      <c r="E349" s="81">
        <v>59579897</v>
      </c>
      <c r="F349" s="81">
        <v>1555209.99</v>
      </c>
      <c r="G349" s="81">
        <v>33571786.61</v>
      </c>
      <c r="H349" s="389">
        <f t="shared" si="42"/>
        <v>21.5866582814325</v>
      </c>
      <c r="I349" s="81">
        <f t="shared" si="40"/>
        <v>31891786.61</v>
      </c>
      <c r="J349" s="389">
        <f t="shared" si="41"/>
        <v>18.9832063154762</v>
      </c>
    </row>
    <row r="350" s="338" customFormat="1" ht="24" customHeight="1" spans="1:10">
      <c r="A350" s="386" t="s">
        <v>669</v>
      </c>
      <c r="B350" s="387">
        <v>7</v>
      </c>
      <c r="C350" s="388" t="s">
        <v>129</v>
      </c>
      <c r="D350" s="81">
        <v>0</v>
      </c>
      <c r="E350" s="81"/>
      <c r="F350" s="81">
        <v>0</v>
      </c>
      <c r="G350" s="81"/>
      <c r="H350" s="389"/>
      <c r="I350" s="81">
        <f t="shared" si="40"/>
        <v>0</v>
      </c>
      <c r="J350" s="389"/>
    </row>
    <row r="351" s="338" customFormat="1" ht="24" customHeight="1" spans="1:10">
      <c r="A351" s="386" t="s">
        <v>670</v>
      </c>
      <c r="B351" s="387">
        <v>7</v>
      </c>
      <c r="C351" s="388" t="s">
        <v>671</v>
      </c>
      <c r="D351" s="81">
        <v>0</v>
      </c>
      <c r="E351" s="81">
        <v>5044793.61</v>
      </c>
      <c r="F351" s="81">
        <v>5114644.68</v>
      </c>
      <c r="G351" s="81">
        <v>6326029.87</v>
      </c>
      <c r="H351" s="389"/>
      <c r="I351" s="81">
        <f t="shared" si="40"/>
        <v>6326029.87</v>
      </c>
      <c r="J351" s="389"/>
    </row>
    <row r="352" s="338" customFormat="1" ht="24" customHeight="1" spans="1:10">
      <c r="A352" s="386" t="s">
        <v>672</v>
      </c>
      <c r="B352" s="387">
        <v>5</v>
      </c>
      <c r="C352" s="388" t="s">
        <v>673</v>
      </c>
      <c r="D352" s="81">
        <v>521320000</v>
      </c>
      <c r="E352" s="81">
        <v>445110866.6</v>
      </c>
      <c r="F352" s="81">
        <v>488106350.38</v>
      </c>
      <c r="G352" s="81">
        <v>514777655.15</v>
      </c>
      <c r="H352" s="389">
        <f t="shared" ref="H352:H355" si="43">G352/F352</f>
        <v>1.05464240477354</v>
      </c>
      <c r="I352" s="81">
        <f t="shared" si="40"/>
        <v>-6542344.85000002</v>
      </c>
      <c r="J352" s="389">
        <f t="shared" ref="J352:J355" si="44">I352/D352</f>
        <v>-0.0125495757883834</v>
      </c>
    </row>
    <row r="353" s="338" customFormat="1" ht="24" customHeight="1" spans="1:10">
      <c r="A353" s="386" t="s">
        <v>674</v>
      </c>
      <c r="B353" s="387">
        <v>7</v>
      </c>
      <c r="C353" s="388" t="s">
        <v>675</v>
      </c>
      <c r="D353" s="81">
        <v>36800000</v>
      </c>
      <c r="E353" s="81">
        <v>26042541.95</v>
      </c>
      <c r="F353" s="81">
        <v>38694357.19</v>
      </c>
      <c r="G353" s="81">
        <v>37511844.33</v>
      </c>
      <c r="H353" s="389">
        <f t="shared" si="43"/>
        <v>0.969439656170187</v>
      </c>
      <c r="I353" s="81">
        <f t="shared" si="40"/>
        <v>711844.329999998</v>
      </c>
      <c r="J353" s="389">
        <f t="shared" si="44"/>
        <v>0.019343595923913</v>
      </c>
    </row>
    <row r="354" s="338" customFormat="1" ht="24" customHeight="1" spans="1:10">
      <c r="A354" s="386" t="s">
        <v>676</v>
      </c>
      <c r="B354" s="387">
        <v>7</v>
      </c>
      <c r="C354" s="388" t="s">
        <v>677</v>
      </c>
      <c r="D354" s="81">
        <v>283550000</v>
      </c>
      <c r="E354" s="81">
        <v>234246256.28</v>
      </c>
      <c r="F354" s="81">
        <v>256866404.85</v>
      </c>
      <c r="G354" s="81">
        <v>250997148.17</v>
      </c>
      <c r="H354" s="389">
        <f t="shared" si="43"/>
        <v>0.977150547641964</v>
      </c>
      <c r="I354" s="81">
        <f t="shared" si="40"/>
        <v>-32552851.83</v>
      </c>
      <c r="J354" s="389">
        <f t="shared" si="44"/>
        <v>-0.114804626450362</v>
      </c>
    </row>
    <row r="355" s="338" customFormat="1" ht="24" customHeight="1" spans="1:10">
      <c r="A355" s="386" t="s">
        <v>678</v>
      </c>
      <c r="B355" s="387">
        <v>7</v>
      </c>
      <c r="C355" s="388" t="s">
        <v>679</v>
      </c>
      <c r="D355" s="81">
        <v>194390000</v>
      </c>
      <c r="E355" s="81">
        <v>184822068.37</v>
      </c>
      <c r="F355" s="81">
        <v>184417500.34</v>
      </c>
      <c r="G355" s="81">
        <v>217028642.15</v>
      </c>
      <c r="H355" s="389">
        <f t="shared" si="43"/>
        <v>1.17683322759433</v>
      </c>
      <c r="I355" s="81">
        <f t="shared" si="40"/>
        <v>22638642.15</v>
      </c>
      <c r="J355" s="389">
        <f t="shared" si="44"/>
        <v>0.116459911260867</v>
      </c>
    </row>
    <row r="356" s="338" customFormat="1" ht="24" customHeight="1" spans="1:10">
      <c r="A356" s="386" t="s">
        <v>680</v>
      </c>
      <c r="B356" s="387">
        <v>7</v>
      </c>
      <c r="C356" s="388" t="s">
        <v>681</v>
      </c>
      <c r="D356" s="81">
        <v>0</v>
      </c>
      <c r="E356" s="81"/>
      <c r="F356" s="81">
        <v>0</v>
      </c>
      <c r="G356" s="81"/>
      <c r="H356" s="389"/>
      <c r="I356" s="81">
        <f t="shared" si="40"/>
        <v>0</v>
      </c>
      <c r="J356" s="389"/>
    </row>
    <row r="357" s="338" customFormat="1" ht="24" customHeight="1" spans="1:10">
      <c r="A357" s="386" t="s">
        <v>682</v>
      </c>
      <c r="B357" s="387">
        <v>7</v>
      </c>
      <c r="C357" s="388" t="s">
        <v>683</v>
      </c>
      <c r="D357" s="81">
        <v>150000</v>
      </c>
      <c r="E357" s="81"/>
      <c r="F357" s="81">
        <v>0</v>
      </c>
      <c r="G357" s="81"/>
      <c r="H357" s="389"/>
      <c r="I357" s="81">
        <f t="shared" si="40"/>
        <v>-150000</v>
      </c>
      <c r="J357" s="389">
        <f>I357/D357</f>
        <v>-1</v>
      </c>
    </row>
    <row r="358" s="338" customFormat="1" ht="24" customHeight="1" spans="1:10">
      <c r="A358" s="386" t="s">
        <v>684</v>
      </c>
      <c r="B358" s="387">
        <v>7</v>
      </c>
      <c r="C358" s="388" t="s">
        <v>685</v>
      </c>
      <c r="D358" s="81">
        <v>6430000</v>
      </c>
      <c r="E358" s="81"/>
      <c r="F358" s="81">
        <v>8128088</v>
      </c>
      <c r="G358" s="81">
        <v>9240020.5</v>
      </c>
      <c r="H358" s="389">
        <f>G358/F358</f>
        <v>1.1368012378803</v>
      </c>
      <c r="I358" s="81">
        <f t="shared" si="40"/>
        <v>2810020.5</v>
      </c>
      <c r="J358" s="389">
        <f>I358/D358</f>
        <v>0.437017185069984</v>
      </c>
    </row>
    <row r="359" s="338" customFormat="1" ht="24" customHeight="1" spans="1:10">
      <c r="A359" s="386" t="s">
        <v>686</v>
      </c>
      <c r="B359" s="387">
        <v>5</v>
      </c>
      <c r="C359" s="388" t="s">
        <v>687</v>
      </c>
      <c r="D359" s="81">
        <v>0</v>
      </c>
      <c r="E359" s="81"/>
      <c r="F359" s="81">
        <v>0</v>
      </c>
      <c r="G359" s="81"/>
      <c r="H359" s="389"/>
      <c r="I359" s="81">
        <f t="shared" si="40"/>
        <v>0</v>
      </c>
      <c r="J359" s="389"/>
    </row>
    <row r="360" s="338" customFormat="1" ht="24" customHeight="1" spans="1:10">
      <c r="A360" s="386" t="s">
        <v>688</v>
      </c>
      <c r="B360" s="387">
        <v>7</v>
      </c>
      <c r="C360" s="388" t="s">
        <v>689</v>
      </c>
      <c r="D360" s="81">
        <v>0</v>
      </c>
      <c r="E360" s="81"/>
      <c r="F360" s="81">
        <v>0</v>
      </c>
      <c r="G360" s="81"/>
      <c r="H360" s="389"/>
      <c r="I360" s="81">
        <f t="shared" si="40"/>
        <v>0</v>
      </c>
      <c r="J360" s="389"/>
    </row>
    <row r="361" s="338" customFormat="1" ht="24" customHeight="1" spans="1:10">
      <c r="A361" s="386" t="s">
        <v>690</v>
      </c>
      <c r="B361" s="387">
        <v>7</v>
      </c>
      <c r="C361" s="388" t="s">
        <v>691</v>
      </c>
      <c r="D361" s="81">
        <v>0</v>
      </c>
      <c r="E361" s="81"/>
      <c r="F361" s="81">
        <v>0</v>
      </c>
      <c r="G361" s="81"/>
      <c r="H361" s="389"/>
      <c r="I361" s="81">
        <f t="shared" si="40"/>
        <v>0</v>
      </c>
      <c r="J361" s="389"/>
    </row>
    <row r="362" s="338" customFormat="1" ht="24" customHeight="1" spans="1:10">
      <c r="A362" s="386" t="s">
        <v>692</v>
      </c>
      <c r="B362" s="387">
        <v>7</v>
      </c>
      <c r="C362" s="388" t="s">
        <v>693</v>
      </c>
      <c r="D362" s="81">
        <v>0</v>
      </c>
      <c r="E362" s="81"/>
      <c r="F362" s="81">
        <v>0</v>
      </c>
      <c r="G362" s="81"/>
      <c r="H362" s="389"/>
      <c r="I362" s="81">
        <f t="shared" si="40"/>
        <v>0</v>
      </c>
      <c r="J362" s="389"/>
    </row>
    <row r="363" s="338" customFormat="1" ht="24" customHeight="1" spans="1:10">
      <c r="A363" s="386" t="s">
        <v>694</v>
      </c>
      <c r="B363" s="387">
        <v>7</v>
      </c>
      <c r="C363" s="388" t="s">
        <v>695</v>
      </c>
      <c r="D363" s="81">
        <v>0</v>
      </c>
      <c r="E363" s="81"/>
      <c r="F363" s="81">
        <v>0</v>
      </c>
      <c r="G363" s="81"/>
      <c r="H363" s="389"/>
      <c r="I363" s="81">
        <f t="shared" si="40"/>
        <v>0</v>
      </c>
      <c r="J363" s="389"/>
    </row>
    <row r="364" s="338" customFormat="1" ht="24" customHeight="1" spans="1:10">
      <c r="A364" s="386" t="s">
        <v>696</v>
      </c>
      <c r="B364" s="387">
        <v>7</v>
      </c>
      <c r="C364" s="388" t="s">
        <v>697</v>
      </c>
      <c r="D364" s="81">
        <v>0</v>
      </c>
      <c r="E364" s="81"/>
      <c r="F364" s="81">
        <v>0</v>
      </c>
      <c r="G364" s="81"/>
      <c r="H364" s="389"/>
      <c r="I364" s="81">
        <f t="shared" si="40"/>
        <v>0</v>
      </c>
      <c r="J364" s="389"/>
    </row>
    <row r="365" s="338" customFormat="1" ht="24" customHeight="1" spans="1:10">
      <c r="A365" s="386" t="s">
        <v>698</v>
      </c>
      <c r="B365" s="387">
        <v>5</v>
      </c>
      <c r="C365" s="388" t="s">
        <v>699</v>
      </c>
      <c r="D365" s="81">
        <v>0</v>
      </c>
      <c r="E365" s="81"/>
      <c r="F365" s="81">
        <v>0</v>
      </c>
      <c r="G365" s="81"/>
      <c r="H365" s="389"/>
      <c r="I365" s="81">
        <f t="shared" si="40"/>
        <v>0</v>
      </c>
      <c r="J365" s="389"/>
    </row>
    <row r="366" s="338" customFormat="1" ht="24" customHeight="1" spans="1:10">
      <c r="A366" s="386" t="s">
        <v>700</v>
      </c>
      <c r="B366" s="387">
        <v>7</v>
      </c>
      <c r="C366" s="388" t="s">
        <v>701</v>
      </c>
      <c r="D366" s="81">
        <v>0</v>
      </c>
      <c r="E366" s="81"/>
      <c r="F366" s="81">
        <v>0</v>
      </c>
      <c r="G366" s="81"/>
      <c r="H366" s="389"/>
      <c r="I366" s="81">
        <f t="shared" si="40"/>
        <v>0</v>
      </c>
      <c r="J366" s="389"/>
    </row>
    <row r="367" s="338" customFormat="1" ht="24" customHeight="1" spans="1:10">
      <c r="A367" s="386" t="s">
        <v>702</v>
      </c>
      <c r="B367" s="387">
        <v>7</v>
      </c>
      <c r="C367" s="388" t="s">
        <v>703</v>
      </c>
      <c r="D367" s="81">
        <v>0</v>
      </c>
      <c r="E367" s="81"/>
      <c r="F367" s="81">
        <v>0</v>
      </c>
      <c r="G367" s="81"/>
      <c r="H367" s="389"/>
      <c r="I367" s="81">
        <f t="shared" si="40"/>
        <v>0</v>
      </c>
      <c r="J367" s="389"/>
    </row>
    <row r="368" s="338" customFormat="1" ht="24" customHeight="1" spans="1:10">
      <c r="A368" s="386" t="s">
        <v>704</v>
      </c>
      <c r="B368" s="387">
        <v>7</v>
      </c>
      <c r="C368" s="388" t="s">
        <v>705</v>
      </c>
      <c r="D368" s="81">
        <v>0</v>
      </c>
      <c r="E368" s="81"/>
      <c r="F368" s="81">
        <v>0</v>
      </c>
      <c r="G368" s="81"/>
      <c r="H368" s="389"/>
      <c r="I368" s="81">
        <f t="shared" si="40"/>
        <v>0</v>
      </c>
      <c r="J368" s="389"/>
    </row>
    <row r="369" s="338" customFormat="1" ht="24" customHeight="1" spans="1:10">
      <c r="A369" s="386" t="s">
        <v>706</v>
      </c>
      <c r="B369" s="387">
        <v>7</v>
      </c>
      <c r="C369" s="388" t="s">
        <v>707</v>
      </c>
      <c r="D369" s="81">
        <v>0</v>
      </c>
      <c r="E369" s="81"/>
      <c r="F369" s="81">
        <v>0</v>
      </c>
      <c r="G369" s="81"/>
      <c r="H369" s="389"/>
      <c r="I369" s="81">
        <f t="shared" si="40"/>
        <v>0</v>
      </c>
      <c r="J369" s="389"/>
    </row>
    <row r="370" s="338" customFormat="1" ht="24" customHeight="1" spans="1:10">
      <c r="A370" s="386" t="s">
        <v>708</v>
      </c>
      <c r="B370" s="387">
        <v>7</v>
      </c>
      <c r="C370" s="388" t="s">
        <v>709</v>
      </c>
      <c r="D370" s="81">
        <v>0</v>
      </c>
      <c r="E370" s="81"/>
      <c r="F370" s="81">
        <v>0</v>
      </c>
      <c r="G370" s="81"/>
      <c r="H370" s="389"/>
      <c r="I370" s="81">
        <f t="shared" si="40"/>
        <v>0</v>
      </c>
      <c r="J370" s="389"/>
    </row>
    <row r="371" s="338" customFormat="1" ht="24" customHeight="1" spans="1:10">
      <c r="A371" s="386" t="s">
        <v>710</v>
      </c>
      <c r="B371" s="387">
        <v>5</v>
      </c>
      <c r="C371" s="388" t="s">
        <v>711</v>
      </c>
      <c r="D371" s="81">
        <v>0</v>
      </c>
      <c r="E371" s="81"/>
      <c r="F371" s="81">
        <v>0</v>
      </c>
      <c r="G371" s="81"/>
      <c r="H371" s="389"/>
      <c r="I371" s="81">
        <f t="shared" si="40"/>
        <v>0</v>
      </c>
      <c r="J371" s="389"/>
    </row>
    <row r="372" s="338" customFormat="1" ht="24" customHeight="1" spans="1:10">
      <c r="A372" s="386" t="s">
        <v>712</v>
      </c>
      <c r="B372" s="387">
        <v>7</v>
      </c>
      <c r="C372" s="388" t="s">
        <v>713</v>
      </c>
      <c r="D372" s="81">
        <v>0</v>
      </c>
      <c r="E372" s="81"/>
      <c r="F372" s="81">
        <v>0</v>
      </c>
      <c r="G372" s="81"/>
      <c r="H372" s="389"/>
      <c r="I372" s="81">
        <f t="shared" si="40"/>
        <v>0</v>
      </c>
      <c r="J372" s="389"/>
    </row>
    <row r="373" s="338" customFormat="1" ht="24" customHeight="1" spans="1:10">
      <c r="A373" s="386" t="s">
        <v>714</v>
      </c>
      <c r="B373" s="387">
        <v>7</v>
      </c>
      <c r="C373" s="388" t="s">
        <v>715</v>
      </c>
      <c r="D373" s="81">
        <v>0</v>
      </c>
      <c r="E373" s="81"/>
      <c r="F373" s="81">
        <v>0</v>
      </c>
      <c r="G373" s="81"/>
      <c r="H373" s="389"/>
      <c r="I373" s="81">
        <f t="shared" si="40"/>
        <v>0</v>
      </c>
      <c r="J373" s="389"/>
    </row>
    <row r="374" s="338" customFormat="1" ht="24" customHeight="1" spans="1:10">
      <c r="A374" s="386" t="s">
        <v>716</v>
      </c>
      <c r="B374" s="387">
        <v>7</v>
      </c>
      <c r="C374" s="388" t="s">
        <v>717</v>
      </c>
      <c r="D374" s="81">
        <v>0</v>
      </c>
      <c r="E374" s="81"/>
      <c r="F374" s="81">
        <v>0</v>
      </c>
      <c r="G374" s="81"/>
      <c r="H374" s="389"/>
      <c r="I374" s="81">
        <f t="shared" si="40"/>
        <v>0</v>
      </c>
      <c r="J374" s="389"/>
    </row>
    <row r="375" s="338" customFormat="1" ht="24" customHeight="1" spans="1:10">
      <c r="A375" s="386" t="s">
        <v>718</v>
      </c>
      <c r="B375" s="387">
        <v>5</v>
      </c>
      <c r="C375" s="388" t="s">
        <v>719</v>
      </c>
      <c r="D375" s="81">
        <v>0</v>
      </c>
      <c r="E375" s="81"/>
      <c r="F375" s="81">
        <v>0</v>
      </c>
      <c r="G375" s="81"/>
      <c r="H375" s="389"/>
      <c r="I375" s="81">
        <f t="shared" si="40"/>
        <v>0</v>
      </c>
      <c r="J375" s="389"/>
    </row>
    <row r="376" s="338" customFormat="1" ht="24" customHeight="1" spans="1:10">
      <c r="A376" s="386" t="s">
        <v>720</v>
      </c>
      <c r="B376" s="387">
        <v>7</v>
      </c>
      <c r="C376" s="388" t="s">
        <v>721</v>
      </c>
      <c r="D376" s="81">
        <v>0</v>
      </c>
      <c r="E376" s="81"/>
      <c r="F376" s="81">
        <v>0</v>
      </c>
      <c r="G376" s="81"/>
      <c r="H376" s="389"/>
      <c r="I376" s="81">
        <f t="shared" si="40"/>
        <v>0</v>
      </c>
      <c r="J376" s="389"/>
    </row>
    <row r="377" s="338" customFormat="1" ht="24" customHeight="1" spans="1:10">
      <c r="A377" s="386" t="s">
        <v>722</v>
      </c>
      <c r="B377" s="387">
        <v>7</v>
      </c>
      <c r="C377" s="388" t="s">
        <v>723</v>
      </c>
      <c r="D377" s="81">
        <v>0</v>
      </c>
      <c r="E377" s="81"/>
      <c r="F377" s="81">
        <v>0</v>
      </c>
      <c r="G377" s="81"/>
      <c r="H377" s="389"/>
      <c r="I377" s="81">
        <f t="shared" si="40"/>
        <v>0</v>
      </c>
      <c r="J377" s="389"/>
    </row>
    <row r="378" s="338" customFormat="1" ht="24" customHeight="1" spans="1:10">
      <c r="A378" s="386" t="s">
        <v>724</v>
      </c>
      <c r="B378" s="387">
        <v>7</v>
      </c>
      <c r="C378" s="388" t="s">
        <v>725</v>
      </c>
      <c r="D378" s="81">
        <v>0</v>
      </c>
      <c r="E378" s="81"/>
      <c r="F378" s="81">
        <v>0</v>
      </c>
      <c r="G378" s="81"/>
      <c r="H378" s="389"/>
      <c r="I378" s="81">
        <f t="shared" si="40"/>
        <v>0</v>
      </c>
      <c r="J378" s="389"/>
    </row>
    <row r="379" s="338" customFormat="1" ht="24" customHeight="1" spans="1:10">
      <c r="A379" s="386" t="s">
        <v>726</v>
      </c>
      <c r="B379" s="387">
        <v>5</v>
      </c>
      <c r="C379" s="388" t="s">
        <v>727</v>
      </c>
      <c r="D379" s="81">
        <v>0</v>
      </c>
      <c r="E379" s="81"/>
      <c r="F379" s="81">
        <v>0</v>
      </c>
      <c r="G379" s="81"/>
      <c r="H379" s="389"/>
      <c r="I379" s="81">
        <f t="shared" si="40"/>
        <v>0</v>
      </c>
      <c r="J379" s="389"/>
    </row>
    <row r="380" s="338" customFormat="1" ht="24" customHeight="1" spans="1:10">
      <c r="A380" s="386" t="s">
        <v>728</v>
      </c>
      <c r="B380" s="387">
        <v>7</v>
      </c>
      <c r="C380" s="388" t="s">
        <v>729</v>
      </c>
      <c r="D380" s="81">
        <v>0</v>
      </c>
      <c r="E380" s="81"/>
      <c r="F380" s="81">
        <v>0</v>
      </c>
      <c r="G380" s="81"/>
      <c r="H380" s="389"/>
      <c r="I380" s="81">
        <f t="shared" si="40"/>
        <v>0</v>
      </c>
      <c r="J380" s="389"/>
    </row>
    <row r="381" s="338" customFormat="1" ht="24" customHeight="1" spans="1:10">
      <c r="A381" s="386" t="s">
        <v>730</v>
      </c>
      <c r="B381" s="387">
        <v>7</v>
      </c>
      <c r="C381" s="388" t="s">
        <v>731</v>
      </c>
      <c r="D381" s="81">
        <v>0</v>
      </c>
      <c r="E381" s="81"/>
      <c r="F381" s="81">
        <v>0</v>
      </c>
      <c r="G381" s="81"/>
      <c r="H381" s="389"/>
      <c r="I381" s="81">
        <f t="shared" si="40"/>
        <v>0</v>
      </c>
      <c r="J381" s="389"/>
    </row>
    <row r="382" s="338" customFormat="1" ht="24" customHeight="1" spans="1:10">
      <c r="A382" s="386" t="s">
        <v>732</v>
      </c>
      <c r="B382" s="387">
        <v>7</v>
      </c>
      <c r="C382" s="388" t="s">
        <v>733</v>
      </c>
      <c r="D382" s="81">
        <v>0</v>
      </c>
      <c r="E382" s="81"/>
      <c r="F382" s="81">
        <v>0</v>
      </c>
      <c r="G382" s="81"/>
      <c r="H382" s="389"/>
      <c r="I382" s="81">
        <f t="shared" si="40"/>
        <v>0</v>
      </c>
      <c r="J382" s="389"/>
    </row>
    <row r="383" s="338" customFormat="1" ht="24" customHeight="1" spans="1:10">
      <c r="A383" s="386" t="s">
        <v>734</v>
      </c>
      <c r="B383" s="387">
        <v>5</v>
      </c>
      <c r="C383" s="388" t="s">
        <v>735</v>
      </c>
      <c r="D383" s="81">
        <v>730000</v>
      </c>
      <c r="E383" s="81">
        <v>5762586.6</v>
      </c>
      <c r="F383" s="81">
        <v>5367288.26</v>
      </c>
      <c r="G383" s="81">
        <v>2138842.32</v>
      </c>
      <c r="H383" s="389">
        <f>G383/F383</f>
        <v>0.398495891480216</v>
      </c>
      <c r="I383" s="81">
        <f t="shared" si="40"/>
        <v>1408842.32</v>
      </c>
      <c r="J383" s="389">
        <f t="shared" ref="J383:J385" si="45">I383/D383</f>
        <v>1.92992098630137</v>
      </c>
    </row>
    <row r="384" s="338" customFormat="1" ht="24" customHeight="1" spans="1:10">
      <c r="A384" s="386" t="s">
        <v>736</v>
      </c>
      <c r="B384" s="387">
        <v>7</v>
      </c>
      <c r="C384" s="388" t="s">
        <v>737</v>
      </c>
      <c r="D384" s="81">
        <v>220000</v>
      </c>
      <c r="E384" s="81"/>
      <c r="F384" s="81">
        <v>0</v>
      </c>
      <c r="G384" s="81">
        <v>336218.11</v>
      </c>
      <c r="H384" s="389"/>
      <c r="I384" s="81">
        <f t="shared" si="40"/>
        <v>116218.11</v>
      </c>
      <c r="J384" s="389">
        <f t="shared" si="45"/>
        <v>0.528264136363636</v>
      </c>
    </row>
    <row r="385" s="338" customFormat="1" ht="24" customHeight="1" spans="1:10">
      <c r="A385" s="386" t="s">
        <v>738</v>
      </c>
      <c r="B385" s="387">
        <v>7</v>
      </c>
      <c r="C385" s="388" t="s">
        <v>739</v>
      </c>
      <c r="D385" s="81">
        <v>510000</v>
      </c>
      <c r="E385" s="81">
        <v>5762586.6</v>
      </c>
      <c r="F385" s="81">
        <v>5367288.26</v>
      </c>
      <c r="G385" s="81">
        <v>1802624.21</v>
      </c>
      <c r="H385" s="389">
        <f>G385/F385</f>
        <v>0.335853809722528</v>
      </c>
      <c r="I385" s="81">
        <f t="shared" si="40"/>
        <v>1292624.21</v>
      </c>
      <c r="J385" s="389">
        <f t="shared" si="45"/>
        <v>2.5345572745098</v>
      </c>
    </row>
    <row r="386" s="338" customFormat="1" ht="24" customHeight="1" spans="1:10">
      <c r="A386" s="386" t="s">
        <v>740</v>
      </c>
      <c r="B386" s="387">
        <v>7</v>
      </c>
      <c r="C386" s="388" t="s">
        <v>741</v>
      </c>
      <c r="D386" s="81">
        <v>0</v>
      </c>
      <c r="E386" s="81"/>
      <c r="F386" s="81">
        <v>0</v>
      </c>
      <c r="G386" s="81"/>
      <c r="H386" s="389"/>
      <c r="I386" s="81">
        <f t="shared" si="40"/>
        <v>0</v>
      </c>
      <c r="J386" s="389"/>
    </row>
    <row r="387" s="338" customFormat="1" ht="24" customHeight="1" spans="1:10">
      <c r="A387" s="386" t="s">
        <v>742</v>
      </c>
      <c r="B387" s="387">
        <v>7</v>
      </c>
      <c r="C387" s="388" t="s">
        <v>743</v>
      </c>
      <c r="D387" s="81">
        <v>0</v>
      </c>
      <c r="E387" s="81"/>
      <c r="F387" s="81">
        <v>0</v>
      </c>
      <c r="G387" s="81"/>
      <c r="H387" s="389"/>
      <c r="I387" s="81">
        <f t="shared" si="40"/>
        <v>0</v>
      </c>
      <c r="J387" s="389"/>
    </row>
    <row r="388" s="338" customFormat="1" ht="24" customHeight="1" spans="1:10">
      <c r="A388" s="386" t="s">
        <v>744</v>
      </c>
      <c r="B388" s="387">
        <v>7</v>
      </c>
      <c r="C388" s="388" t="s">
        <v>745</v>
      </c>
      <c r="D388" s="81">
        <v>0</v>
      </c>
      <c r="E388" s="81"/>
      <c r="F388" s="81">
        <v>0</v>
      </c>
      <c r="G388" s="81"/>
      <c r="H388" s="389"/>
      <c r="I388" s="81">
        <f t="shared" si="40"/>
        <v>0</v>
      </c>
      <c r="J388" s="389"/>
    </row>
    <row r="389" s="338" customFormat="1" ht="24" customHeight="1" spans="1:10">
      <c r="A389" s="386" t="s">
        <v>746</v>
      </c>
      <c r="B389" s="387">
        <v>5</v>
      </c>
      <c r="C389" s="388" t="s">
        <v>747</v>
      </c>
      <c r="D389" s="81">
        <v>5590000</v>
      </c>
      <c r="E389" s="81">
        <v>30000000</v>
      </c>
      <c r="F389" s="81">
        <v>30000000</v>
      </c>
      <c r="G389" s="81">
        <v>4157593.1</v>
      </c>
      <c r="H389" s="389">
        <f>G389/F389</f>
        <v>0.138586436666667</v>
      </c>
      <c r="I389" s="81">
        <f t="shared" si="40"/>
        <v>-1432406.9</v>
      </c>
      <c r="J389" s="389">
        <f>I389/D389</f>
        <v>-0.256244525939177</v>
      </c>
    </row>
    <row r="390" s="338" customFormat="1" ht="24" customHeight="1" spans="1:10">
      <c r="A390" s="386" t="s">
        <v>748</v>
      </c>
      <c r="B390" s="387">
        <v>7</v>
      </c>
      <c r="C390" s="388" t="s">
        <v>749</v>
      </c>
      <c r="D390" s="81">
        <v>0</v>
      </c>
      <c r="E390" s="81">
        <v>30000000</v>
      </c>
      <c r="F390" s="81">
        <v>9956758.9</v>
      </c>
      <c r="G390" s="81">
        <v>2398510</v>
      </c>
      <c r="H390" s="389"/>
      <c r="I390" s="81">
        <f t="shared" si="40"/>
        <v>2398510</v>
      </c>
      <c r="J390" s="389"/>
    </row>
    <row r="391" s="338" customFormat="1" ht="24" customHeight="1" spans="1:10">
      <c r="A391" s="386" t="s">
        <v>750</v>
      </c>
      <c r="B391" s="387">
        <v>7</v>
      </c>
      <c r="C391" s="388" t="s">
        <v>751</v>
      </c>
      <c r="D391" s="81">
        <v>0</v>
      </c>
      <c r="E391" s="81"/>
      <c r="F391" s="81">
        <v>0</v>
      </c>
      <c r="G391" s="81"/>
      <c r="H391" s="389"/>
      <c r="I391" s="81">
        <f t="shared" ref="I391:I454" si="46">G391-D391</f>
        <v>0</v>
      </c>
      <c r="J391" s="389"/>
    </row>
    <row r="392" s="338" customFormat="1" ht="24" customHeight="1" spans="1:10">
      <c r="A392" s="386" t="s">
        <v>752</v>
      </c>
      <c r="B392" s="387">
        <v>7</v>
      </c>
      <c r="C392" s="388" t="s">
        <v>753</v>
      </c>
      <c r="D392" s="81">
        <v>0</v>
      </c>
      <c r="E392" s="81"/>
      <c r="F392" s="81">
        <v>0</v>
      </c>
      <c r="G392" s="81"/>
      <c r="H392" s="389"/>
      <c r="I392" s="81">
        <f t="shared" si="46"/>
        <v>0</v>
      </c>
      <c r="J392" s="389"/>
    </row>
    <row r="393" s="338" customFormat="1" ht="24" customHeight="1" spans="1:10">
      <c r="A393" s="386" t="s">
        <v>754</v>
      </c>
      <c r="B393" s="387">
        <v>7</v>
      </c>
      <c r="C393" s="388" t="s">
        <v>755</v>
      </c>
      <c r="D393" s="81">
        <v>0</v>
      </c>
      <c r="E393" s="81"/>
      <c r="F393" s="81">
        <v>0</v>
      </c>
      <c r="G393" s="81"/>
      <c r="H393" s="389"/>
      <c r="I393" s="81">
        <f t="shared" si="46"/>
        <v>0</v>
      </c>
      <c r="J393" s="389"/>
    </row>
    <row r="394" s="338" customFormat="1" ht="24" customHeight="1" spans="1:10">
      <c r="A394" s="386" t="s">
        <v>756</v>
      </c>
      <c r="B394" s="387">
        <v>7</v>
      </c>
      <c r="C394" s="388" t="s">
        <v>757</v>
      </c>
      <c r="D394" s="81">
        <v>0</v>
      </c>
      <c r="E394" s="81"/>
      <c r="F394" s="81">
        <v>0</v>
      </c>
      <c r="G394" s="81"/>
      <c r="H394" s="389"/>
      <c r="I394" s="81">
        <f t="shared" si="46"/>
        <v>0</v>
      </c>
      <c r="J394" s="389"/>
    </row>
    <row r="395" s="338" customFormat="1" ht="24" customHeight="1" spans="1:10">
      <c r="A395" s="386" t="s">
        <v>758</v>
      </c>
      <c r="B395" s="387">
        <v>7</v>
      </c>
      <c r="C395" s="388" t="s">
        <v>759</v>
      </c>
      <c r="D395" s="81">
        <v>5590000</v>
      </c>
      <c r="E395" s="81"/>
      <c r="F395" s="81">
        <v>20043241.1</v>
      </c>
      <c r="G395" s="81">
        <v>1759083.1</v>
      </c>
      <c r="H395" s="389">
        <f t="shared" ref="H395:H400" si="47">G395/F395</f>
        <v>0.0877644035325205</v>
      </c>
      <c r="I395" s="81">
        <f t="shared" si="46"/>
        <v>-3830916.9</v>
      </c>
      <c r="J395" s="389">
        <f t="shared" ref="J395:J401" si="48">I395/D395</f>
        <v>-0.685316082289803</v>
      </c>
    </row>
    <row r="396" s="338" customFormat="1" ht="24" customHeight="1" spans="1:10">
      <c r="A396" s="386" t="s">
        <v>760</v>
      </c>
      <c r="B396" s="387">
        <v>5</v>
      </c>
      <c r="C396" s="388" t="s">
        <v>761</v>
      </c>
      <c r="D396" s="81">
        <v>810000</v>
      </c>
      <c r="E396" s="81"/>
      <c r="F396" s="81">
        <v>0</v>
      </c>
      <c r="G396" s="81">
        <v>3600</v>
      </c>
      <c r="H396" s="389"/>
      <c r="I396" s="81">
        <f t="shared" si="46"/>
        <v>-806400</v>
      </c>
      <c r="J396" s="389">
        <f t="shared" si="48"/>
        <v>-0.995555555555556</v>
      </c>
    </row>
    <row r="397" s="338" customFormat="1" ht="24" customHeight="1" spans="1:10">
      <c r="A397" s="386" t="s">
        <v>762</v>
      </c>
      <c r="B397" s="387">
        <v>7</v>
      </c>
      <c r="C397" s="388" t="s">
        <v>763</v>
      </c>
      <c r="D397" s="81">
        <v>810000</v>
      </c>
      <c r="E397" s="81"/>
      <c r="F397" s="81">
        <v>0</v>
      </c>
      <c r="G397" s="81">
        <v>3600</v>
      </c>
      <c r="H397" s="389"/>
      <c r="I397" s="81">
        <f t="shared" si="46"/>
        <v>-806400</v>
      </c>
      <c r="J397" s="389">
        <f t="shared" si="48"/>
        <v>-0.995555555555556</v>
      </c>
    </row>
    <row r="398" s="338" customFormat="1" ht="24" customHeight="1" spans="1:10">
      <c r="A398" s="381" t="s">
        <v>764</v>
      </c>
      <c r="B398" s="382">
        <v>3</v>
      </c>
      <c r="C398" s="402" t="s">
        <v>765</v>
      </c>
      <c r="D398" s="403">
        <v>4030000</v>
      </c>
      <c r="E398" s="403">
        <v>27832840.6</v>
      </c>
      <c r="F398" s="403">
        <v>5341605</v>
      </c>
      <c r="G398" s="403">
        <v>1502160.14</v>
      </c>
      <c r="H398" s="385">
        <f t="shared" si="47"/>
        <v>0.281218873353608</v>
      </c>
      <c r="I398" s="403">
        <f t="shared" si="46"/>
        <v>-2527839.86</v>
      </c>
      <c r="J398" s="385">
        <f t="shared" si="48"/>
        <v>-0.627255548387097</v>
      </c>
    </row>
    <row r="399" s="338" customFormat="1" ht="24" customHeight="1" spans="1:10">
      <c r="A399" s="386" t="s">
        <v>766</v>
      </c>
      <c r="B399" s="387">
        <v>5</v>
      </c>
      <c r="C399" s="388" t="s">
        <v>767</v>
      </c>
      <c r="D399" s="81">
        <v>3960000</v>
      </c>
      <c r="E399" s="81">
        <v>18882840.6</v>
      </c>
      <c r="F399" s="81">
        <v>3823638</v>
      </c>
      <c r="G399" s="81">
        <v>1186546.26</v>
      </c>
      <c r="H399" s="389">
        <f t="shared" si="47"/>
        <v>0.310318670334378</v>
      </c>
      <c r="I399" s="81">
        <f t="shared" si="46"/>
        <v>-2773453.74</v>
      </c>
      <c r="J399" s="389">
        <f t="shared" si="48"/>
        <v>-0.700367106060606</v>
      </c>
    </row>
    <row r="400" s="338" customFormat="1" ht="24" customHeight="1" spans="1:10">
      <c r="A400" s="386" t="s">
        <v>768</v>
      </c>
      <c r="B400" s="387">
        <v>7</v>
      </c>
      <c r="C400" s="388" t="s">
        <v>125</v>
      </c>
      <c r="D400" s="81">
        <v>630000</v>
      </c>
      <c r="E400" s="81">
        <v>742840.6</v>
      </c>
      <c r="F400" s="81">
        <v>332638</v>
      </c>
      <c r="G400" s="81">
        <v>722602.8</v>
      </c>
      <c r="H400" s="389">
        <f t="shared" si="47"/>
        <v>2.17233990103356</v>
      </c>
      <c r="I400" s="81">
        <f t="shared" si="46"/>
        <v>92602.8</v>
      </c>
      <c r="J400" s="389">
        <f t="shared" si="48"/>
        <v>0.146988571428571</v>
      </c>
    </row>
    <row r="401" s="338" customFormat="1" ht="24" customHeight="1" spans="1:10">
      <c r="A401" s="386" t="s">
        <v>769</v>
      </c>
      <c r="B401" s="387">
        <v>7</v>
      </c>
      <c r="C401" s="388" t="s">
        <v>127</v>
      </c>
      <c r="D401" s="81">
        <v>20000</v>
      </c>
      <c r="E401" s="81">
        <v>50000</v>
      </c>
      <c r="F401" s="81">
        <v>50000</v>
      </c>
      <c r="G401" s="81">
        <v>26741</v>
      </c>
      <c r="H401" s="389"/>
      <c r="I401" s="81">
        <f t="shared" si="46"/>
        <v>6741</v>
      </c>
      <c r="J401" s="389">
        <f t="shared" si="48"/>
        <v>0.33705</v>
      </c>
    </row>
    <row r="402" s="338" customFormat="1" ht="24" customHeight="1" spans="1:10">
      <c r="A402" s="386" t="s">
        <v>770</v>
      </c>
      <c r="B402" s="387">
        <v>7</v>
      </c>
      <c r="C402" s="388" t="s">
        <v>129</v>
      </c>
      <c r="D402" s="81">
        <v>0</v>
      </c>
      <c r="E402" s="81"/>
      <c r="F402" s="81">
        <v>0</v>
      </c>
      <c r="G402" s="81"/>
      <c r="H402" s="389"/>
      <c r="I402" s="81">
        <f t="shared" si="46"/>
        <v>0</v>
      </c>
      <c r="J402" s="389"/>
    </row>
    <row r="403" s="338" customFormat="1" ht="24" customHeight="1" spans="1:10">
      <c r="A403" s="386" t="s">
        <v>771</v>
      </c>
      <c r="B403" s="387">
        <v>7</v>
      </c>
      <c r="C403" s="388" t="s">
        <v>772</v>
      </c>
      <c r="D403" s="81">
        <v>3310000</v>
      </c>
      <c r="E403" s="81">
        <v>18090000</v>
      </c>
      <c r="F403" s="81">
        <v>3441000</v>
      </c>
      <c r="G403" s="81">
        <v>437202.46</v>
      </c>
      <c r="H403" s="389"/>
      <c r="I403" s="81">
        <f t="shared" si="46"/>
        <v>-2872797.54</v>
      </c>
      <c r="J403" s="389">
        <f>I403/D403</f>
        <v>-0.867914664652568</v>
      </c>
    </row>
    <row r="404" s="338" customFormat="1" ht="24" customHeight="1" spans="1:10">
      <c r="A404" s="386" t="s">
        <v>773</v>
      </c>
      <c r="B404" s="387">
        <v>5</v>
      </c>
      <c r="C404" s="388" t="s">
        <v>774</v>
      </c>
      <c r="D404" s="81">
        <v>0</v>
      </c>
      <c r="E404" s="81"/>
      <c r="F404" s="81">
        <v>0</v>
      </c>
      <c r="G404" s="81"/>
      <c r="H404" s="389"/>
      <c r="I404" s="81">
        <f t="shared" si="46"/>
        <v>0</v>
      </c>
      <c r="J404" s="389"/>
    </row>
    <row r="405" s="338" customFormat="1" ht="24" customHeight="1" spans="1:10">
      <c r="A405" s="386" t="s">
        <v>775</v>
      </c>
      <c r="B405" s="387">
        <v>7</v>
      </c>
      <c r="C405" s="388" t="s">
        <v>776</v>
      </c>
      <c r="D405" s="81">
        <v>0</v>
      </c>
      <c r="E405" s="81"/>
      <c r="F405" s="81">
        <v>0</v>
      </c>
      <c r="G405" s="81"/>
      <c r="H405" s="389"/>
      <c r="I405" s="81">
        <f t="shared" si="46"/>
        <v>0</v>
      </c>
      <c r="J405" s="389"/>
    </row>
    <row r="406" s="338" customFormat="1" ht="24" customHeight="1" spans="1:10">
      <c r="A406" s="386" t="s">
        <v>777</v>
      </c>
      <c r="B406" s="387">
        <v>7</v>
      </c>
      <c r="C406" s="388" t="s">
        <v>778</v>
      </c>
      <c r="D406" s="81">
        <v>0</v>
      </c>
      <c r="E406" s="81"/>
      <c r="F406" s="81">
        <v>0</v>
      </c>
      <c r="G406" s="81"/>
      <c r="H406" s="389"/>
      <c r="I406" s="81">
        <f t="shared" si="46"/>
        <v>0</v>
      </c>
      <c r="J406" s="389"/>
    </row>
    <row r="407" s="338" customFormat="1" ht="24" customHeight="1" spans="1:10">
      <c r="A407" s="386" t="s">
        <v>779</v>
      </c>
      <c r="B407" s="387">
        <v>7</v>
      </c>
      <c r="C407" s="388" t="s">
        <v>780</v>
      </c>
      <c r="D407" s="81">
        <v>0</v>
      </c>
      <c r="E407" s="81"/>
      <c r="F407" s="81">
        <v>0</v>
      </c>
      <c r="G407" s="81"/>
      <c r="H407" s="389"/>
      <c r="I407" s="81">
        <f t="shared" si="46"/>
        <v>0</v>
      </c>
      <c r="J407" s="389"/>
    </row>
    <row r="408" s="338" customFormat="1" ht="24" customHeight="1" spans="1:10">
      <c r="A408" s="386" t="s">
        <v>781</v>
      </c>
      <c r="B408" s="387">
        <v>7</v>
      </c>
      <c r="C408" s="388" t="s">
        <v>782</v>
      </c>
      <c r="D408" s="81">
        <v>0</v>
      </c>
      <c r="E408" s="81"/>
      <c r="F408" s="81">
        <v>0</v>
      </c>
      <c r="G408" s="81"/>
      <c r="H408" s="389"/>
      <c r="I408" s="81">
        <f t="shared" si="46"/>
        <v>0</v>
      </c>
      <c r="J408" s="389"/>
    </row>
    <row r="409" s="338" customFormat="1" ht="24" customHeight="1" spans="1:10">
      <c r="A409" s="386" t="s">
        <v>783</v>
      </c>
      <c r="B409" s="387">
        <v>7</v>
      </c>
      <c r="C409" s="388" t="s">
        <v>784</v>
      </c>
      <c r="D409" s="81">
        <v>0</v>
      </c>
      <c r="E409" s="81"/>
      <c r="F409" s="81">
        <v>0</v>
      </c>
      <c r="G409" s="81"/>
      <c r="H409" s="389"/>
      <c r="I409" s="81">
        <f t="shared" si="46"/>
        <v>0</v>
      </c>
      <c r="J409" s="389"/>
    </row>
    <row r="410" s="338" customFormat="1" ht="24" customHeight="1" spans="1:10">
      <c r="A410" s="386" t="s">
        <v>785</v>
      </c>
      <c r="B410" s="387">
        <v>7</v>
      </c>
      <c r="C410" s="388" t="s">
        <v>786</v>
      </c>
      <c r="D410" s="81">
        <v>0</v>
      </c>
      <c r="E410" s="81"/>
      <c r="F410" s="81">
        <v>0</v>
      </c>
      <c r="G410" s="81"/>
      <c r="H410" s="389"/>
      <c r="I410" s="81">
        <f t="shared" si="46"/>
        <v>0</v>
      </c>
      <c r="J410" s="389"/>
    </row>
    <row r="411" s="338" customFormat="1" ht="24" customHeight="1" spans="1:10">
      <c r="A411" s="386" t="s">
        <v>787</v>
      </c>
      <c r="B411" s="387">
        <v>7</v>
      </c>
      <c r="C411" s="388" t="s">
        <v>788</v>
      </c>
      <c r="D411" s="81">
        <v>0</v>
      </c>
      <c r="E411" s="81"/>
      <c r="F411" s="81">
        <v>0</v>
      </c>
      <c r="G411" s="81"/>
      <c r="H411" s="389"/>
      <c r="I411" s="81">
        <f t="shared" si="46"/>
        <v>0</v>
      </c>
      <c r="J411" s="389"/>
    </row>
    <row r="412" s="338" customFormat="1" ht="24" customHeight="1" spans="1:10">
      <c r="A412" s="386" t="s">
        <v>789</v>
      </c>
      <c r="B412" s="387">
        <v>7</v>
      </c>
      <c r="C412" s="388" t="s">
        <v>790</v>
      </c>
      <c r="D412" s="81">
        <v>0</v>
      </c>
      <c r="E412" s="81"/>
      <c r="F412" s="81">
        <v>0</v>
      </c>
      <c r="G412" s="81"/>
      <c r="H412" s="389"/>
      <c r="I412" s="81">
        <f t="shared" si="46"/>
        <v>0</v>
      </c>
      <c r="J412" s="389"/>
    </row>
    <row r="413" s="338" customFormat="1" ht="24" customHeight="1" spans="1:10">
      <c r="A413" s="386" t="s">
        <v>791</v>
      </c>
      <c r="B413" s="387">
        <v>5</v>
      </c>
      <c r="C413" s="388" t="s">
        <v>792</v>
      </c>
      <c r="D413" s="81">
        <v>0</v>
      </c>
      <c r="E413" s="81"/>
      <c r="F413" s="81">
        <v>0</v>
      </c>
      <c r="G413" s="81"/>
      <c r="H413" s="389"/>
      <c r="I413" s="81">
        <f t="shared" si="46"/>
        <v>0</v>
      </c>
      <c r="J413" s="389"/>
    </row>
    <row r="414" s="338" customFormat="1" ht="24" customHeight="1" spans="1:10">
      <c r="A414" s="386" t="s">
        <v>793</v>
      </c>
      <c r="B414" s="387">
        <v>7</v>
      </c>
      <c r="C414" s="388" t="s">
        <v>776</v>
      </c>
      <c r="D414" s="81">
        <v>0</v>
      </c>
      <c r="E414" s="81"/>
      <c r="F414" s="81">
        <v>0</v>
      </c>
      <c r="G414" s="81"/>
      <c r="H414" s="389"/>
      <c r="I414" s="81">
        <f t="shared" si="46"/>
        <v>0</v>
      </c>
      <c r="J414" s="389"/>
    </row>
    <row r="415" s="338" customFormat="1" ht="24" customHeight="1" spans="1:10">
      <c r="A415" s="386" t="s">
        <v>794</v>
      </c>
      <c r="B415" s="387">
        <v>7</v>
      </c>
      <c r="C415" s="388" t="s">
        <v>795</v>
      </c>
      <c r="D415" s="81">
        <v>0</v>
      </c>
      <c r="E415" s="81"/>
      <c r="F415" s="81">
        <v>0</v>
      </c>
      <c r="G415" s="81"/>
      <c r="H415" s="389"/>
      <c r="I415" s="81">
        <f t="shared" si="46"/>
        <v>0</v>
      </c>
      <c r="J415" s="389"/>
    </row>
    <row r="416" s="338" customFormat="1" ht="24" customHeight="1" spans="1:10">
      <c r="A416" s="386" t="s">
        <v>796</v>
      </c>
      <c r="B416" s="387">
        <v>7</v>
      </c>
      <c r="C416" s="388" t="s">
        <v>797</v>
      </c>
      <c r="D416" s="81">
        <v>0</v>
      </c>
      <c r="E416" s="81"/>
      <c r="F416" s="81">
        <v>0</v>
      </c>
      <c r="G416" s="81"/>
      <c r="H416" s="389"/>
      <c r="I416" s="81">
        <f t="shared" si="46"/>
        <v>0</v>
      </c>
      <c r="J416" s="389"/>
    </row>
    <row r="417" s="338" customFormat="1" ht="24" customHeight="1" spans="1:10">
      <c r="A417" s="386" t="s">
        <v>798</v>
      </c>
      <c r="B417" s="387">
        <v>7</v>
      </c>
      <c r="C417" s="388" t="s">
        <v>799</v>
      </c>
      <c r="D417" s="81">
        <v>0</v>
      </c>
      <c r="E417" s="81"/>
      <c r="F417" s="81">
        <v>0</v>
      </c>
      <c r="G417" s="81"/>
      <c r="H417" s="389"/>
      <c r="I417" s="81">
        <f t="shared" si="46"/>
        <v>0</v>
      </c>
      <c r="J417" s="389"/>
    </row>
    <row r="418" s="338" customFormat="1" ht="24" customHeight="1" spans="1:10">
      <c r="A418" s="386" t="s">
        <v>800</v>
      </c>
      <c r="B418" s="387">
        <v>7</v>
      </c>
      <c r="C418" s="388" t="s">
        <v>801</v>
      </c>
      <c r="D418" s="81">
        <v>0</v>
      </c>
      <c r="E418" s="81"/>
      <c r="F418" s="81">
        <v>0</v>
      </c>
      <c r="G418" s="81"/>
      <c r="H418" s="389"/>
      <c r="I418" s="81">
        <f t="shared" si="46"/>
        <v>0</v>
      </c>
      <c r="J418" s="389"/>
    </row>
    <row r="419" s="338" customFormat="1" ht="24" customHeight="1" spans="1:10">
      <c r="A419" s="386" t="s">
        <v>802</v>
      </c>
      <c r="B419" s="387">
        <v>5</v>
      </c>
      <c r="C419" s="388" t="s">
        <v>803</v>
      </c>
      <c r="D419" s="81">
        <v>0</v>
      </c>
      <c r="E419" s="81">
        <v>5100000</v>
      </c>
      <c r="F419" s="81">
        <v>1000000</v>
      </c>
      <c r="G419" s="81"/>
      <c r="H419" s="389"/>
      <c r="I419" s="81">
        <f t="shared" si="46"/>
        <v>0</v>
      </c>
      <c r="J419" s="389"/>
    </row>
    <row r="420" s="338" customFormat="1" ht="24" customHeight="1" spans="1:10">
      <c r="A420" s="386" t="s">
        <v>804</v>
      </c>
      <c r="B420" s="387">
        <v>7</v>
      </c>
      <c r="C420" s="388" t="s">
        <v>776</v>
      </c>
      <c r="D420" s="81">
        <v>0</v>
      </c>
      <c r="E420" s="81"/>
      <c r="F420" s="81">
        <v>0</v>
      </c>
      <c r="G420" s="81"/>
      <c r="H420" s="389"/>
      <c r="I420" s="81">
        <f t="shared" si="46"/>
        <v>0</v>
      </c>
      <c r="J420" s="389"/>
    </row>
    <row r="421" s="338" customFormat="1" ht="24" customHeight="1" spans="1:10">
      <c r="A421" s="386" t="s">
        <v>805</v>
      </c>
      <c r="B421" s="387">
        <v>7</v>
      </c>
      <c r="C421" s="388" t="s">
        <v>806</v>
      </c>
      <c r="D421" s="81">
        <v>0</v>
      </c>
      <c r="E421" s="81"/>
      <c r="F421" s="81">
        <v>0</v>
      </c>
      <c r="G421" s="81"/>
      <c r="H421" s="389"/>
      <c r="I421" s="81">
        <f t="shared" si="46"/>
        <v>0</v>
      </c>
      <c r="J421" s="389"/>
    </row>
    <row r="422" s="338" customFormat="1" ht="24" customHeight="1" spans="1:10">
      <c r="A422" s="386" t="s">
        <v>807</v>
      </c>
      <c r="B422" s="387">
        <v>7</v>
      </c>
      <c r="C422" s="388" t="s">
        <v>808</v>
      </c>
      <c r="D422" s="81">
        <v>0</v>
      </c>
      <c r="E422" s="81"/>
      <c r="F422" s="81">
        <v>0</v>
      </c>
      <c r="G422" s="81"/>
      <c r="H422" s="389"/>
      <c r="I422" s="81">
        <f t="shared" si="46"/>
        <v>0</v>
      </c>
      <c r="J422" s="389"/>
    </row>
    <row r="423" s="338" customFormat="1" ht="24" customHeight="1" spans="1:10">
      <c r="A423" s="386" t="s">
        <v>809</v>
      </c>
      <c r="B423" s="387">
        <v>7</v>
      </c>
      <c r="C423" s="388" t="s">
        <v>810</v>
      </c>
      <c r="D423" s="81">
        <v>0</v>
      </c>
      <c r="E423" s="81">
        <v>5100000</v>
      </c>
      <c r="F423" s="81">
        <v>1000000</v>
      </c>
      <c r="G423" s="81"/>
      <c r="H423" s="389"/>
      <c r="I423" s="81">
        <f t="shared" si="46"/>
        <v>0</v>
      </c>
      <c r="J423" s="389"/>
    </row>
    <row r="424" s="338" customFormat="1" ht="24" customHeight="1" spans="1:10">
      <c r="A424" s="386" t="s">
        <v>811</v>
      </c>
      <c r="B424" s="387">
        <v>5</v>
      </c>
      <c r="C424" s="388" t="s">
        <v>812</v>
      </c>
      <c r="D424" s="81">
        <v>0</v>
      </c>
      <c r="E424" s="81"/>
      <c r="F424" s="81">
        <v>0</v>
      </c>
      <c r="G424" s="81"/>
      <c r="H424" s="389"/>
      <c r="I424" s="81">
        <f t="shared" si="46"/>
        <v>0</v>
      </c>
      <c r="J424" s="389"/>
    </row>
    <row r="425" s="338" customFormat="1" ht="24" customHeight="1" spans="1:10">
      <c r="A425" s="386" t="s">
        <v>813</v>
      </c>
      <c r="B425" s="387">
        <v>7</v>
      </c>
      <c r="C425" s="388" t="s">
        <v>776</v>
      </c>
      <c r="D425" s="81">
        <v>0</v>
      </c>
      <c r="E425" s="81"/>
      <c r="F425" s="81">
        <v>0</v>
      </c>
      <c r="G425" s="81"/>
      <c r="H425" s="389"/>
      <c r="I425" s="81">
        <f t="shared" si="46"/>
        <v>0</v>
      </c>
      <c r="J425" s="389"/>
    </row>
    <row r="426" s="338" customFormat="1" ht="24" customHeight="1" spans="1:10">
      <c r="A426" s="386" t="s">
        <v>814</v>
      </c>
      <c r="B426" s="387">
        <v>7</v>
      </c>
      <c r="C426" s="388" t="s">
        <v>815</v>
      </c>
      <c r="D426" s="81">
        <v>0</v>
      </c>
      <c r="E426" s="81"/>
      <c r="F426" s="81">
        <v>0</v>
      </c>
      <c r="G426" s="81"/>
      <c r="H426" s="389"/>
      <c r="I426" s="81">
        <f t="shared" si="46"/>
        <v>0</v>
      </c>
      <c r="J426" s="389"/>
    </row>
    <row r="427" s="338" customFormat="1" ht="24" customHeight="1" spans="1:10">
      <c r="A427" s="386" t="s">
        <v>816</v>
      </c>
      <c r="B427" s="387">
        <v>7</v>
      </c>
      <c r="C427" s="388" t="s">
        <v>817</v>
      </c>
      <c r="D427" s="81">
        <v>0</v>
      </c>
      <c r="E427" s="81"/>
      <c r="F427" s="81">
        <v>0</v>
      </c>
      <c r="G427" s="81"/>
      <c r="H427" s="389"/>
      <c r="I427" s="81">
        <f t="shared" si="46"/>
        <v>0</v>
      </c>
      <c r="J427" s="389"/>
    </row>
    <row r="428" s="338" customFormat="1" ht="24" customHeight="1" spans="1:10">
      <c r="A428" s="386" t="s">
        <v>818</v>
      </c>
      <c r="B428" s="387">
        <v>7</v>
      </c>
      <c r="C428" s="388" t="s">
        <v>819</v>
      </c>
      <c r="D428" s="81">
        <v>0</v>
      </c>
      <c r="E428" s="81"/>
      <c r="F428" s="81">
        <v>0</v>
      </c>
      <c r="G428" s="81"/>
      <c r="H428" s="389"/>
      <c r="I428" s="81">
        <f t="shared" si="46"/>
        <v>0</v>
      </c>
      <c r="J428" s="389"/>
    </row>
    <row r="429" s="338" customFormat="1" ht="24" customHeight="1" spans="1:10">
      <c r="A429" s="386" t="s">
        <v>820</v>
      </c>
      <c r="B429" s="387">
        <v>5</v>
      </c>
      <c r="C429" s="388" t="s">
        <v>821</v>
      </c>
      <c r="D429" s="81">
        <v>0</v>
      </c>
      <c r="E429" s="81"/>
      <c r="F429" s="81">
        <v>0</v>
      </c>
      <c r="G429" s="81"/>
      <c r="H429" s="389"/>
      <c r="I429" s="81">
        <f t="shared" si="46"/>
        <v>0</v>
      </c>
      <c r="J429" s="389"/>
    </row>
    <row r="430" s="338" customFormat="1" ht="24" customHeight="1" spans="1:10">
      <c r="A430" s="386" t="s">
        <v>822</v>
      </c>
      <c r="B430" s="387">
        <v>7</v>
      </c>
      <c r="C430" s="388" t="s">
        <v>823</v>
      </c>
      <c r="D430" s="81">
        <v>0</v>
      </c>
      <c r="E430" s="81"/>
      <c r="F430" s="81">
        <v>0</v>
      </c>
      <c r="G430" s="81"/>
      <c r="H430" s="389"/>
      <c r="I430" s="81">
        <f t="shared" si="46"/>
        <v>0</v>
      </c>
      <c r="J430" s="389"/>
    </row>
    <row r="431" s="338" customFormat="1" ht="24" customHeight="1" spans="1:10">
      <c r="A431" s="386" t="s">
        <v>824</v>
      </c>
      <c r="B431" s="387">
        <v>7</v>
      </c>
      <c r="C431" s="388" t="s">
        <v>825</v>
      </c>
      <c r="D431" s="81">
        <v>0</v>
      </c>
      <c r="E431" s="81"/>
      <c r="F431" s="81">
        <v>0</v>
      </c>
      <c r="G431" s="81"/>
      <c r="H431" s="389"/>
      <c r="I431" s="81">
        <f t="shared" si="46"/>
        <v>0</v>
      </c>
      <c r="J431" s="389"/>
    </row>
    <row r="432" s="338" customFormat="1" ht="24" customHeight="1" spans="1:10">
      <c r="A432" s="386" t="s">
        <v>826</v>
      </c>
      <c r="B432" s="387">
        <v>7</v>
      </c>
      <c r="C432" s="388" t="s">
        <v>827</v>
      </c>
      <c r="D432" s="81">
        <v>0</v>
      </c>
      <c r="E432" s="81"/>
      <c r="F432" s="81">
        <v>0</v>
      </c>
      <c r="G432" s="81"/>
      <c r="H432" s="389"/>
      <c r="I432" s="81">
        <f t="shared" si="46"/>
        <v>0</v>
      </c>
      <c r="J432" s="389"/>
    </row>
    <row r="433" s="338" customFormat="1" ht="24" customHeight="1" spans="1:10">
      <c r="A433" s="386" t="s">
        <v>828</v>
      </c>
      <c r="B433" s="387">
        <v>7</v>
      </c>
      <c r="C433" s="388" t="s">
        <v>829</v>
      </c>
      <c r="D433" s="81">
        <v>0</v>
      </c>
      <c r="E433" s="81"/>
      <c r="F433" s="81">
        <v>0</v>
      </c>
      <c r="G433" s="81"/>
      <c r="H433" s="389"/>
      <c r="I433" s="81">
        <f t="shared" si="46"/>
        <v>0</v>
      </c>
      <c r="J433" s="389"/>
    </row>
    <row r="434" s="338" customFormat="1" ht="24" customHeight="1" spans="1:10">
      <c r="A434" s="386" t="s">
        <v>830</v>
      </c>
      <c r="B434" s="387">
        <v>5</v>
      </c>
      <c r="C434" s="388" t="s">
        <v>831</v>
      </c>
      <c r="D434" s="81">
        <v>70000</v>
      </c>
      <c r="E434" s="81">
        <v>80000</v>
      </c>
      <c r="F434" s="81">
        <v>348167</v>
      </c>
      <c r="G434" s="81">
        <v>143980.88</v>
      </c>
      <c r="H434" s="389"/>
      <c r="I434" s="81">
        <f t="shared" si="46"/>
        <v>73980.88</v>
      </c>
      <c r="J434" s="389">
        <f>I434/D434</f>
        <v>1.05686971428571</v>
      </c>
    </row>
    <row r="435" s="338" customFormat="1" ht="24" customHeight="1" spans="1:10">
      <c r="A435" s="386" t="s">
        <v>832</v>
      </c>
      <c r="B435" s="387">
        <v>7</v>
      </c>
      <c r="C435" s="388" t="s">
        <v>776</v>
      </c>
      <c r="D435" s="81">
        <v>0</v>
      </c>
      <c r="E435" s="81"/>
      <c r="F435" s="81">
        <v>0</v>
      </c>
      <c r="G435" s="81"/>
      <c r="H435" s="389"/>
      <c r="I435" s="81">
        <f t="shared" si="46"/>
        <v>0</v>
      </c>
      <c r="J435" s="389"/>
    </row>
    <row r="436" s="338" customFormat="1" ht="24" customHeight="1" spans="1:10">
      <c r="A436" s="386" t="s">
        <v>833</v>
      </c>
      <c r="B436" s="387">
        <v>7</v>
      </c>
      <c r="C436" s="388" t="s">
        <v>834</v>
      </c>
      <c r="D436" s="81">
        <v>70000</v>
      </c>
      <c r="E436" s="81">
        <v>80000</v>
      </c>
      <c r="F436" s="81">
        <v>148167</v>
      </c>
      <c r="G436" s="81">
        <v>143980.88</v>
      </c>
      <c r="H436" s="389"/>
      <c r="I436" s="81">
        <f t="shared" si="46"/>
        <v>73980.88</v>
      </c>
      <c r="J436" s="389">
        <f>I436/D436</f>
        <v>1.05686971428571</v>
      </c>
    </row>
    <row r="437" s="338" customFormat="1" ht="24" customHeight="1" spans="1:10">
      <c r="A437" s="386" t="s">
        <v>835</v>
      </c>
      <c r="B437" s="387">
        <v>7</v>
      </c>
      <c r="C437" s="388" t="s">
        <v>836</v>
      </c>
      <c r="D437" s="81">
        <v>0</v>
      </c>
      <c r="E437" s="81"/>
      <c r="F437" s="81">
        <v>0</v>
      </c>
      <c r="G437" s="81"/>
      <c r="H437" s="389"/>
      <c r="I437" s="81">
        <f t="shared" si="46"/>
        <v>0</v>
      </c>
      <c r="J437" s="389"/>
    </row>
    <row r="438" s="338" customFormat="1" ht="24" customHeight="1" spans="1:10">
      <c r="A438" s="386" t="s">
        <v>837</v>
      </c>
      <c r="B438" s="387">
        <v>7</v>
      </c>
      <c r="C438" s="388" t="s">
        <v>838</v>
      </c>
      <c r="D438" s="81">
        <v>0</v>
      </c>
      <c r="E438" s="81"/>
      <c r="F438" s="81">
        <v>0</v>
      </c>
      <c r="G438" s="81"/>
      <c r="H438" s="389"/>
      <c r="I438" s="81">
        <f t="shared" si="46"/>
        <v>0</v>
      </c>
      <c r="J438" s="389"/>
    </row>
    <row r="439" s="338" customFormat="1" ht="24" customHeight="1" spans="1:10">
      <c r="A439" s="386" t="s">
        <v>839</v>
      </c>
      <c r="B439" s="387">
        <v>7</v>
      </c>
      <c r="C439" s="388" t="s">
        <v>840</v>
      </c>
      <c r="D439" s="81">
        <v>0</v>
      </c>
      <c r="E439" s="81"/>
      <c r="F439" s="81">
        <v>0</v>
      </c>
      <c r="G439" s="81"/>
      <c r="H439" s="389"/>
      <c r="I439" s="81">
        <f t="shared" si="46"/>
        <v>0</v>
      </c>
      <c r="J439" s="389"/>
    </row>
    <row r="440" s="338" customFormat="1" ht="24" customHeight="1" spans="1:10">
      <c r="A440" s="386" t="s">
        <v>841</v>
      </c>
      <c r="B440" s="387">
        <v>7</v>
      </c>
      <c r="C440" s="388" t="s">
        <v>842</v>
      </c>
      <c r="D440" s="81">
        <v>0</v>
      </c>
      <c r="E440" s="81"/>
      <c r="F440" s="81">
        <v>200000</v>
      </c>
      <c r="G440" s="81"/>
      <c r="H440" s="389"/>
      <c r="I440" s="81">
        <f t="shared" si="46"/>
        <v>0</v>
      </c>
      <c r="J440" s="389"/>
    </row>
    <row r="441" s="338" customFormat="1" ht="24" customHeight="1" spans="1:10">
      <c r="A441" s="386" t="s">
        <v>843</v>
      </c>
      <c r="B441" s="387">
        <v>5</v>
      </c>
      <c r="C441" s="388" t="s">
        <v>844</v>
      </c>
      <c r="D441" s="81">
        <v>0</v>
      </c>
      <c r="E441" s="81"/>
      <c r="F441" s="81">
        <v>0</v>
      </c>
      <c r="G441" s="81"/>
      <c r="H441" s="389"/>
      <c r="I441" s="81">
        <f t="shared" si="46"/>
        <v>0</v>
      </c>
      <c r="J441" s="389"/>
    </row>
    <row r="442" s="338" customFormat="1" ht="24" customHeight="1" spans="1:10">
      <c r="A442" s="386" t="s">
        <v>845</v>
      </c>
      <c r="B442" s="387">
        <v>7</v>
      </c>
      <c r="C442" s="388" t="s">
        <v>846</v>
      </c>
      <c r="D442" s="81">
        <v>0</v>
      </c>
      <c r="E442" s="81"/>
      <c r="F442" s="81">
        <v>0</v>
      </c>
      <c r="G442" s="81"/>
      <c r="H442" s="389"/>
      <c r="I442" s="81">
        <f t="shared" si="46"/>
        <v>0</v>
      </c>
      <c r="J442" s="389"/>
    </row>
    <row r="443" s="338" customFormat="1" ht="24" customHeight="1" spans="1:10">
      <c r="A443" s="386" t="s">
        <v>847</v>
      </c>
      <c r="B443" s="387">
        <v>7</v>
      </c>
      <c r="C443" s="388" t="s">
        <v>848</v>
      </c>
      <c r="D443" s="81">
        <v>0</v>
      </c>
      <c r="E443" s="81"/>
      <c r="F443" s="81">
        <v>0</v>
      </c>
      <c r="G443" s="81"/>
      <c r="H443" s="389"/>
      <c r="I443" s="81">
        <f t="shared" si="46"/>
        <v>0</v>
      </c>
      <c r="J443" s="389"/>
    </row>
    <row r="444" s="338" customFormat="1" ht="24" customHeight="1" spans="1:10">
      <c r="A444" s="386" t="s">
        <v>849</v>
      </c>
      <c r="B444" s="387">
        <v>7</v>
      </c>
      <c r="C444" s="388" t="s">
        <v>850</v>
      </c>
      <c r="D444" s="81">
        <v>0</v>
      </c>
      <c r="E444" s="81"/>
      <c r="F444" s="81">
        <v>0</v>
      </c>
      <c r="G444" s="81"/>
      <c r="H444" s="389"/>
      <c r="I444" s="81">
        <f t="shared" si="46"/>
        <v>0</v>
      </c>
      <c r="J444" s="389"/>
    </row>
    <row r="445" s="338" customFormat="1" ht="24" customHeight="1" spans="1:10">
      <c r="A445" s="386" t="s">
        <v>851</v>
      </c>
      <c r="B445" s="387">
        <v>5</v>
      </c>
      <c r="C445" s="388" t="s">
        <v>852</v>
      </c>
      <c r="D445" s="81">
        <v>0</v>
      </c>
      <c r="E445" s="81">
        <v>200000</v>
      </c>
      <c r="F445" s="81">
        <v>99800</v>
      </c>
      <c r="G445" s="81">
        <v>99800</v>
      </c>
      <c r="H445" s="389"/>
      <c r="I445" s="81">
        <f t="shared" si="46"/>
        <v>99800</v>
      </c>
      <c r="J445" s="389"/>
    </row>
    <row r="446" s="338" customFormat="1" ht="24" customHeight="1" spans="1:10">
      <c r="A446" s="386" t="s">
        <v>853</v>
      </c>
      <c r="B446" s="387">
        <v>7</v>
      </c>
      <c r="C446" s="388" t="s">
        <v>854</v>
      </c>
      <c r="D446" s="81">
        <v>0</v>
      </c>
      <c r="E446" s="81"/>
      <c r="F446" s="81">
        <v>0</v>
      </c>
      <c r="G446" s="81"/>
      <c r="H446" s="389"/>
      <c r="I446" s="81">
        <f t="shared" si="46"/>
        <v>0</v>
      </c>
      <c r="J446" s="389"/>
    </row>
    <row r="447" s="338" customFormat="1" ht="24" customHeight="1" spans="1:10">
      <c r="A447" s="386" t="s">
        <v>855</v>
      </c>
      <c r="B447" s="387">
        <v>7</v>
      </c>
      <c r="C447" s="388" t="s">
        <v>856</v>
      </c>
      <c r="D447" s="81">
        <v>0</v>
      </c>
      <c r="E447" s="81"/>
      <c r="F447" s="81">
        <v>0</v>
      </c>
      <c r="G447" s="81"/>
      <c r="H447" s="389"/>
      <c r="I447" s="81">
        <f t="shared" si="46"/>
        <v>0</v>
      </c>
      <c r="J447" s="389"/>
    </row>
    <row r="448" s="338" customFormat="1" ht="24" customHeight="1" spans="1:10">
      <c r="A448" s="386" t="s">
        <v>857</v>
      </c>
      <c r="B448" s="387">
        <v>7</v>
      </c>
      <c r="C448" s="388" t="s">
        <v>858</v>
      </c>
      <c r="D448" s="81">
        <v>0</v>
      </c>
      <c r="E448" s="81">
        <v>200000</v>
      </c>
      <c r="F448" s="81">
        <v>99800</v>
      </c>
      <c r="G448" s="81">
        <v>99800</v>
      </c>
      <c r="H448" s="389"/>
      <c r="I448" s="81">
        <f t="shared" si="46"/>
        <v>99800</v>
      </c>
      <c r="J448" s="389"/>
    </row>
    <row r="449" s="338" customFormat="1" ht="24" customHeight="1" spans="1:10">
      <c r="A449" s="386" t="s">
        <v>859</v>
      </c>
      <c r="B449" s="387">
        <v>5</v>
      </c>
      <c r="C449" s="388" t="s">
        <v>860</v>
      </c>
      <c r="D449" s="81">
        <v>0</v>
      </c>
      <c r="E449" s="81">
        <v>3570000</v>
      </c>
      <c r="F449" s="81">
        <v>70000</v>
      </c>
      <c r="G449" s="81">
        <v>71833</v>
      </c>
      <c r="H449" s="389"/>
      <c r="I449" s="81">
        <f t="shared" si="46"/>
        <v>71833</v>
      </c>
      <c r="J449" s="389"/>
    </row>
    <row r="450" s="338" customFormat="1" ht="24" customHeight="1" spans="1:10">
      <c r="A450" s="386" t="s">
        <v>861</v>
      </c>
      <c r="B450" s="387">
        <v>7</v>
      </c>
      <c r="C450" s="388" t="s">
        <v>862</v>
      </c>
      <c r="D450" s="81">
        <v>0</v>
      </c>
      <c r="E450" s="81"/>
      <c r="F450" s="81">
        <v>0</v>
      </c>
      <c r="G450" s="81"/>
      <c r="H450" s="389"/>
      <c r="I450" s="81">
        <f t="shared" si="46"/>
        <v>0</v>
      </c>
      <c r="J450" s="389"/>
    </row>
    <row r="451" s="338" customFormat="1" ht="24" customHeight="1" spans="1:10">
      <c r="A451" s="386" t="s">
        <v>863</v>
      </c>
      <c r="B451" s="387">
        <v>7</v>
      </c>
      <c r="C451" s="388" t="s">
        <v>864</v>
      </c>
      <c r="D451" s="81">
        <v>0</v>
      </c>
      <c r="E451" s="81"/>
      <c r="F451" s="81">
        <v>0</v>
      </c>
      <c r="G451" s="81"/>
      <c r="H451" s="389"/>
      <c r="I451" s="81">
        <f t="shared" si="46"/>
        <v>0</v>
      </c>
      <c r="J451" s="389"/>
    </row>
    <row r="452" s="338" customFormat="1" ht="24" customHeight="1" spans="1:10">
      <c r="A452" s="386" t="s">
        <v>865</v>
      </c>
      <c r="B452" s="387">
        <v>7</v>
      </c>
      <c r="C452" s="388" t="s">
        <v>866</v>
      </c>
      <c r="D452" s="81">
        <v>0</v>
      </c>
      <c r="E452" s="81"/>
      <c r="F452" s="81">
        <v>0</v>
      </c>
      <c r="G452" s="81"/>
      <c r="H452" s="389"/>
      <c r="I452" s="81">
        <f t="shared" si="46"/>
        <v>0</v>
      </c>
      <c r="J452" s="389"/>
    </row>
    <row r="453" s="338" customFormat="1" ht="24" customHeight="1" spans="1:10">
      <c r="A453" s="386" t="s">
        <v>867</v>
      </c>
      <c r="B453" s="387">
        <v>7</v>
      </c>
      <c r="C453" s="388" t="s">
        <v>868</v>
      </c>
      <c r="D453" s="81">
        <v>0</v>
      </c>
      <c r="E453" s="81">
        <v>3570000</v>
      </c>
      <c r="F453" s="81">
        <v>70000</v>
      </c>
      <c r="G453" s="81">
        <v>71833</v>
      </c>
      <c r="H453" s="389"/>
      <c r="I453" s="81">
        <f t="shared" si="46"/>
        <v>71833</v>
      </c>
      <c r="J453" s="389"/>
    </row>
    <row r="454" s="338" customFormat="1" ht="24" customHeight="1" spans="1:10">
      <c r="A454" s="381" t="s">
        <v>869</v>
      </c>
      <c r="B454" s="382">
        <v>3</v>
      </c>
      <c r="C454" s="402" t="s">
        <v>870</v>
      </c>
      <c r="D454" s="403">
        <v>4940000</v>
      </c>
      <c r="E454" s="403">
        <v>7690016.09</v>
      </c>
      <c r="F454" s="403">
        <v>6265058.85</v>
      </c>
      <c r="G454" s="403">
        <v>4205146.07</v>
      </c>
      <c r="H454" s="385">
        <f t="shared" ref="H454:H456" si="49">G454/F454</f>
        <v>0.671206156347598</v>
      </c>
      <c r="I454" s="403">
        <f t="shared" si="46"/>
        <v>-734853.93</v>
      </c>
      <c r="J454" s="385">
        <f t="shared" ref="J454:J456" si="50">I454/D454</f>
        <v>-0.148755856275304</v>
      </c>
    </row>
    <row r="455" s="338" customFormat="1" ht="24" customHeight="1" spans="1:10">
      <c r="A455" s="386" t="s">
        <v>871</v>
      </c>
      <c r="B455" s="387">
        <v>5</v>
      </c>
      <c r="C455" s="388" t="s">
        <v>872</v>
      </c>
      <c r="D455" s="81">
        <v>3990000</v>
      </c>
      <c r="E455" s="81">
        <v>4867548.8</v>
      </c>
      <c r="F455" s="81">
        <v>4943556.85</v>
      </c>
      <c r="G455" s="81">
        <v>2946756.88</v>
      </c>
      <c r="H455" s="389">
        <f t="shared" si="49"/>
        <v>0.596080306025003</v>
      </c>
      <c r="I455" s="81">
        <f t="shared" ref="I455:I518" si="51">G455-D455</f>
        <v>-1043243.12</v>
      </c>
      <c r="J455" s="389">
        <f t="shared" si="50"/>
        <v>-0.261464441102757</v>
      </c>
    </row>
    <row r="456" s="338" customFormat="1" ht="24" customHeight="1" spans="1:10">
      <c r="A456" s="386" t="s">
        <v>873</v>
      </c>
      <c r="B456" s="387">
        <v>7</v>
      </c>
      <c r="C456" s="388" t="s">
        <v>125</v>
      </c>
      <c r="D456" s="81">
        <v>960000</v>
      </c>
      <c r="E456" s="81">
        <v>908872.46</v>
      </c>
      <c r="F456" s="81">
        <v>482479</v>
      </c>
      <c r="G456" s="81">
        <v>829676.21</v>
      </c>
      <c r="H456" s="389">
        <f t="shared" si="49"/>
        <v>1.71961102970285</v>
      </c>
      <c r="I456" s="81">
        <f t="shared" si="51"/>
        <v>-130323.79</v>
      </c>
      <c r="J456" s="389">
        <f t="shared" si="50"/>
        <v>-0.135753947916667</v>
      </c>
    </row>
    <row r="457" s="338" customFormat="1" ht="24" customHeight="1" spans="1:10">
      <c r="A457" s="386" t="s">
        <v>874</v>
      </c>
      <c r="B457" s="387">
        <v>7</v>
      </c>
      <c r="C457" s="388" t="s">
        <v>127</v>
      </c>
      <c r="D457" s="81">
        <v>0</v>
      </c>
      <c r="E457" s="81"/>
      <c r="F457" s="81">
        <v>0</v>
      </c>
      <c r="G457" s="81"/>
      <c r="H457" s="389"/>
      <c r="I457" s="81">
        <f t="shared" si="51"/>
        <v>0</v>
      </c>
      <c r="J457" s="389"/>
    </row>
    <row r="458" s="338" customFormat="1" ht="24" customHeight="1" spans="1:10">
      <c r="A458" s="386" t="s">
        <v>875</v>
      </c>
      <c r="B458" s="387">
        <v>7</v>
      </c>
      <c r="C458" s="388" t="s">
        <v>129</v>
      </c>
      <c r="D458" s="81">
        <v>0</v>
      </c>
      <c r="E458" s="81"/>
      <c r="F458" s="81">
        <v>0</v>
      </c>
      <c r="G458" s="81"/>
      <c r="H458" s="389"/>
      <c r="I458" s="81">
        <f t="shared" si="51"/>
        <v>0</v>
      </c>
      <c r="J458" s="389"/>
    </row>
    <row r="459" s="338" customFormat="1" ht="24" customHeight="1" spans="1:10">
      <c r="A459" s="386" t="s">
        <v>876</v>
      </c>
      <c r="B459" s="387">
        <v>7</v>
      </c>
      <c r="C459" s="388" t="s">
        <v>877</v>
      </c>
      <c r="D459" s="81">
        <v>350000</v>
      </c>
      <c r="E459" s="81">
        <v>784237.59</v>
      </c>
      <c r="F459" s="81">
        <v>558735.97</v>
      </c>
      <c r="G459" s="81">
        <v>623815.34</v>
      </c>
      <c r="H459" s="389">
        <f>G459/F459</f>
        <v>1.11647607008369</v>
      </c>
      <c r="I459" s="81">
        <f t="shared" si="51"/>
        <v>273815.34</v>
      </c>
      <c r="J459" s="389">
        <f>I459/D459</f>
        <v>0.782329542857143</v>
      </c>
    </row>
    <row r="460" s="338" customFormat="1" ht="24" customHeight="1" spans="1:10">
      <c r="A460" s="386" t="s">
        <v>878</v>
      </c>
      <c r="B460" s="387">
        <v>7</v>
      </c>
      <c r="C460" s="388" t="s">
        <v>879</v>
      </c>
      <c r="D460" s="81">
        <v>0</v>
      </c>
      <c r="E460" s="81"/>
      <c r="F460" s="81">
        <v>0</v>
      </c>
      <c r="G460" s="81"/>
      <c r="H460" s="389"/>
      <c r="I460" s="81">
        <f t="shared" si="51"/>
        <v>0</v>
      </c>
      <c r="J460" s="389"/>
    </row>
    <row r="461" s="338" customFormat="1" ht="24" customHeight="1" spans="1:10">
      <c r="A461" s="386" t="s">
        <v>880</v>
      </c>
      <c r="B461" s="387">
        <v>7</v>
      </c>
      <c r="C461" s="388" t="s">
        <v>881</v>
      </c>
      <c r="D461" s="81">
        <v>0</v>
      </c>
      <c r="E461" s="81"/>
      <c r="F461" s="81">
        <v>0</v>
      </c>
      <c r="G461" s="81"/>
      <c r="H461" s="389"/>
      <c r="I461" s="81">
        <f t="shared" si="51"/>
        <v>0</v>
      </c>
      <c r="J461" s="389"/>
    </row>
    <row r="462" s="338" customFormat="1" ht="24" customHeight="1" spans="1:10">
      <c r="A462" s="386" t="s">
        <v>882</v>
      </c>
      <c r="B462" s="387">
        <v>7</v>
      </c>
      <c r="C462" s="388" t="s">
        <v>883</v>
      </c>
      <c r="D462" s="81">
        <v>0</v>
      </c>
      <c r="E462" s="81"/>
      <c r="F462" s="81">
        <v>0</v>
      </c>
      <c r="G462" s="81"/>
      <c r="H462" s="389"/>
      <c r="I462" s="81">
        <f t="shared" si="51"/>
        <v>0</v>
      </c>
      <c r="J462" s="389"/>
    </row>
    <row r="463" s="338" customFormat="1" ht="24" customHeight="1" spans="1:10">
      <c r="A463" s="386" t="s">
        <v>884</v>
      </c>
      <c r="B463" s="387">
        <v>7</v>
      </c>
      <c r="C463" s="388" t="s">
        <v>885</v>
      </c>
      <c r="D463" s="81">
        <v>0</v>
      </c>
      <c r="E463" s="81">
        <v>90000</v>
      </c>
      <c r="F463" s="81">
        <v>0</v>
      </c>
      <c r="G463" s="81"/>
      <c r="H463" s="389"/>
      <c r="I463" s="81">
        <f t="shared" si="51"/>
        <v>0</v>
      </c>
      <c r="J463" s="389"/>
    </row>
    <row r="464" s="338" customFormat="1" ht="24" customHeight="1" spans="1:10">
      <c r="A464" s="386" t="s">
        <v>886</v>
      </c>
      <c r="B464" s="387">
        <v>7</v>
      </c>
      <c r="C464" s="388" t="s">
        <v>887</v>
      </c>
      <c r="D464" s="81">
        <v>610000</v>
      </c>
      <c r="E464" s="81">
        <v>1284438.75</v>
      </c>
      <c r="F464" s="81">
        <v>599991.4</v>
      </c>
      <c r="G464" s="81">
        <v>547426.41</v>
      </c>
      <c r="H464" s="389">
        <f>G464/F464</f>
        <v>0.912390427596129</v>
      </c>
      <c r="I464" s="81">
        <f t="shared" si="51"/>
        <v>-62573.59</v>
      </c>
      <c r="J464" s="389">
        <f>I464/D464</f>
        <v>-0.102579655737705</v>
      </c>
    </row>
    <row r="465" s="338" customFormat="1" ht="24" customHeight="1" spans="1:10">
      <c r="A465" s="386" t="s">
        <v>888</v>
      </c>
      <c r="B465" s="387">
        <v>7</v>
      </c>
      <c r="C465" s="388" t="s">
        <v>889</v>
      </c>
      <c r="D465" s="81">
        <v>0</v>
      </c>
      <c r="E465" s="81"/>
      <c r="F465" s="81">
        <v>0</v>
      </c>
      <c r="G465" s="81"/>
      <c r="H465" s="389"/>
      <c r="I465" s="81">
        <f t="shared" si="51"/>
        <v>0</v>
      </c>
      <c r="J465" s="389"/>
    </row>
    <row r="466" s="338" customFormat="1" ht="24" customHeight="1" spans="1:10">
      <c r="A466" s="386" t="s">
        <v>890</v>
      </c>
      <c r="B466" s="387">
        <v>7</v>
      </c>
      <c r="C466" s="388" t="s">
        <v>891</v>
      </c>
      <c r="D466" s="81">
        <v>0</v>
      </c>
      <c r="E466" s="81"/>
      <c r="F466" s="81">
        <v>0</v>
      </c>
      <c r="G466" s="81"/>
      <c r="H466" s="389"/>
      <c r="I466" s="81">
        <f t="shared" si="51"/>
        <v>0</v>
      </c>
      <c r="J466" s="389"/>
    </row>
    <row r="467" s="338" customFormat="1" ht="24" customHeight="1" spans="1:10">
      <c r="A467" s="386" t="s">
        <v>892</v>
      </c>
      <c r="B467" s="387">
        <v>7</v>
      </c>
      <c r="C467" s="388" t="s">
        <v>893</v>
      </c>
      <c r="D467" s="81">
        <v>0</v>
      </c>
      <c r="E467" s="81"/>
      <c r="F467" s="81">
        <v>0</v>
      </c>
      <c r="G467" s="81"/>
      <c r="H467" s="389"/>
      <c r="I467" s="81">
        <f t="shared" si="51"/>
        <v>0</v>
      </c>
      <c r="J467" s="389"/>
    </row>
    <row r="468" s="338" customFormat="1" ht="24" customHeight="1" spans="1:10">
      <c r="A468" s="386" t="s">
        <v>894</v>
      </c>
      <c r="B468" s="387">
        <v>7</v>
      </c>
      <c r="C468" s="388" t="s">
        <v>895</v>
      </c>
      <c r="D468" s="81">
        <v>20000</v>
      </c>
      <c r="E468" s="81"/>
      <c r="F468" s="81">
        <v>0</v>
      </c>
      <c r="G468" s="81"/>
      <c r="H468" s="389"/>
      <c r="I468" s="81">
        <f t="shared" si="51"/>
        <v>-20000</v>
      </c>
      <c r="J468" s="389">
        <f>I468/D468</f>
        <v>-1</v>
      </c>
    </row>
    <row r="469" s="338" customFormat="1" ht="24" customHeight="1" spans="1:10">
      <c r="A469" s="386" t="s">
        <v>896</v>
      </c>
      <c r="B469" s="387">
        <v>7</v>
      </c>
      <c r="C469" s="388" t="s">
        <v>897</v>
      </c>
      <c r="D469" s="81">
        <v>0</v>
      </c>
      <c r="E469" s="81"/>
      <c r="F469" s="81">
        <v>0</v>
      </c>
      <c r="G469" s="81"/>
      <c r="H469" s="389"/>
      <c r="I469" s="81">
        <f t="shared" si="51"/>
        <v>0</v>
      </c>
      <c r="J469" s="389"/>
    </row>
    <row r="470" s="338" customFormat="1" ht="24" customHeight="1" spans="1:10">
      <c r="A470" s="386" t="s">
        <v>898</v>
      </c>
      <c r="B470" s="387">
        <v>7</v>
      </c>
      <c r="C470" s="388" t="s">
        <v>899</v>
      </c>
      <c r="D470" s="81">
        <v>2050000</v>
      </c>
      <c r="E470" s="81">
        <v>1800000</v>
      </c>
      <c r="F470" s="81">
        <v>3302350.48</v>
      </c>
      <c r="G470" s="81">
        <v>945838.92</v>
      </c>
      <c r="H470" s="389"/>
      <c r="I470" s="81">
        <f t="shared" si="51"/>
        <v>-1104161.08</v>
      </c>
      <c r="J470" s="389">
        <f>I470/D470</f>
        <v>-0.53861516097561</v>
      </c>
    </row>
    <row r="471" s="338" customFormat="1" ht="24" customHeight="1" spans="1:10">
      <c r="A471" s="386" t="s">
        <v>900</v>
      </c>
      <c r="B471" s="387">
        <v>5</v>
      </c>
      <c r="C471" s="388" t="s">
        <v>901</v>
      </c>
      <c r="D471" s="81">
        <v>0</v>
      </c>
      <c r="E471" s="81">
        <v>139000</v>
      </c>
      <c r="F471" s="81">
        <v>0</v>
      </c>
      <c r="G471" s="81"/>
      <c r="H471" s="389"/>
      <c r="I471" s="81">
        <f t="shared" si="51"/>
        <v>0</v>
      </c>
      <c r="J471" s="389"/>
    </row>
    <row r="472" s="338" customFormat="1" ht="24" customHeight="1" spans="1:10">
      <c r="A472" s="386" t="s">
        <v>902</v>
      </c>
      <c r="B472" s="387">
        <v>7</v>
      </c>
      <c r="C472" s="388" t="s">
        <v>125</v>
      </c>
      <c r="D472" s="81">
        <v>0</v>
      </c>
      <c r="E472" s="81"/>
      <c r="F472" s="81">
        <v>0</v>
      </c>
      <c r="G472" s="81"/>
      <c r="H472" s="389"/>
      <c r="I472" s="81">
        <f t="shared" si="51"/>
        <v>0</v>
      </c>
      <c r="J472" s="389"/>
    </row>
    <row r="473" s="338" customFormat="1" ht="24" customHeight="1" spans="1:10">
      <c r="A473" s="386" t="s">
        <v>903</v>
      </c>
      <c r="B473" s="387">
        <v>7</v>
      </c>
      <c r="C473" s="388" t="s">
        <v>127</v>
      </c>
      <c r="D473" s="81">
        <v>0</v>
      </c>
      <c r="E473" s="81"/>
      <c r="F473" s="81">
        <v>0</v>
      </c>
      <c r="G473" s="81"/>
      <c r="H473" s="389"/>
      <c r="I473" s="81">
        <f t="shared" si="51"/>
        <v>0</v>
      </c>
      <c r="J473" s="389"/>
    </row>
    <row r="474" s="338" customFormat="1" ht="24" customHeight="1" spans="1:10">
      <c r="A474" s="386" t="s">
        <v>904</v>
      </c>
      <c r="B474" s="387">
        <v>7</v>
      </c>
      <c r="C474" s="388" t="s">
        <v>129</v>
      </c>
      <c r="D474" s="81">
        <v>0</v>
      </c>
      <c r="E474" s="81"/>
      <c r="F474" s="81">
        <v>0</v>
      </c>
      <c r="G474" s="81"/>
      <c r="H474" s="389"/>
      <c r="I474" s="81">
        <f t="shared" si="51"/>
        <v>0</v>
      </c>
      <c r="J474" s="389"/>
    </row>
    <row r="475" s="338" customFormat="1" ht="24" customHeight="1" spans="1:10">
      <c r="A475" s="386" t="s">
        <v>905</v>
      </c>
      <c r="B475" s="387">
        <v>7</v>
      </c>
      <c r="C475" s="388" t="s">
        <v>906</v>
      </c>
      <c r="D475" s="81">
        <v>0</v>
      </c>
      <c r="E475" s="81">
        <v>139000</v>
      </c>
      <c r="F475" s="81">
        <v>0</v>
      </c>
      <c r="G475" s="81"/>
      <c r="H475" s="389"/>
      <c r="I475" s="81">
        <f t="shared" si="51"/>
        <v>0</v>
      </c>
      <c r="J475" s="389"/>
    </row>
    <row r="476" s="338" customFormat="1" ht="24" customHeight="1" spans="1:10">
      <c r="A476" s="386" t="s">
        <v>907</v>
      </c>
      <c r="B476" s="387">
        <v>7</v>
      </c>
      <c r="C476" s="388" t="s">
        <v>908</v>
      </c>
      <c r="D476" s="81">
        <v>0</v>
      </c>
      <c r="E476" s="81"/>
      <c r="F476" s="81">
        <v>0</v>
      </c>
      <c r="G476" s="81"/>
      <c r="H476" s="389"/>
      <c r="I476" s="81">
        <f t="shared" si="51"/>
        <v>0</v>
      </c>
      <c r="J476" s="389"/>
    </row>
    <row r="477" s="338" customFormat="1" ht="24" customHeight="1" spans="1:10">
      <c r="A477" s="386" t="s">
        <v>909</v>
      </c>
      <c r="B477" s="387">
        <v>7</v>
      </c>
      <c r="C477" s="388" t="s">
        <v>910</v>
      </c>
      <c r="D477" s="81">
        <v>0</v>
      </c>
      <c r="E477" s="81"/>
      <c r="F477" s="81">
        <v>0</v>
      </c>
      <c r="G477" s="81"/>
      <c r="H477" s="389"/>
      <c r="I477" s="81">
        <f t="shared" si="51"/>
        <v>0</v>
      </c>
      <c r="J477" s="389"/>
    </row>
    <row r="478" s="338" customFormat="1" ht="24" customHeight="1" spans="1:10">
      <c r="A478" s="386" t="s">
        <v>911</v>
      </c>
      <c r="B478" s="387">
        <v>7</v>
      </c>
      <c r="C478" s="388" t="s">
        <v>912</v>
      </c>
      <c r="D478" s="81">
        <v>0</v>
      </c>
      <c r="E478" s="81"/>
      <c r="F478" s="81">
        <v>0</v>
      </c>
      <c r="G478" s="81"/>
      <c r="H478" s="389"/>
      <c r="I478" s="81">
        <f t="shared" si="51"/>
        <v>0</v>
      </c>
      <c r="J478" s="389"/>
    </row>
    <row r="479" s="338" customFormat="1" ht="24" customHeight="1" spans="1:10">
      <c r="A479" s="386" t="s">
        <v>913</v>
      </c>
      <c r="B479" s="387">
        <v>5</v>
      </c>
      <c r="C479" s="388" t="s">
        <v>914</v>
      </c>
      <c r="D479" s="81">
        <v>70000</v>
      </c>
      <c r="E479" s="81">
        <v>845416.7</v>
      </c>
      <c r="F479" s="81">
        <v>0</v>
      </c>
      <c r="G479" s="81"/>
      <c r="H479" s="389"/>
      <c r="I479" s="81">
        <f t="shared" si="51"/>
        <v>-70000</v>
      </c>
      <c r="J479" s="389">
        <f>I479/D479</f>
        <v>-1</v>
      </c>
    </row>
    <row r="480" s="338" customFormat="1" ht="24" customHeight="1" spans="1:10">
      <c r="A480" s="386" t="s">
        <v>915</v>
      </c>
      <c r="B480" s="387">
        <v>7</v>
      </c>
      <c r="C480" s="388" t="s">
        <v>125</v>
      </c>
      <c r="D480" s="81">
        <v>0</v>
      </c>
      <c r="E480" s="81"/>
      <c r="F480" s="81">
        <v>0</v>
      </c>
      <c r="G480" s="81"/>
      <c r="H480" s="389"/>
      <c r="I480" s="81">
        <f t="shared" si="51"/>
        <v>0</v>
      </c>
      <c r="J480" s="389"/>
    </row>
    <row r="481" s="338" customFormat="1" ht="24" customHeight="1" spans="1:10">
      <c r="A481" s="386" t="s">
        <v>916</v>
      </c>
      <c r="B481" s="387">
        <v>7</v>
      </c>
      <c r="C481" s="388" t="s">
        <v>127</v>
      </c>
      <c r="D481" s="81">
        <v>0</v>
      </c>
      <c r="E481" s="81"/>
      <c r="F481" s="81">
        <v>0</v>
      </c>
      <c r="G481" s="81"/>
      <c r="H481" s="389"/>
      <c r="I481" s="81">
        <f t="shared" si="51"/>
        <v>0</v>
      </c>
      <c r="J481" s="389"/>
    </row>
    <row r="482" s="338" customFormat="1" ht="24" customHeight="1" spans="1:10">
      <c r="A482" s="386" t="s">
        <v>917</v>
      </c>
      <c r="B482" s="387">
        <v>7</v>
      </c>
      <c r="C482" s="388" t="s">
        <v>129</v>
      </c>
      <c r="D482" s="81">
        <v>0</v>
      </c>
      <c r="E482" s="81"/>
      <c r="F482" s="81">
        <v>0</v>
      </c>
      <c r="G482" s="81"/>
      <c r="H482" s="389"/>
      <c r="I482" s="81">
        <f t="shared" si="51"/>
        <v>0</v>
      </c>
      <c r="J482" s="389"/>
    </row>
    <row r="483" s="338" customFormat="1" ht="24" customHeight="1" spans="1:10">
      <c r="A483" s="386" t="s">
        <v>918</v>
      </c>
      <c r="B483" s="387">
        <v>7</v>
      </c>
      <c r="C483" s="388" t="s">
        <v>919</v>
      </c>
      <c r="D483" s="81">
        <v>0</v>
      </c>
      <c r="E483" s="81"/>
      <c r="F483" s="81">
        <v>0</v>
      </c>
      <c r="G483" s="81"/>
      <c r="H483" s="389"/>
      <c r="I483" s="81">
        <f t="shared" si="51"/>
        <v>0</v>
      </c>
      <c r="J483" s="389"/>
    </row>
    <row r="484" s="338" customFormat="1" ht="24" customHeight="1" spans="1:10">
      <c r="A484" s="386" t="s">
        <v>920</v>
      </c>
      <c r="B484" s="387">
        <v>7</v>
      </c>
      <c r="C484" s="388" t="s">
        <v>921</v>
      </c>
      <c r="D484" s="81">
        <v>10000</v>
      </c>
      <c r="E484" s="81">
        <v>495416.7</v>
      </c>
      <c r="F484" s="81">
        <v>0</v>
      </c>
      <c r="G484" s="81"/>
      <c r="H484" s="389"/>
      <c r="I484" s="81">
        <f t="shared" si="51"/>
        <v>-10000</v>
      </c>
      <c r="J484" s="389">
        <f>I484/D484</f>
        <v>-1</v>
      </c>
    </row>
    <row r="485" s="338" customFormat="1" ht="24" customHeight="1" spans="1:10">
      <c r="A485" s="386" t="s">
        <v>922</v>
      </c>
      <c r="B485" s="387">
        <v>7</v>
      </c>
      <c r="C485" s="388" t="s">
        <v>923</v>
      </c>
      <c r="D485" s="81">
        <v>0</v>
      </c>
      <c r="E485" s="81"/>
      <c r="F485" s="81">
        <v>0</v>
      </c>
      <c r="G485" s="81"/>
      <c r="H485" s="389"/>
      <c r="I485" s="81">
        <f t="shared" si="51"/>
        <v>0</v>
      </c>
      <c r="J485" s="389"/>
    </row>
    <row r="486" s="338" customFormat="1" ht="24" customHeight="1" spans="1:10">
      <c r="A486" s="386" t="s">
        <v>924</v>
      </c>
      <c r="B486" s="387">
        <v>7</v>
      </c>
      <c r="C486" s="388" t="s">
        <v>925</v>
      </c>
      <c r="D486" s="81">
        <v>0</v>
      </c>
      <c r="E486" s="81"/>
      <c r="F486" s="81">
        <v>0</v>
      </c>
      <c r="G486" s="81"/>
      <c r="H486" s="389"/>
      <c r="I486" s="81">
        <f t="shared" si="51"/>
        <v>0</v>
      </c>
      <c r="J486" s="389"/>
    </row>
    <row r="487" s="338" customFormat="1" ht="24" customHeight="1" spans="1:10">
      <c r="A487" s="386" t="s">
        <v>926</v>
      </c>
      <c r="B487" s="387">
        <v>7</v>
      </c>
      <c r="C487" s="388" t="s">
        <v>927</v>
      </c>
      <c r="D487" s="81">
        <v>60000</v>
      </c>
      <c r="E487" s="81">
        <v>300000</v>
      </c>
      <c r="F487" s="81">
        <v>0</v>
      </c>
      <c r="G487" s="81"/>
      <c r="H487" s="389"/>
      <c r="I487" s="81">
        <f t="shared" si="51"/>
        <v>-60000</v>
      </c>
      <c r="J487" s="389">
        <f>I487/D487</f>
        <v>-1</v>
      </c>
    </row>
    <row r="488" s="338" customFormat="1" ht="24" customHeight="1" spans="1:10">
      <c r="A488" s="386" t="s">
        <v>928</v>
      </c>
      <c r="B488" s="387">
        <v>7</v>
      </c>
      <c r="C488" s="388" t="s">
        <v>929</v>
      </c>
      <c r="D488" s="81">
        <v>0</v>
      </c>
      <c r="E488" s="81">
        <v>20000</v>
      </c>
      <c r="F488" s="81">
        <v>0</v>
      </c>
      <c r="G488" s="81"/>
      <c r="H488" s="389"/>
      <c r="I488" s="81">
        <f t="shared" si="51"/>
        <v>0</v>
      </c>
      <c r="J488" s="389"/>
    </row>
    <row r="489" s="338" customFormat="1" ht="24" customHeight="1" spans="1:10">
      <c r="A489" s="386" t="s">
        <v>930</v>
      </c>
      <c r="B489" s="387">
        <v>7</v>
      </c>
      <c r="C489" s="388" t="s">
        <v>931</v>
      </c>
      <c r="D489" s="81">
        <v>0</v>
      </c>
      <c r="E489" s="81">
        <v>30000</v>
      </c>
      <c r="F489" s="81">
        <v>0</v>
      </c>
      <c r="G489" s="81"/>
      <c r="H489" s="389"/>
      <c r="I489" s="81">
        <f t="shared" si="51"/>
        <v>0</v>
      </c>
      <c r="J489" s="389"/>
    </row>
    <row r="490" s="338" customFormat="1" ht="24" customHeight="1" spans="1:10">
      <c r="A490" s="386" t="s">
        <v>932</v>
      </c>
      <c r="B490" s="387">
        <v>5</v>
      </c>
      <c r="C490" s="388" t="s">
        <v>933</v>
      </c>
      <c r="D490" s="81">
        <v>0</v>
      </c>
      <c r="E490" s="81"/>
      <c r="F490" s="81">
        <v>0</v>
      </c>
      <c r="G490" s="81"/>
      <c r="H490" s="389"/>
      <c r="I490" s="81">
        <f t="shared" si="51"/>
        <v>0</v>
      </c>
      <c r="J490" s="389"/>
    </row>
    <row r="491" s="338" customFormat="1" ht="24" customHeight="1" spans="1:10">
      <c r="A491" s="386" t="s">
        <v>934</v>
      </c>
      <c r="B491" s="387">
        <v>7</v>
      </c>
      <c r="C491" s="388" t="s">
        <v>935</v>
      </c>
      <c r="D491" s="81">
        <v>0</v>
      </c>
      <c r="E491" s="81"/>
      <c r="F491" s="81">
        <v>0</v>
      </c>
      <c r="G491" s="81"/>
      <c r="H491" s="389"/>
      <c r="I491" s="81">
        <f t="shared" si="51"/>
        <v>0</v>
      </c>
      <c r="J491" s="389"/>
    </row>
    <row r="492" s="338" customFormat="1" ht="24" customHeight="1" spans="1:10">
      <c r="A492" s="386" t="s">
        <v>936</v>
      </c>
      <c r="B492" s="387">
        <v>7</v>
      </c>
      <c r="C492" s="388" t="s">
        <v>937</v>
      </c>
      <c r="D492" s="81">
        <v>0</v>
      </c>
      <c r="E492" s="81"/>
      <c r="F492" s="81">
        <v>0</v>
      </c>
      <c r="G492" s="81"/>
      <c r="H492" s="389"/>
      <c r="I492" s="81">
        <f t="shared" si="51"/>
        <v>0</v>
      </c>
      <c r="J492" s="389"/>
    </row>
    <row r="493" s="338" customFormat="1" ht="24" customHeight="1" spans="1:10">
      <c r="A493" s="386" t="s">
        <v>938</v>
      </c>
      <c r="B493" s="387">
        <v>7</v>
      </c>
      <c r="C493" s="388" t="s">
        <v>939</v>
      </c>
      <c r="D493" s="81">
        <v>0</v>
      </c>
      <c r="E493" s="81"/>
      <c r="F493" s="81">
        <v>0</v>
      </c>
      <c r="G493" s="81"/>
      <c r="H493" s="389"/>
      <c r="I493" s="81">
        <f t="shared" si="51"/>
        <v>0</v>
      </c>
      <c r="J493" s="389"/>
    </row>
    <row r="494" s="338" customFormat="1" ht="24" customHeight="1" spans="1:10">
      <c r="A494" s="386" t="s">
        <v>940</v>
      </c>
      <c r="B494" s="387">
        <v>7</v>
      </c>
      <c r="C494" s="388" t="s">
        <v>941</v>
      </c>
      <c r="D494" s="81">
        <v>0</v>
      </c>
      <c r="E494" s="81"/>
      <c r="F494" s="81">
        <v>0</v>
      </c>
      <c r="G494" s="81"/>
      <c r="H494" s="389"/>
      <c r="I494" s="81">
        <f t="shared" si="51"/>
        <v>0</v>
      </c>
      <c r="J494" s="389"/>
    </row>
    <row r="495" s="338" customFormat="1" ht="24" customHeight="1" spans="1:10">
      <c r="A495" s="386" t="s">
        <v>942</v>
      </c>
      <c r="B495" s="387">
        <v>7</v>
      </c>
      <c r="C495" s="388" t="s">
        <v>943</v>
      </c>
      <c r="D495" s="81">
        <v>0</v>
      </c>
      <c r="E495" s="81"/>
      <c r="F495" s="81">
        <v>0</v>
      </c>
      <c r="G495" s="81"/>
      <c r="H495" s="389"/>
      <c r="I495" s="81">
        <f t="shared" si="51"/>
        <v>0</v>
      </c>
      <c r="J495" s="389"/>
    </row>
    <row r="496" s="338" customFormat="1" ht="24" customHeight="1" spans="1:10">
      <c r="A496" s="386" t="s">
        <v>944</v>
      </c>
      <c r="B496" s="387">
        <v>7</v>
      </c>
      <c r="C496" s="388" t="s">
        <v>945</v>
      </c>
      <c r="D496" s="81">
        <v>0</v>
      </c>
      <c r="E496" s="81"/>
      <c r="F496" s="81">
        <v>0</v>
      </c>
      <c r="G496" s="81"/>
      <c r="H496" s="389"/>
      <c r="I496" s="81">
        <f t="shared" si="51"/>
        <v>0</v>
      </c>
      <c r="J496" s="389"/>
    </row>
    <row r="497" s="338" customFormat="1" ht="24" customHeight="1" spans="1:10">
      <c r="A497" s="386" t="s">
        <v>946</v>
      </c>
      <c r="B497" s="387">
        <v>7</v>
      </c>
      <c r="C497" s="388" t="s">
        <v>947</v>
      </c>
      <c r="D497" s="81">
        <v>0</v>
      </c>
      <c r="E497" s="81"/>
      <c r="F497" s="81">
        <v>0</v>
      </c>
      <c r="G497" s="81"/>
      <c r="H497" s="389"/>
      <c r="I497" s="81">
        <f t="shared" si="51"/>
        <v>0</v>
      </c>
      <c r="J497" s="389"/>
    </row>
    <row r="498" s="338" customFormat="1" ht="24" customHeight="1" spans="1:10">
      <c r="A498" s="386" t="s">
        <v>948</v>
      </c>
      <c r="B498" s="387">
        <v>7</v>
      </c>
      <c r="C498" s="388" t="s">
        <v>949</v>
      </c>
      <c r="D498" s="81">
        <v>0</v>
      </c>
      <c r="E498" s="81"/>
      <c r="F498" s="81">
        <v>0</v>
      </c>
      <c r="G498" s="81"/>
      <c r="H498" s="389"/>
      <c r="I498" s="81">
        <f t="shared" si="51"/>
        <v>0</v>
      </c>
      <c r="J498" s="389"/>
    </row>
    <row r="499" s="338" customFormat="1" ht="24" customHeight="1" spans="1:10">
      <c r="A499" s="386" t="s">
        <v>950</v>
      </c>
      <c r="B499" s="387">
        <v>5</v>
      </c>
      <c r="C499" s="388" t="s">
        <v>951</v>
      </c>
      <c r="D499" s="81">
        <v>880000</v>
      </c>
      <c r="E499" s="81">
        <v>665600</v>
      </c>
      <c r="F499" s="81">
        <v>386230</v>
      </c>
      <c r="G499" s="81">
        <v>250000</v>
      </c>
      <c r="H499" s="389"/>
      <c r="I499" s="81">
        <f t="shared" si="51"/>
        <v>-630000</v>
      </c>
      <c r="J499" s="389">
        <f>I499/D499</f>
        <v>-0.715909090909091</v>
      </c>
    </row>
    <row r="500" s="338" customFormat="1" ht="24" customHeight="1" spans="1:10">
      <c r="A500" s="386" t="s">
        <v>952</v>
      </c>
      <c r="B500" s="387">
        <v>7</v>
      </c>
      <c r="C500" s="388" t="s">
        <v>953</v>
      </c>
      <c r="D500" s="81">
        <v>0</v>
      </c>
      <c r="E500" s="81"/>
      <c r="F500" s="81">
        <v>0</v>
      </c>
      <c r="G500" s="81"/>
      <c r="H500" s="389"/>
      <c r="I500" s="81">
        <f t="shared" si="51"/>
        <v>0</v>
      </c>
      <c r="J500" s="389"/>
    </row>
    <row r="501" s="338" customFormat="1" ht="24" customHeight="1" spans="1:10">
      <c r="A501" s="386" t="s">
        <v>954</v>
      </c>
      <c r="B501" s="387">
        <v>7</v>
      </c>
      <c r="C501" s="388" t="s">
        <v>955</v>
      </c>
      <c r="D501" s="81">
        <v>840000</v>
      </c>
      <c r="E501" s="81"/>
      <c r="F501" s="81">
        <v>0</v>
      </c>
      <c r="G501" s="81"/>
      <c r="H501" s="389"/>
      <c r="I501" s="81">
        <f t="shared" si="51"/>
        <v>-840000</v>
      </c>
      <c r="J501" s="389">
        <f>I501/D501</f>
        <v>-1</v>
      </c>
    </row>
    <row r="502" s="338" customFormat="1" ht="24" customHeight="1" spans="1:10">
      <c r="A502" s="386" t="s">
        <v>956</v>
      </c>
      <c r="B502" s="387">
        <v>7</v>
      </c>
      <c r="C502" s="388" t="s">
        <v>957</v>
      </c>
      <c r="D502" s="81">
        <v>0</v>
      </c>
      <c r="E502" s="81"/>
      <c r="F502" s="81">
        <v>0</v>
      </c>
      <c r="G502" s="81"/>
      <c r="H502" s="389"/>
      <c r="I502" s="81">
        <f t="shared" si="51"/>
        <v>0</v>
      </c>
      <c r="J502" s="389"/>
    </row>
    <row r="503" s="338" customFormat="1" ht="24" customHeight="1" spans="1:10">
      <c r="A503" s="386" t="s">
        <v>958</v>
      </c>
      <c r="B503" s="387">
        <v>7</v>
      </c>
      <c r="C503" s="388" t="s">
        <v>959</v>
      </c>
      <c r="D503" s="81">
        <v>0</v>
      </c>
      <c r="E503" s="81"/>
      <c r="F503" s="81">
        <v>0</v>
      </c>
      <c r="G503" s="81"/>
      <c r="H503" s="389"/>
      <c r="I503" s="81">
        <f t="shared" si="51"/>
        <v>0</v>
      </c>
      <c r="J503" s="389"/>
    </row>
    <row r="504" s="338" customFormat="1" ht="24" customHeight="1" spans="1:10">
      <c r="A504" s="386" t="s">
        <v>960</v>
      </c>
      <c r="B504" s="387">
        <v>7</v>
      </c>
      <c r="C504" s="388" t="s">
        <v>961</v>
      </c>
      <c r="D504" s="81">
        <v>0</v>
      </c>
      <c r="E504" s="81"/>
      <c r="F504" s="81">
        <v>0</v>
      </c>
      <c r="G504" s="81"/>
      <c r="H504" s="389"/>
      <c r="I504" s="81">
        <f t="shared" si="51"/>
        <v>0</v>
      </c>
      <c r="J504" s="389"/>
    </row>
    <row r="505" s="338" customFormat="1" ht="24" customHeight="1" spans="1:10">
      <c r="A505" s="386" t="s">
        <v>962</v>
      </c>
      <c r="B505" s="387">
        <v>7</v>
      </c>
      <c r="C505" s="388" t="s">
        <v>963</v>
      </c>
      <c r="D505" s="81">
        <v>0</v>
      </c>
      <c r="E505" s="81"/>
      <c r="F505" s="81">
        <v>0</v>
      </c>
      <c r="G505" s="81"/>
      <c r="H505" s="389"/>
      <c r="I505" s="81">
        <f t="shared" si="51"/>
        <v>0</v>
      </c>
      <c r="J505" s="389"/>
    </row>
    <row r="506" s="338" customFormat="1" ht="24" customHeight="1" spans="1:10">
      <c r="A506" s="386" t="s">
        <v>964</v>
      </c>
      <c r="B506" s="387">
        <v>7</v>
      </c>
      <c r="C506" s="388" t="s">
        <v>965</v>
      </c>
      <c r="D506" s="81">
        <v>40000</v>
      </c>
      <c r="E506" s="81">
        <v>665600</v>
      </c>
      <c r="F506" s="81">
        <v>386230</v>
      </c>
      <c r="G506" s="81">
        <v>250000</v>
      </c>
      <c r="H506" s="389"/>
      <c r="I506" s="81">
        <f t="shared" si="51"/>
        <v>210000</v>
      </c>
      <c r="J506" s="389">
        <f>I506/D506</f>
        <v>5.25</v>
      </c>
    </row>
    <row r="507" s="338" customFormat="1" ht="24" customHeight="1" spans="1:10">
      <c r="A507" s="386" t="s">
        <v>966</v>
      </c>
      <c r="B507" s="387">
        <v>5</v>
      </c>
      <c r="C507" s="388" t="s">
        <v>967</v>
      </c>
      <c r="D507" s="81">
        <v>0</v>
      </c>
      <c r="E507" s="81">
        <v>1172450.59</v>
      </c>
      <c r="F507" s="81">
        <v>935272</v>
      </c>
      <c r="G507" s="81">
        <v>1008389.19</v>
      </c>
      <c r="H507" s="389">
        <f t="shared" ref="H507:H512" si="52">G507/F507</f>
        <v>1.07817746067454</v>
      </c>
      <c r="I507" s="81">
        <f t="shared" si="51"/>
        <v>1008389.19</v>
      </c>
      <c r="J507" s="389"/>
    </row>
    <row r="508" s="338" customFormat="1" ht="24" customHeight="1" spans="1:10">
      <c r="A508" s="386" t="s">
        <v>968</v>
      </c>
      <c r="B508" s="387">
        <v>7</v>
      </c>
      <c r="C508" s="388" t="s">
        <v>969</v>
      </c>
      <c r="D508" s="81">
        <v>0</v>
      </c>
      <c r="E508" s="81"/>
      <c r="F508" s="81">
        <v>104800</v>
      </c>
      <c r="G508" s="81">
        <v>76195.73</v>
      </c>
      <c r="H508" s="389"/>
      <c r="I508" s="81">
        <f t="shared" si="51"/>
        <v>76195.73</v>
      </c>
      <c r="J508" s="389"/>
    </row>
    <row r="509" s="338" customFormat="1" ht="24" customHeight="1" spans="1:10">
      <c r="A509" s="386" t="s">
        <v>970</v>
      </c>
      <c r="B509" s="387">
        <v>7</v>
      </c>
      <c r="C509" s="388" t="s">
        <v>971</v>
      </c>
      <c r="D509" s="81">
        <v>0</v>
      </c>
      <c r="E509" s="81"/>
      <c r="F509" s="81">
        <v>0</v>
      </c>
      <c r="G509" s="81"/>
      <c r="H509" s="389"/>
      <c r="I509" s="81">
        <f t="shared" si="51"/>
        <v>0</v>
      </c>
      <c r="J509" s="389"/>
    </row>
    <row r="510" s="338" customFormat="1" ht="24" customHeight="1" spans="1:10">
      <c r="A510" s="386" t="s">
        <v>972</v>
      </c>
      <c r="B510" s="387">
        <v>7</v>
      </c>
      <c r="C510" s="388" t="s">
        <v>973</v>
      </c>
      <c r="D510" s="81">
        <v>0</v>
      </c>
      <c r="E510" s="81">
        <v>1172450.59</v>
      </c>
      <c r="F510" s="81">
        <v>830472</v>
      </c>
      <c r="G510" s="81">
        <v>932193.46</v>
      </c>
      <c r="H510" s="389"/>
      <c r="I510" s="81">
        <f t="shared" si="51"/>
        <v>932193.46</v>
      </c>
      <c r="J510" s="389"/>
    </row>
    <row r="511" s="338" customFormat="1" ht="24" customHeight="1" spans="1:10">
      <c r="A511" s="381" t="s">
        <v>974</v>
      </c>
      <c r="B511" s="382">
        <v>3</v>
      </c>
      <c r="C511" s="402" t="s">
        <v>975</v>
      </c>
      <c r="D511" s="403">
        <v>334480000</v>
      </c>
      <c r="E511" s="403">
        <v>390998613.26</v>
      </c>
      <c r="F511" s="403">
        <v>503437700.83</v>
      </c>
      <c r="G511" s="403">
        <v>466017920.2</v>
      </c>
      <c r="H511" s="385">
        <f t="shared" si="52"/>
        <v>0.925671477189119</v>
      </c>
      <c r="I511" s="403">
        <f t="shared" si="51"/>
        <v>131537920.2</v>
      </c>
      <c r="J511" s="385">
        <f t="shared" ref="J511:J514" si="53">I511/D511</f>
        <v>0.393260942956231</v>
      </c>
    </row>
    <row r="512" s="338" customFormat="1" ht="24" customHeight="1" spans="1:10">
      <c r="A512" s="386" t="s">
        <v>976</v>
      </c>
      <c r="B512" s="387">
        <v>5</v>
      </c>
      <c r="C512" s="388" t="s">
        <v>977</v>
      </c>
      <c r="D512" s="81">
        <v>16700000</v>
      </c>
      <c r="E512" s="81">
        <v>15619950.15</v>
      </c>
      <c r="F512" s="81">
        <v>8763444.55</v>
      </c>
      <c r="G512" s="81">
        <v>13573027.99</v>
      </c>
      <c r="H512" s="389">
        <f t="shared" si="52"/>
        <v>1.54882340072546</v>
      </c>
      <c r="I512" s="81">
        <f t="shared" si="51"/>
        <v>-3126972.01</v>
      </c>
      <c r="J512" s="389">
        <f t="shared" si="53"/>
        <v>-0.187243832934132</v>
      </c>
    </row>
    <row r="513" s="338" customFormat="1" ht="24" customHeight="1" spans="1:10">
      <c r="A513" s="386" t="s">
        <v>978</v>
      </c>
      <c r="B513" s="387">
        <v>7</v>
      </c>
      <c r="C513" s="388" t="s">
        <v>125</v>
      </c>
      <c r="D513" s="81">
        <v>170000</v>
      </c>
      <c r="E513" s="81">
        <v>973785.62</v>
      </c>
      <c r="F513" s="81">
        <v>541964</v>
      </c>
      <c r="G513" s="81">
        <v>733928.31</v>
      </c>
      <c r="H513" s="389"/>
      <c r="I513" s="81">
        <f t="shared" si="51"/>
        <v>563928.31</v>
      </c>
      <c r="J513" s="389">
        <f t="shared" si="53"/>
        <v>3.31722535294118</v>
      </c>
    </row>
    <row r="514" s="338" customFormat="1" ht="24" customHeight="1" spans="1:10">
      <c r="A514" s="386" t="s">
        <v>979</v>
      </c>
      <c r="B514" s="387">
        <v>7</v>
      </c>
      <c r="C514" s="388" t="s">
        <v>127</v>
      </c>
      <c r="D514" s="81">
        <v>4700000</v>
      </c>
      <c r="E514" s="81">
        <v>1466000</v>
      </c>
      <c r="F514" s="81">
        <v>1749505.05</v>
      </c>
      <c r="G514" s="81">
        <v>1044896.29</v>
      </c>
      <c r="H514" s="389">
        <f t="shared" ref="H514:H517" si="54">G514/F514</f>
        <v>0.597252514361133</v>
      </c>
      <c r="I514" s="81">
        <f t="shared" si="51"/>
        <v>-3655103.71</v>
      </c>
      <c r="J514" s="389">
        <f t="shared" si="53"/>
        <v>-0.777681640425532</v>
      </c>
    </row>
    <row r="515" s="338" customFormat="1" ht="24" customHeight="1" spans="1:10">
      <c r="A515" s="386" t="s">
        <v>980</v>
      </c>
      <c r="B515" s="387">
        <v>7</v>
      </c>
      <c r="C515" s="388" t="s">
        <v>129</v>
      </c>
      <c r="D515" s="81">
        <v>0</v>
      </c>
      <c r="E515" s="81"/>
      <c r="F515" s="81">
        <v>0</v>
      </c>
      <c r="G515" s="81"/>
      <c r="H515" s="389"/>
      <c r="I515" s="81">
        <f t="shared" si="51"/>
        <v>0</v>
      </c>
      <c r="J515" s="389"/>
    </row>
    <row r="516" s="338" customFormat="1" ht="24" customHeight="1" spans="1:10">
      <c r="A516" s="386" t="s">
        <v>981</v>
      </c>
      <c r="B516" s="387">
        <v>7</v>
      </c>
      <c r="C516" s="388" t="s">
        <v>982</v>
      </c>
      <c r="D516" s="81">
        <v>4760000</v>
      </c>
      <c r="E516" s="81">
        <v>2866782.17</v>
      </c>
      <c r="F516" s="81">
        <v>1137983</v>
      </c>
      <c r="G516" s="81">
        <v>2372359.1</v>
      </c>
      <c r="H516" s="389">
        <f t="shared" si="54"/>
        <v>2.08470521967376</v>
      </c>
      <c r="I516" s="81">
        <f t="shared" si="51"/>
        <v>-2387640.9</v>
      </c>
      <c r="J516" s="389">
        <f>I516/D516</f>
        <v>-0.501605231092437</v>
      </c>
    </row>
    <row r="517" s="338" customFormat="1" ht="24" customHeight="1" spans="1:10">
      <c r="A517" s="386" t="s">
        <v>983</v>
      </c>
      <c r="B517" s="387">
        <v>7</v>
      </c>
      <c r="C517" s="388" t="s">
        <v>984</v>
      </c>
      <c r="D517" s="81">
        <v>3520000</v>
      </c>
      <c r="E517" s="81">
        <v>4406075.29</v>
      </c>
      <c r="F517" s="81">
        <v>1431558</v>
      </c>
      <c r="G517" s="81">
        <v>4235961.29</v>
      </c>
      <c r="H517" s="389">
        <f t="shared" si="54"/>
        <v>2.95898684510163</v>
      </c>
      <c r="I517" s="81">
        <f t="shared" si="51"/>
        <v>715961.29</v>
      </c>
      <c r="J517" s="389">
        <f>I517/D517</f>
        <v>0.20339809375</v>
      </c>
    </row>
    <row r="518" s="338" customFormat="1" ht="24" customHeight="1" spans="1:10">
      <c r="A518" s="386" t="s">
        <v>985</v>
      </c>
      <c r="B518" s="387">
        <v>7</v>
      </c>
      <c r="C518" s="388" t="s">
        <v>986</v>
      </c>
      <c r="D518" s="81">
        <v>0</v>
      </c>
      <c r="E518" s="81"/>
      <c r="F518" s="81">
        <v>0</v>
      </c>
      <c r="G518" s="81">
        <v>800</v>
      </c>
      <c r="H518" s="389"/>
      <c r="I518" s="81">
        <f t="shared" si="51"/>
        <v>800</v>
      </c>
      <c r="J518" s="389"/>
    </row>
    <row r="519" s="338" customFormat="1" ht="24" customHeight="1" spans="1:10">
      <c r="A519" s="386" t="s">
        <v>987</v>
      </c>
      <c r="B519" s="387">
        <v>7</v>
      </c>
      <c r="C519" s="388" t="s">
        <v>988</v>
      </c>
      <c r="D519" s="81">
        <v>0</v>
      </c>
      <c r="E519" s="81"/>
      <c r="F519" s="81">
        <v>0</v>
      </c>
      <c r="G519" s="81"/>
      <c r="H519" s="389"/>
      <c r="I519" s="81">
        <f t="shared" ref="I519:I582" si="55">G519-D519</f>
        <v>0</v>
      </c>
      <c r="J519" s="389"/>
    </row>
    <row r="520" s="338" customFormat="1" ht="24" customHeight="1" spans="1:10">
      <c r="A520" s="386" t="s">
        <v>989</v>
      </c>
      <c r="B520" s="387">
        <v>7</v>
      </c>
      <c r="C520" s="388" t="s">
        <v>226</v>
      </c>
      <c r="D520" s="81">
        <v>0</v>
      </c>
      <c r="E520" s="81"/>
      <c r="F520" s="81">
        <v>0</v>
      </c>
      <c r="G520" s="81"/>
      <c r="H520" s="389"/>
      <c r="I520" s="81">
        <f t="shared" si="55"/>
        <v>0</v>
      </c>
      <c r="J520" s="389"/>
    </row>
    <row r="521" s="338" customFormat="1" ht="24" customHeight="1" spans="1:10">
      <c r="A521" s="386" t="s">
        <v>990</v>
      </c>
      <c r="B521" s="387">
        <v>7</v>
      </c>
      <c r="C521" s="388" t="s">
        <v>991</v>
      </c>
      <c r="D521" s="81">
        <v>0</v>
      </c>
      <c r="E521" s="81"/>
      <c r="F521" s="81">
        <v>0</v>
      </c>
      <c r="G521" s="81"/>
      <c r="H521" s="389"/>
      <c r="I521" s="81">
        <f t="shared" si="55"/>
        <v>0</v>
      </c>
      <c r="J521" s="389"/>
    </row>
    <row r="522" s="338" customFormat="1" ht="24" customHeight="1" spans="1:10">
      <c r="A522" s="386" t="s">
        <v>992</v>
      </c>
      <c r="B522" s="387">
        <v>7</v>
      </c>
      <c r="C522" s="388" t="s">
        <v>993</v>
      </c>
      <c r="D522" s="81">
        <v>60000</v>
      </c>
      <c r="E522" s="81"/>
      <c r="F522" s="81">
        <v>0</v>
      </c>
      <c r="G522" s="81"/>
      <c r="H522" s="389"/>
      <c r="I522" s="81">
        <f t="shared" si="55"/>
        <v>-60000</v>
      </c>
      <c r="J522" s="389">
        <f>I522/D522</f>
        <v>-1</v>
      </c>
    </row>
    <row r="523" s="338" customFormat="1" ht="24" customHeight="1" spans="1:10">
      <c r="A523" s="386" t="s">
        <v>994</v>
      </c>
      <c r="B523" s="387">
        <v>7</v>
      </c>
      <c r="C523" s="388" t="s">
        <v>995</v>
      </c>
      <c r="D523" s="81">
        <v>0</v>
      </c>
      <c r="E523" s="81"/>
      <c r="F523" s="81">
        <v>0</v>
      </c>
      <c r="G523" s="81"/>
      <c r="H523" s="389"/>
      <c r="I523" s="81">
        <f t="shared" si="55"/>
        <v>0</v>
      </c>
      <c r="J523" s="389"/>
    </row>
    <row r="524" s="338" customFormat="1" ht="24" customHeight="1" spans="1:10">
      <c r="A524" s="386" t="s">
        <v>996</v>
      </c>
      <c r="B524" s="387">
        <v>7</v>
      </c>
      <c r="C524" s="388" t="s">
        <v>997</v>
      </c>
      <c r="D524" s="81">
        <v>0</v>
      </c>
      <c r="E524" s="81"/>
      <c r="F524" s="81">
        <v>0</v>
      </c>
      <c r="G524" s="81"/>
      <c r="H524" s="389"/>
      <c r="I524" s="81">
        <f t="shared" si="55"/>
        <v>0</v>
      </c>
      <c r="J524" s="389"/>
    </row>
    <row r="525" s="338" customFormat="1" ht="24" customHeight="1" spans="1:10">
      <c r="A525" s="386" t="s">
        <v>998</v>
      </c>
      <c r="B525" s="387">
        <v>7</v>
      </c>
      <c r="C525" s="388" t="s">
        <v>999</v>
      </c>
      <c r="D525" s="81">
        <v>0</v>
      </c>
      <c r="E525" s="81"/>
      <c r="F525" s="81">
        <v>0</v>
      </c>
      <c r="G525" s="81"/>
      <c r="H525" s="389"/>
      <c r="I525" s="81">
        <f t="shared" si="55"/>
        <v>0</v>
      </c>
      <c r="J525" s="389"/>
    </row>
    <row r="526" s="338" customFormat="1" ht="24" customHeight="1" spans="1:10">
      <c r="A526" s="386" t="s">
        <v>1000</v>
      </c>
      <c r="B526" s="387">
        <v>7</v>
      </c>
      <c r="C526" s="388" t="s">
        <v>1001</v>
      </c>
      <c r="D526" s="81">
        <v>0</v>
      </c>
      <c r="E526" s="81"/>
      <c r="F526" s="81">
        <v>0</v>
      </c>
      <c r="G526" s="81"/>
      <c r="H526" s="389"/>
      <c r="I526" s="81">
        <f t="shared" si="55"/>
        <v>0</v>
      </c>
      <c r="J526" s="389"/>
    </row>
    <row r="527" s="338" customFormat="1" ht="24" customHeight="1" spans="1:10">
      <c r="A527" s="386" t="s">
        <v>1002</v>
      </c>
      <c r="B527" s="387">
        <v>7</v>
      </c>
      <c r="C527" s="388" t="s">
        <v>1003</v>
      </c>
      <c r="D527" s="81">
        <v>0</v>
      </c>
      <c r="E527" s="81"/>
      <c r="F527" s="81">
        <v>0</v>
      </c>
      <c r="G527" s="81"/>
      <c r="H527" s="389"/>
      <c r="I527" s="81">
        <f t="shared" si="55"/>
        <v>0</v>
      </c>
      <c r="J527" s="389"/>
    </row>
    <row r="528" s="338" customFormat="1" ht="24" customHeight="1" spans="1:10">
      <c r="A528" s="386" t="s">
        <v>1004</v>
      </c>
      <c r="B528" s="387">
        <v>7</v>
      </c>
      <c r="C528" s="388" t="s">
        <v>1005</v>
      </c>
      <c r="D528" s="81">
        <v>0</v>
      </c>
      <c r="E528" s="81"/>
      <c r="F528" s="81">
        <v>0</v>
      </c>
      <c r="G528" s="81"/>
      <c r="H528" s="389"/>
      <c r="I528" s="81">
        <f t="shared" si="55"/>
        <v>0</v>
      </c>
      <c r="J528" s="389"/>
    </row>
    <row r="529" s="338" customFormat="1" ht="24" customHeight="1" spans="1:10">
      <c r="A529" s="386" t="s">
        <v>1006</v>
      </c>
      <c r="B529" s="387">
        <v>7</v>
      </c>
      <c r="C529" s="388" t="s">
        <v>143</v>
      </c>
      <c r="D529" s="81">
        <v>0</v>
      </c>
      <c r="E529" s="81"/>
      <c r="F529" s="81">
        <v>0</v>
      </c>
      <c r="G529" s="81"/>
      <c r="H529" s="389"/>
      <c r="I529" s="81">
        <f t="shared" si="55"/>
        <v>0</v>
      </c>
      <c r="J529" s="389"/>
    </row>
    <row r="530" s="338" customFormat="1" ht="24" customHeight="1" spans="1:10">
      <c r="A530" s="386" t="s">
        <v>1007</v>
      </c>
      <c r="B530" s="387">
        <v>7</v>
      </c>
      <c r="C530" s="388" t="s">
        <v>1008</v>
      </c>
      <c r="D530" s="81">
        <v>3490000</v>
      </c>
      <c r="E530" s="81">
        <v>5907307.07</v>
      </c>
      <c r="F530" s="81">
        <v>3902434.5</v>
      </c>
      <c r="G530" s="81">
        <v>5185083</v>
      </c>
      <c r="H530" s="389"/>
      <c r="I530" s="81">
        <f t="shared" si="55"/>
        <v>1695083</v>
      </c>
      <c r="J530" s="389">
        <f t="shared" ref="J530:J533" si="56">I530/D530</f>
        <v>0.485697134670487</v>
      </c>
    </row>
    <row r="531" s="338" customFormat="1" ht="24" customHeight="1" spans="1:10">
      <c r="A531" s="386" t="s">
        <v>1009</v>
      </c>
      <c r="B531" s="387">
        <v>5</v>
      </c>
      <c r="C531" s="388" t="s">
        <v>1010</v>
      </c>
      <c r="D531" s="81">
        <v>34400000</v>
      </c>
      <c r="E531" s="81">
        <v>94150557.51</v>
      </c>
      <c r="F531" s="81">
        <v>37781809.96</v>
      </c>
      <c r="G531" s="81">
        <v>75821235.46</v>
      </c>
      <c r="H531" s="389">
        <f t="shared" ref="H531:H533" si="57">G531/F531</f>
        <v>2.00681850711421</v>
      </c>
      <c r="I531" s="81">
        <f t="shared" si="55"/>
        <v>41421235.46</v>
      </c>
      <c r="J531" s="389">
        <f t="shared" si="56"/>
        <v>1.20410568197674</v>
      </c>
    </row>
    <row r="532" s="338" customFormat="1" ht="24" customHeight="1" spans="1:10">
      <c r="A532" s="386" t="s">
        <v>1011</v>
      </c>
      <c r="B532" s="387">
        <v>7</v>
      </c>
      <c r="C532" s="388" t="s">
        <v>125</v>
      </c>
      <c r="D532" s="81">
        <v>2120000</v>
      </c>
      <c r="E532" s="81">
        <v>1338881.63</v>
      </c>
      <c r="F532" s="81">
        <v>903986</v>
      </c>
      <c r="G532" s="81">
        <v>1179749.6</v>
      </c>
      <c r="H532" s="389">
        <f t="shared" si="57"/>
        <v>1.30505295435991</v>
      </c>
      <c r="I532" s="81">
        <f t="shared" si="55"/>
        <v>-940250.4</v>
      </c>
      <c r="J532" s="389">
        <f t="shared" si="56"/>
        <v>-0.443514339622641</v>
      </c>
    </row>
    <row r="533" s="338" customFormat="1" ht="24" customHeight="1" spans="1:10">
      <c r="A533" s="386" t="s">
        <v>1012</v>
      </c>
      <c r="B533" s="387">
        <v>7</v>
      </c>
      <c r="C533" s="388" t="s">
        <v>127</v>
      </c>
      <c r="D533" s="81">
        <v>8350000</v>
      </c>
      <c r="E533" s="81">
        <v>20000</v>
      </c>
      <c r="F533" s="81">
        <v>5548287</v>
      </c>
      <c r="G533" s="81">
        <v>1534593.99</v>
      </c>
      <c r="H533" s="389">
        <f t="shared" si="57"/>
        <v>0.276588790378003</v>
      </c>
      <c r="I533" s="81">
        <f t="shared" si="55"/>
        <v>-6815406.01</v>
      </c>
      <c r="J533" s="389">
        <f t="shared" si="56"/>
        <v>-0.816216288622754</v>
      </c>
    </row>
    <row r="534" s="338" customFormat="1" ht="24" customHeight="1" spans="1:10">
      <c r="A534" s="386" t="s">
        <v>1013</v>
      </c>
      <c r="B534" s="387">
        <v>7</v>
      </c>
      <c r="C534" s="388" t="s">
        <v>129</v>
      </c>
      <c r="D534" s="81">
        <v>0</v>
      </c>
      <c r="E534" s="81"/>
      <c r="F534" s="81">
        <v>0</v>
      </c>
      <c r="G534" s="81"/>
      <c r="H534" s="389"/>
      <c r="I534" s="81">
        <f t="shared" si="55"/>
        <v>0</v>
      </c>
      <c r="J534" s="389"/>
    </row>
    <row r="535" s="338" customFormat="1" ht="24" customHeight="1" spans="1:10">
      <c r="A535" s="386" t="s">
        <v>1014</v>
      </c>
      <c r="B535" s="387">
        <v>7</v>
      </c>
      <c r="C535" s="388" t="s">
        <v>1015</v>
      </c>
      <c r="D535" s="81">
        <v>40000</v>
      </c>
      <c r="E535" s="81">
        <v>250000</v>
      </c>
      <c r="F535" s="81">
        <v>230000</v>
      </c>
      <c r="G535" s="81">
        <v>35686.7</v>
      </c>
      <c r="H535" s="389">
        <f>G537/F537</f>
        <v>2.45309350051251</v>
      </c>
      <c r="I535" s="81">
        <f t="shared" si="55"/>
        <v>-4313.3</v>
      </c>
      <c r="J535" s="389">
        <f t="shared" ref="J535:J538" si="58">I535/D535</f>
        <v>-0.1078325</v>
      </c>
    </row>
    <row r="536" s="338" customFormat="1" ht="24" customHeight="1" spans="1:10">
      <c r="A536" s="386" t="s">
        <v>1016</v>
      </c>
      <c r="B536" s="387">
        <v>7</v>
      </c>
      <c r="C536" s="388" t="s">
        <v>1017</v>
      </c>
      <c r="D536" s="81">
        <v>30000</v>
      </c>
      <c r="E536" s="81">
        <v>442000</v>
      </c>
      <c r="F536" s="81">
        <v>242000</v>
      </c>
      <c r="G536" s="81">
        <v>160862</v>
      </c>
      <c r="H536" s="389">
        <f>G538/F538</f>
        <v>0.917845705975998</v>
      </c>
      <c r="I536" s="81">
        <f t="shared" si="55"/>
        <v>130862</v>
      </c>
      <c r="J536" s="389">
        <f t="shared" si="58"/>
        <v>4.36206666666667</v>
      </c>
    </row>
    <row r="537" s="338" customFormat="1" ht="24" customHeight="1" spans="1:10">
      <c r="A537" s="386" t="s">
        <v>1018</v>
      </c>
      <c r="B537" s="387">
        <v>7</v>
      </c>
      <c r="C537" s="388" t="s">
        <v>1019</v>
      </c>
      <c r="D537" s="81">
        <v>22860000</v>
      </c>
      <c r="E537" s="81">
        <v>90530678.89</v>
      </c>
      <c r="F537" s="81">
        <v>29042793.96</v>
      </c>
      <c r="G537" s="81">
        <v>71244689.1</v>
      </c>
      <c r="H537" s="389">
        <f t="shared" ref="H537:H544" si="59">G537/F537</f>
        <v>2.45309350051251</v>
      </c>
      <c r="I537" s="81">
        <f t="shared" si="55"/>
        <v>48384689.1</v>
      </c>
      <c r="J537" s="389">
        <f t="shared" si="58"/>
        <v>2.11656557742782</v>
      </c>
    </row>
    <row r="538" s="338" customFormat="1" ht="24" customHeight="1" spans="1:10">
      <c r="A538" s="386" t="s">
        <v>1020</v>
      </c>
      <c r="B538" s="387">
        <v>7</v>
      </c>
      <c r="C538" s="388" t="s">
        <v>1021</v>
      </c>
      <c r="D538" s="81">
        <v>1000000</v>
      </c>
      <c r="E538" s="81">
        <v>1568996.99</v>
      </c>
      <c r="F538" s="81">
        <v>1814743</v>
      </c>
      <c r="G538" s="81">
        <v>1665654.07</v>
      </c>
      <c r="H538" s="389">
        <f t="shared" si="59"/>
        <v>0.917845705975998</v>
      </c>
      <c r="I538" s="81">
        <f t="shared" si="55"/>
        <v>665654.07</v>
      </c>
      <c r="J538" s="389">
        <f t="shared" si="58"/>
        <v>0.66565407</v>
      </c>
    </row>
    <row r="539" s="338" customFormat="1" ht="24" customHeight="1" spans="1:10">
      <c r="A539" s="386" t="s">
        <v>1022</v>
      </c>
      <c r="B539" s="387">
        <v>5</v>
      </c>
      <c r="C539" s="388" t="s">
        <v>1023</v>
      </c>
      <c r="D539" s="81">
        <v>0</v>
      </c>
      <c r="E539" s="81"/>
      <c r="F539" s="81">
        <v>0</v>
      </c>
      <c r="G539" s="81"/>
      <c r="H539" s="389"/>
      <c r="I539" s="81">
        <f t="shared" si="55"/>
        <v>0</v>
      </c>
      <c r="J539" s="389"/>
    </row>
    <row r="540" s="338" customFormat="1" ht="24" customHeight="1" spans="1:10">
      <c r="A540" s="386" t="s">
        <v>1024</v>
      </c>
      <c r="B540" s="387">
        <v>7</v>
      </c>
      <c r="C540" s="388" t="s">
        <v>1025</v>
      </c>
      <c r="D540" s="81">
        <v>0</v>
      </c>
      <c r="E540" s="81"/>
      <c r="F540" s="81">
        <v>0</v>
      </c>
      <c r="G540" s="81"/>
      <c r="H540" s="389"/>
      <c r="I540" s="81">
        <f t="shared" si="55"/>
        <v>0</v>
      </c>
      <c r="J540" s="389"/>
    </row>
    <row r="541" s="338" customFormat="1" ht="24" customHeight="1" spans="1:10">
      <c r="A541" s="386" t="s">
        <v>1026</v>
      </c>
      <c r="B541" s="387">
        <v>5</v>
      </c>
      <c r="C541" s="388" t="s">
        <v>1027</v>
      </c>
      <c r="D541" s="81">
        <v>172000000</v>
      </c>
      <c r="E541" s="81">
        <v>235005769.17</v>
      </c>
      <c r="F541" s="81">
        <v>245040909.34</v>
      </c>
      <c r="G541" s="81">
        <v>225528855.4</v>
      </c>
      <c r="H541" s="389">
        <f t="shared" si="59"/>
        <v>0.920372259503304</v>
      </c>
      <c r="I541" s="81">
        <f t="shared" si="55"/>
        <v>53528855.4</v>
      </c>
      <c r="J541" s="389">
        <f t="shared" ref="J541:J547" si="60">I541/D541</f>
        <v>0.311214275581395</v>
      </c>
    </row>
    <row r="542" s="338" customFormat="1" ht="24" customHeight="1" spans="1:10">
      <c r="A542" s="386" t="s">
        <v>1028</v>
      </c>
      <c r="B542" s="387">
        <v>7</v>
      </c>
      <c r="C542" s="388" t="s">
        <v>1029</v>
      </c>
      <c r="D542" s="81">
        <v>4110000</v>
      </c>
      <c r="E542" s="81">
        <v>9980712.24</v>
      </c>
      <c r="F542" s="81">
        <v>6168152.39</v>
      </c>
      <c r="G542" s="81">
        <v>8421495.85</v>
      </c>
      <c r="H542" s="389">
        <f t="shared" si="59"/>
        <v>1.36531903194435</v>
      </c>
      <c r="I542" s="81">
        <f t="shared" si="55"/>
        <v>4311495.85</v>
      </c>
      <c r="J542" s="389">
        <f t="shared" si="60"/>
        <v>1.04902575425791</v>
      </c>
    </row>
    <row r="543" s="338" customFormat="1" ht="24" customHeight="1" spans="1:10">
      <c r="A543" s="386" t="s">
        <v>1030</v>
      </c>
      <c r="B543" s="387">
        <v>7</v>
      </c>
      <c r="C543" s="388" t="s">
        <v>1031</v>
      </c>
      <c r="D543" s="81">
        <v>24320000</v>
      </c>
      <c r="E543" s="81">
        <v>31286529.91</v>
      </c>
      <c r="F543" s="81">
        <v>4196477.01</v>
      </c>
      <c r="G543" s="81">
        <v>31762303.22</v>
      </c>
      <c r="H543" s="389">
        <f t="shared" si="59"/>
        <v>7.56880191272631</v>
      </c>
      <c r="I543" s="81">
        <f t="shared" si="55"/>
        <v>7442303.22</v>
      </c>
      <c r="J543" s="389">
        <f t="shared" si="60"/>
        <v>0.306015757401316</v>
      </c>
    </row>
    <row r="544" s="338" customFormat="1" ht="24" customHeight="1" spans="1:10">
      <c r="A544" s="386" t="s">
        <v>1032</v>
      </c>
      <c r="B544" s="387">
        <v>7</v>
      </c>
      <c r="C544" s="388" t="s">
        <v>1033</v>
      </c>
      <c r="D544" s="81">
        <v>590000</v>
      </c>
      <c r="E544" s="81">
        <v>640792</v>
      </c>
      <c r="F544" s="81">
        <v>510212</v>
      </c>
      <c r="G544" s="81">
        <v>801033.56</v>
      </c>
      <c r="H544" s="389">
        <f t="shared" si="59"/>
        <v>1.5700014111781</v>
      </c>
      <c r="I544" s="81">
        <f t="shared" si="55"/>
        <v>211033.56</v>
      </c>
      <c r="J544" s="389">
        <f t="shared" si="60"/>
        <v>0.357684</v>
      </c>
    </row>
    <row r="545" s="338" customFormat="1" ht="24" customHeight="1" spans="1:10">
      <c r="A545" s="386" t="s">
        <v>1034</v>
      </c>
      <c r="B545" s="387">
        <v>7</v>
      </c>
      <c r="C545" s="388" t="s">
        <v>1035</v>
      </c>
      <c r="D545" s="81">
        <v>72360000</v>
      </c>
      <c r="E545" s="81">
        <v>88892891.02</v>
      </c>
      <c r="F545" s="81">
        <v>96295522.8100001</v>
      </c>
      <c r="G545" s="81">
        <v>94498889.95</v>
      </c>
      <c r="H545" s="389">
        <f>G546/F545</f>
        <v>0.0332690308595251</v>
      </c>
      <c r="I545" s="81">
        <f t="shared" si="55"/>
        <v>22138889.95</v>
      </c>
      <c r="J545" s="389">
        <f t="shared" si="60"/>
        <v>0.305954808595909</v>
      </c>
    </row>
    <row r="546" s="338" customFormat="1" ht="24" customHeight="1" spans="1:10">
      <c r="A546" s="386" t="s">
        <v>1036</v>
      </c>
      <c r="B546" s="387">
        <v>7</v>
      </c>
      <c r="C546" s="388" t="s">
        <v>1037</v>
      </c>
      <c r="D546" s="81">
        <v>27640000</v>
      </c>
      <c r="E546" s="81">
        <v>8000000</v>
      </c>
      <c r="F546" s="81">
        <v>835701.13</v>
      </c>
      <c r="G546" s="81">
        <v>3203658.72</v>
      </c>
      <c r="H546" s="389">
        <f>G547/F546</f>
        <v>102.536656854826</v>
      </c>
      <c r="I546" s="81">
        <f t="shared" si="55"/>
        <v>-24436341.28</v>
      </c>
      <c r="J546" s="389">
        <f t="shared" si="60"/>
        <v>-0.884093389290883</v>
      </c>
    </row>
    <row r="547" s="338" customFormat="1" ht="24" customHeight="1" spans="1:10">
      <c r="A547" s="386" t="s">
        <v>1038</v>
      </c>
      <c r="B547" s="387">
        <v>7</v>
      </c>
      <c r="C547" s="388" t="s">
        <v>1039</v>
      </c>
      <c r="D547" s="81">
        <v>41160000</v>
      </c>
      <c r="E547" s="81">
        <v>95000000</v>
      </c>
      <c r="F547" s="81">
        <v>135830000</v>
      </c>
      <c r="G547" s="81">
        <v>85690000</v>
      </c>
      <c r="H547" s="389">
        <f>G549/F547</f>
        <v>0.00847731797099315</v>
      </c>
      <c r="I547" s="81">
        <f t="shared" si="55"/>
        <v>44530000</v>
      </c>
      <c r="J547" s="389">
        <f t="shared" si="60"/>
        <v>1.08187560738581</v>
      </c>
    </row>
    <row r="548" s="338" customFormat="1" ht="24" customHeight="1" spans="1:10">
      <c r="A548" s="386" t="s">
        <v>1040</v>
      </c>
      <c r="B548" s="387">
        <v>7</v>
      </c>
      <c r="C548" s="388" t="s">
        <v>1041</v>
      </c>
      <c r="D548" s="81">
        <v>0</v>
      </c>
      <c r="E548" s="81"/>
      <c r="F548" s="81">
        <v>0</v>
      </c>
      <c r="G548" s="81"/>
      <c r="H548" s="389"/>
      <c r="I548" s="81">
        <f t="shared" si="55"/>
        <v>0</v>
      </c>
      <c r="J548" s="389"/>
    </row>
    <row r="549" s="338" customFormat="1" ht="24" customHeight="1" spans="1:10">
      <c r="A549" s="386" t="s">
        <v>1042</v>
      </c>
      <c r="B549" s="387">
        <v>7</v>
      </c>
      <c r="C549" s="388" t="s">
        <v>1043</v>
      </c>
      <c r="D549" s="81">
        <v>1820000</v>
      </c>
      <c r="E549" s="81">
        <v>1204844</v>
      </c>
      <c r="F549" s="81">
        <v>1204844</v>
      </c>
      <c r="G549" s="81">
        <v>1151474.1</v>
      </c>
      <c r="H549" s="389"/>
      <c r="I549" s="81">
        <f t="shared" si="55"/>
        <v>-668525.9</v>
      </c>
      <c r="J549" s="389">
        <f t="shared" ref="J549:J554" si="61">I549/D549</f>
        <v>-0.367321923076923</v>
      </c>
    </row>
    <row r="550" s="338" customFormat="1" ht="24" customHeight="1" spans="1:10">
      <c r="A550" s="386" t="s">
        <v>1044</v>
      </c>
      <c r="B550" s="387">
        <v>5</v>
      </c>
      <c r="C550" s="388" t="s">
        <v>1045</v>
      </c>
      <c r="D550" s="81">
        <v>1760000</v>
      </c>
      <c r="E550" s="81"/>
      <c r="F550" s="81">
        <v>7733261.07</v>
      </c>
      <c r="G550" s="81">
        <v>2162844.89</v>
      </c>
      <c r="H550" s="389"/>
      <c r="I550" s="81">
        <f t="shared" si="55"/>
        <v>402844.89</v>
      </c>
      <c r="J550" s="389">
        <f t="shared" si="61"/>
        <v>0.228889142045455</v>
      </c>
    </row>
    <row r="551" s="338" customFormat="1" ht="24" customHeight="1" spans="1:10">
      <c r="A551" s="386" t="s">
        <v>1046</v>
      </c>
      <c r="B551" s="387">
        <v>7</v>
      </c>
      <c r="C551" s="388" t="s">
        <v>1047</v>
      </c>
      <c r="D551" s="81">
        <v>0</v>
      </c>
      <c r="E551" s="81"/>
      <c r="F551" s="81">
        <v>0</v>
      </c>
      <c r="G551" s="81"/>
      <c r="H551" s="389"/>
      <c r="I551" s="81">
        <f t="shared" si="55"/>
        <v>0</v>
      </c>
      <c r="J551" s="389"/>
    </row>
    <row r="552" s="338" customFormat="1" ht="24" customHeight="1" spans="1:10">
      <c r="A552" s="386" t="s">
        <v>1048</v>
      </c>
      <c r="B552" s="387">
        <v>7</v>
      </c>
      <c r="C552" s="388" t="s">
        <v>1049</v>
      </c>
      <c r="D552" s="81">
        <v>0</v>
      </c>
      <c r="E552" s="81"/>
      <c r="F552" s="81">
        <v>0</v>
      </c>
      <c r="G552" s="81"/>
      <c r="H552" s="389"/>
      <c r="I552" s="81">
        <f t="shared" si="55"/>
        <v>0</v>
      </c>
      <c r="J552" s="389"/>
    </row>
    <row r="553" s="338" customFormat="1" ht="24" customHeight="1" spans="1:10">
      <c r="A553" s="386" t="s">
        <v>1050</v>
      </c>
      <c r="B553" s="387">
        <v>7</v>
      </c>
      <c r="C553" s="388" t="s">
        <v>1051</v>
      </c>
      <c r="D553" s="81">
        <v>1760000</v>
      </c>
      <c r="E553" s="81"/>
      <c r="F553" s="81">
        <v>7733261.07</v>
      </c>
      <c r="G553" s="81">
        <v>2162844.89</v>
      </c>
      <c r="H553" s="389"/>
      <c r="I553" s="81">
        <f t="shared" si="55"/>
        <v>402844.89</v>
      </c>
      <c r="J553" s="389">
        <f t="shared" si="61"/>
        <v>0.228889142045455</v>
      </c>
    </row>
    <row r="554" s="338" customFormat="1" ht="24" customHeight="1" spans="1:10">
      <c r="A554" s="386" t="s">
        <v>1052</v>
      </c>
      <c r="B554" s="387">
        <v>5</v>
      </c>
      <c r="C554" s="388" t="s">
        <v>1053</v>
      </c>
      <c r="D554" s="81">
        <v>2220000</v>
      </c>
      <c r="E554" s="81">
        <v>565760.99</v>
      </c>
      <c r="F554" s="81">
        <v>15152470</v>
      </c>
      <c r="G554" s="81">
        <v>13280419.93</v>
      </c>
      <c r="H554" s="389"/>
      <c r="I554" s="81">
        <f t="shared" si="55"/>
        <v>11060419.93</v>
      </c>
      <c r="J554" s="389">
        <f t="shared" si="61"/>
        <v>4.98217113963964</v>
      </c>
    </row>
    <row r="555" s="338" customFormat="1" ht="24" customHeight="1" spans="1:10">
      <c r="A555" s="386" t="s">
        <v>1054</v>
      </c>
      <c r="B555" s="387">
        <v>7</v>
      </c>
      <c r="C555" s="388" t="s">
        <v>1055</v>
      </c>
      <c r="D555" s="81">
        <v>0</v>
      </c>
      <c r="E555" s="81"/>
      <c r="F555" s="81">
        <v>0</v>
      </c>
      <c r="G555" s="81"/>
      <c r="H555" s="389"/>
      <c r="I555" s="81">
        <f t="shared" si="55"/>
        <v>0</v>
      </c>
      <c r="J555" s="389"/>
    </row>
    <row r="556" s="338" customFormat="1" ht="24" customHeight="1" spans="1:10">
      <c r="A556" s="386" t="s">
        <v>1056</v>
      </c>
      <c r="B556" s="387">
        <v>7</v>
      </c>
      <c r="C556" s="388" t="s">
        <v>1057</v>
      </c>
      <c r="D556" s="81">
        <v>0</v>
      </c>
      <c r="E556" s="81"/>
      <c r="F556" s="81">
        <v>440000</v>
      </c>
      <c r="G556" s="81">
        <v>415585</v>
      </c>
      <c r="H556" s="389"/>
      <c r="I556" s="81">
        <f t="shared" si="55"/>
        <v>415585</v>
      </c>
      <c r="J556" s="389"/>
    </row>
    <row r="557" s="338" customFormat="1" ht="24" customHeight="1" spans="1:10">
      <c r="A557" s="386" t="s">
        <v>1058</v>
      </c>
      <c r="B557" s="387">
        <v>7</v>
      </c>
      <c r="C557" s="388" t="s">
        <v>1059</v>
      </c>
      <c r="D557" s="81">
        <v>0</v>
      </c>
      <c r="E557" s="81"/>
      <c r="F557" s="81">
        <v>2670000</v>
      </c>
      <c r="G557" s="81">
        <v>2480393.11</v>
      </c>
      <c r="H557" s="389"/>
      <c r="I557" s="81">
        <f t="shared" si="55"/>
        <v>2480393.11</v>
      </c>
      <c r="J557" s="389"/>
    </row>
    <row r="558" s="338" customFormat="1" ht="24" customHeight="1" spans="1:10">
      <c r="A558" s="386" t="s">
        <v>1060</v>
      </c>
      <c r="B558" s="387">
        <v>7</v>
      </c>
      <c r="C558" s="388" t="s">
        <v>1061</v>
      </c>
      <c r="D558" s="81">
        <v>2200000</v>
      </c>
      <c r="E558" s="81">
        <v>565760.99</v>
      </c>
      <c r="F558" s="81">
        <v>6826870</v>
      </c>
      <c r="G558" s="81">
        <v>6943820.5</v>
      </c>
      <c r="H558" s="389"/>
      <c r="I558" s="81">
        <f t="shared" si="55"/>
        <v>4743820.5</v>
      </c>
      <c r="J558" s="389">
        <f>I558/D558</f>
        <v>2.15628204545455</v>
      </c>
    </row>
    <row r="559" s="338" customFormat="1" ht="24" customHeight="1" spans="1:10">
      <c r="A559" s="386" t="s">
        <v>1062</v>
      </c>
      <c r="B559" s="387">
        <v>7</v>
      </c>
      <c r="C559" s="388" t="s">
        <v>1063</v>
      </c>
      <c r="D559" s="81">
        <v>0</v>
      </c>
      <c r="E559" s="81"/>
      <c r="F559" s="81">
        <v>0</v>
      </c>
      <c r="G559" s="81"/>
      <c r="H559" s="389"/>
      <c r="I559" s="81">
        <f t="shared" si="55"/>
        <v>0</v>
      </c>
      <c r="J559" s="389"/>
    </row>
    <row r="560" s="338" customFormat="1" ht="24" customHeight="1" spans="1:10">
      <c r="A560" s="386" t="s">
        <v>1064</v>
      </c>
      <c r="B560" s="387">
        <v>7</v>
      </c>
      <c r="C560" s="388" t="s">
        <v>1065</v>
      </c>
      <c r="D560" s="81">
        <v>0</v>
      </c>
      <c r="E560" s="81"/>
      <c r="F560" s="81">
        <v>0</v>
      </c>
      <c r="G560" s="81"/>
      <c r="H560" s="389"/>
      <c r="I560" s="81">
        <f t="shared" si="55"/>
        <v>0</v>
      </c>
      <c r="J560" s="389"/>
    </row>
    <row r="561" s="338" customFormat="1" ht="24" customHeight="1" spans="1:10">
      <c r="A561" s="386" t="s">
        <v>1066</v>
      </c>
      <c r="B561" s="387">
        <v>7</v>
      </c>
      <c r="C561" s="388" t="s">
        <v>1067</v>
      </c>
      <c r="D561" s="81">
        <v>0</v>
      </c>
      <c r="E561" s="81"/>
      <c r="F561" s="81">
        <v>0</v>
      </c>
      <c r="G561" s="81"/>
      <c r="H561" s="389"/>
      <c r="I561" s="81">
        <f t="shared" si="55"/>
        <v>0</v>
      </c>
      <c r="J561" s="389"/>
    </row>
    <row r="562" s="338" customFormat="1" ht="24" customHeight="1" spans="1:10">
      <c r="A562" s="386" t="s">
        <v>1068</v>
      </c>
      <c r="B562" s="387">
        <v>7</v>
      </c>
      <c r="C562" s="388" t="s">
        <v>1069</v>
      </c>
      <c r="D562" s="81">
        <v>0</v>
      </c>
      <c r="E562" s="81"/>
      <c r="F562" s="81">
        <v>0</v>
      </c>
      <c r="G562" s="81"/>
      <c r="H562" s="389"/>
      <c r="I562" s="81">
        <f t="shared" si="55"/>
        <v>0</v>
      </c>
      <c r="J562" s="389"/>
    </row>
    <row r="563" s="338" customFormat="1" ht="24" customHeight="1" spans="1:10">
      <c r="A563" s="386" t="s">
        <v>1070</v>
      </c>
      <c r="B563" s="387">
        <v>7</v>
      </c>
      <c r="C563" s="388" t="s">
        <v>1071</v>
      </c>
      <c r="D563" s="81">
        <v>20000</v>
      </c>
      <c r="E563" s="81"/>
      <c r="F563" s="81">
        <v>5215600</v>
      </c>
      <c r="G563" s="81">
        <v>3440621.32</v>
      </c>
      <c r="H563" s="389"/>
      <c r="I563" s="81">
        <f t="shared" si="55"/>
        <v>3420621.32</v>
      </c>
      <c r="J563" s="389">
        <f t="shared" ref="J563:J568" si="62">I563/D563</f>
        <v>171.031066</v>
      </c>
    </row>
    <row r="564" s="338" customFormat="1" ht="24" customHeight="1" spans="1:10">
      <c r="A564" s="386" t="s">
        <v>1072</v>
      </c>
      <c r="B564" s="387">
        <v>5</v>
      </c>
      <c r="C564" s="388" t="s">
        <v>1073</v>
      </c>
      <c r="D564" s="81">
        <v>19170000</v>
      </c>
      <c r="E564" s="81">
        <v>9152969.44</v>
      </c>
      <c r="F564" s="81">
        <v>32146633.19</v>
      </c>
      <c r="G564" s="81">
        <v>25859237.11</v>
      </c>
      <c r="H564" s="389">
        <f t="shared" ref="H564:H566" si="63">G564/F564</f>
        <v>0.804415098687353</v>
      </c>
      <c r="I564" s="81">
        <f t="shared" si="55"/>
        <v>6689237.11</v>
      </c>
      <c r="J564" s="389">
        <f t="shared" si="62"/>
        <v>0.348942989567032</v>
      </c>
    </row>
    <row r="565" s="338" customFormat="1" ht="24" customHeight="1" spans="1:10">
      <c r="A565" s="386" t="s">
        <v>1074</v>
      </c>
      <c r="B565" s="387">
        <v>7</v>
      </c>
      <c r="C565" s="388" t="s">
        <v>1075</v>
      </c>
      <c r="D565" s="81">
        <v>6420000</v>
      </c>
      <c r="E565" s="81">
        <v>5672269.44</v>
      </c>
      <c r="F565" s="81">
        <v>24447188.19</v>
      </c>
      <c r="G565" s="81">
        <v>19617216.45</v>
      </c>
      <c r="H565" s="389">
        <f t="shared" si="63"/>
        <v>0.802432422802076</v>
      </c>
      <c r="I565" s="81">
        <f t="shared" si="55"/>
        <v>13197216.45</v>
      </c>
      <c r="J565" s="389">
        <f t="shared" si="62"/>
        <v>2.05564119158878</v>
      </c>
    </row>
    <row r="566" s="338" customFormat="1" ht="24" customHeight="1" spans="1:10">
      <c r="A566" s="386" t="s">
        <v>1076</v>
      </c>
      <c r="B566" s="387">
        <v>7</v>
      </c>
      <c r="C566" s="388" t="s">
        <v>1077</v>
      </c>
      <c r="D566" s="81">
        <v>90000</v>
      </c>
      <c r="E566" s="81">
        <v>187500</v>
      </c>
      <c r="F566" s="81">
        <v>4469445</v>
      </c>
      <c r="G566" s="81">
        <v>3386167</v>
      </c>
      <c r="H566" s="389">
        <f t="shared" si="63"/>
        <v>0.757625834975036</v>
      </c>
      <c r="I566" s="81">
        <f t="shared" si="55"/>
        <v>3296167</v>
      </c>
      <c r="J566" s="389">
        <f t="shared" si="62"/>
        <v>36.6240777777778</v>
      </c>
    </row>
    <row r="567" s="338" customFormat="1" ht="24" customHeight="1" spans="1:10">
      <c r="A567" s="386" t="s">
        <v>1078</v>
      </c>
      <c r="B567" s="387">
        <v>7</v>
      </c>
      <c r="C567" s="388" t="s">
        <v>1079</v>
      </c>
      <c r="D567" s="81">
        <v>5590000</v>
      </c>
      <c r="E567" s="81"/>
      <c r="F567" s="81">
        <v>0</v>
      </c>
      <c r="G567" s="81"/>
      <c r="H567" s="389"/>
      <c r="I567" s="81">
        <f t="shared" si="55"/>
        <v>-5590000</v>
      </c>
      <c r="J567" s="389">
        <f t="shared" si="62"/>
        <v>-1</v>
      </c>
    </row>
    <row r="568" s="338" customFormat="1" ht="24" customHeight="1" spans="1:10">
      <c r="A568" s="386" t="s">
        <v>1080</v>
      </c>
      <c r="B568" s="387">
        <v>7</v>
      </c>
      <c r="C568" s="388" t="s">
        <v>1081</v>
      </c>
      <c r="D568" s="81">
        <v>4010000</v>
      </c>
      <c r="E568" s="81">
        <v>2260000</v>
      </c>
      <c r="F568" s="81">
        <v>2020000</v>
      </c>
      <c r="G568" s="81">
        <v>2020000</v>
      </c>
      <c r="H568" s="389">
        <f>G568/F568</f>
        <v>1</v>
      </c>
      <c r="I568" s="81">
        <f t="shared" si="55"/>
        <v>-1990000</v>
      </c>
      <c r="J568" s="389">
        <f t="shared" si="62"/>
        <v>-0.496259351620948</v>
      </c>
    </row>
    <row r="569" s="338" customFormat="1" ht="24" customHeight="1" spans="1:10">
      <c r="A569" s="386" t="s">
        <v>1082</v>
      </c>
      <c r="B569" s="387">
        <v>7</v>
      </c>
      <c r="C569" s="388" t="s">
        <v>1083</v>
      </c>
      <c r="D569" s="81">
        <v>0</v>
      </c>
      <c r="E569" s="81"/>
      <c r="F569" s="81">
        <v>0</v>
      </c>
      <c r="G569" s="81"/>
      <c r="H569" s="389"/>
      <c r="I569" s="81">
        <f t="shared" si="55"/>
        <v>0</v>
      </c>
      <c r="J569" s="389"/>
    </row>
    <row r="570" s="338" customFormat="1" ht="24" customHeight="1" spans="1:10">
      <c r="A570" s="386" t="s">
        <v>1084</v>
      </c>
      <c r="B570" s="387">
        <v>7</v>
      </c>
      <c r="C570" s="388" t="s">
        <v>1085</v>
      </c>
      <c r="D570" s="81">
        <v>0</v>
      </c>
      <c r="E570" s="81"/>
      <c r="F570" s="81">
        <v>0</v>
      </c>
      <c r="G570" s="81"/>
      <c r="H570" s="389"/>
      <c r="I570" s="81">
        <f t="shared" si="55"/>
        <v>0</v>
      </c>
      <c r="J570" s="389"/>
    </row>
    <row r="571" s="338" customFormat="1" ht="24" customHeight="1" spans="1:10">
      <c r="A571" s="386" t="s">
        <v>1086</v>
      </c>
      <c r="B571" s="387">
        <v>7</v>
      </c>
      <c r="C571" s="388" t="s">
        <v>1087</v>
      </c>
      <c r="D571" s="81">
        <v>0</v>
      </c>
      <c r="E571" s="81"/>
      <c r="F571" s="81">
        <v>0</v>
      </c>
      <c r="G571" s="81"/>
      <c r="H571" s="389"/>
      <c r="I571" s="81">
        <f t="shared" si="55"/>
        <v>0</v>
      </c>
      <c r="J571" s="389"/>
    </row>
    <row r="572" s="338" customFormat="1" ht="24" customHeight="1" spans="1:10">
      <c r="A572" s="386" t="s">
        <v>1088</v>
      </c>
      <c r="B572" s="387">
        <v>7</v>
      </c>
      <c r="C572" s="388" t="s">
        <v>1089</v>
      </c>
      <c r="D572" s="81">
        <v>3060000</v>
      </c>
      <c r="E572" s="81">
        <v>1033200</v>
      </c>
      <c r="F572" s="81">
        <v>1210000</v>
      </c>
      <c r="G572" s="81">
        <v>835853.66</v>
      </c>
      <c r="H572" s="389">
        <f>G572/F572</f>
        <v>0.690788148760331</v>
      </c>
      <c r="I572" s="81">
        <f t="shared" si="55"/>
        <v>-2224146.34</v>
      </c>
      <c r="J572" s="389">
        <f t="shared" ref="J572:J574" si="64">I572/D572</f>
        <v>-0.726845209150327</v>
      </c>
    </row>
    <row r="573" s="338" customFormat="1" ht="24" customHeight="1" spans="1:10">
      <c r="A573" s="386" t="s">
        <v>1090</v>
      </c>
      <c r="B573" s="387">
        <v>5</v>
      </c>
      <c r="C573" s="388" t="s">
        <v>1091</v>
      </c>
      <c r="D573" s="81">
        <v>1230000</v>
      </c>
      <c r="E573" s="81"/>
      <c r="F573" s="81">
        <v>840000</v>
      </c>
      <c r="G573" s="81">
        <v>2471681</v>
      </c>
      <c r="H573" s="389"/>
      <c r="I573" s="81">
        <f t="shared" si="55"/>
        <v>1241681</v>
      </c>
      <c r="J573" s="389">
        <f t="shared" si="64"/>
        <v>1.00949674796748</v>
      </c>
    </row>
    <row r="574" s="338" customFormat="1" ht="24" customHeight="1" spans="1:10">
      <c r="A574" s="386" t="s">
        <v>1092</v>
      </c>
      <c r="B574" s="387">
        <v>7</v>
      </c>
      <c r="C574" s="388" t="s">
        <v>1093</v>
      </c>
      <c r="D574" s="81">
        <v>20000</v>
      </c>
      <c r="E574" s="81"/>
      <c r="F574" s="81">
        <v>840000</v>
      </c>
      <c r="G574" s="81">
        <v>782955</v>
      </c>
      <c r="H574" s="389"/>
      <c r="I574" s="81">
        <f t="shared" si="55"/>
        <v>762955</v>
      </c>
      <c r="J574" s="389">
        <f t="shared" si="64"/>
        <v>38.14775</v>
      </c>
    </row>
    <row r="575" s="338" customFormat="1" ht="24" customHeight="1" spans="1:10">
      <c r="A575" s="386" t="s">
        <v>1094</v>
      </c>
      <c r="B575" s="387">
        <v>7</v>
      </c>
      <c r="C575" s="388" t="s">
        <v>1095</v>
      </c>
      <c r="D575" s="81">
        <v>0</v>
      </c>
      <c r="E575" s="81"/>
      <c r="F575" s="81">
        <v>0</v>
      </c>
      <c r="G575" s="81"/>
      <c r="H575" s="389"/>
      <c r="I575" s="81">
        <f t="shared" si="55"/>
        <v>0</v>
      </c>
      <c r="J575" s="389"/>
    </row>
    <row r="576" s="338" customFormat="1" ht="24" customHeight="1" spans="1:10">
      <c r="A576" s="386" t="s">
        <v>1096</v>
      </c>
      <c r="B576" s="387">
        <v>7</v>
      </c>
      <c r="C576" s="388" t="s">
        <v>1097</v>
      </c>
      <c r="D576" s="81">
        <v>0</v>
      </c>
      <c r="E576" s="81"/>
      <c r="F576" s="81">
        <v>0</v>
      </c>
      <c r="G576" s="81"/>
      <c r="H576" s="389"/>
      <c r="I576" s="81">
        <f t="shared" si="55"/>
        <v>0</v>
      </c>
      <c r="J576" s="389"/>
    </row>
    <row r="577" s="338" customFormat="1" ht="24" customHeight="1" spans="1:10">
      <c r="A577" s="386" t="s">
        <v>1098</v>
      </c>
      <c r="B577" s="387">
        <v>7</v>
      </c>
      <c r="C577" s="388" t="s">
        <v>1099</v>
      </c>
      <c r="D577" s="81">
        <v>0</v>
      </c>
      <c r="E577" s="81"/>
      <c r="F577" s="81">
        <v>0</v>
      </c>
      <c r="G577" s="81">
        <v>27962</v>
      </c>
      <c r="H577" s="389"/>
      <c r="I577" s="81">
        <f t="shared" si="55"/>
        <v>27962</v>
      </c>
      <c r="J577" s="389"/>
    </row>
    <row r="578" s="338" customFormat="1" ht="24" customHeight="1" spans="1:10">
      <c r="A578" s="386" t="s">
        <v>1100</v>
      </c>
      <c r="B578" s="387">
        <v>7</v>
      </c>
      <c r="C578" s="388" t="s">
        <v>1101</v>
      </c>
      <c r="D578" s="81">
        <v>0</v>
      </c>
      <c r="E578" s="81"/>
      <c r="F578" s="81">
        <v>0</v>
      </c>
      <c r="G578" s="81"/>
      <c r="H578" s="389"/>
      <c r="I578" s="81">
        <f t="shared" si="55"/>
        <v>0</v>
      </c>
      <c r="J578" s="389"/>
    </row>
    <row r="579" s="338" customFormat="1" ht="24" customHeight="1" spans="1:10">
      <c r="A579" s="386" t="s">
        <v>1102</v>
      </c>
      <c r="B579" s="387">
        <v>7</v>
      </c>
      <c r="C579" s="388" t="s">
        <v>1103</v>
      </c>
      <c r="D579" s="81">
        <v>1210000</v>
      </c>
      <c r="E579" s="81"/>
      <c r="F579" s="81">
        <v>0</v>
      </c>
      <c r="G579" s="81">
        <v>1660764</v>
      </c>
      <c r="H579" s="389"/>
      <c r="I579" s="81">
        <f t="shared" si="55"/>
        <v>450764</v>
      </c>
      <c r="J579" s="389">
        <f t="shared" ref="J579:J582" si="65">I579/D579</f>
        <v>0.372532231404959</v>
      </c>
    </row>
    <row r="580" s="338" customFormat="1" ht="24" customHeight="1" spans="1:10">
      <c r="A580" s="386" t="s">
        <v>1104</v>
      </c>
      <c r="B580" s="387">
        <v>5</v>
      </c>
      <c r="C580" s="388" t="s">
        <v>1105</v>
      </c>
      <c r="D580" s="81">
        <v>4720000</v>
      </c>
      <c r="E580" s="81">
        <v>14090400</v>
      </c>
      <c r="F580" s="81">
        <v>16717193.9</v>
      </c>
      <c r="G580" s="81">
        <v>12074941.19</v>
      </c>
      <c r="H580" s="389">
        <f>G580/F580</f>
        <v>0.722306701844261</v>
      </c>
      <c r="I580" s="81">
        <f t="shared" si="55"/>
        <v>7354941.19</v>
      </c>
      <c r="J580" s="389">
        <f t="shared" si="65"/>
        <v>1.55825025211864</v>
      </c>
    </row>
    <row r="581" s="338" customFormat="1" ht="24" customHeight="1" spans="1:10">
      <c r="A581" s="386" t="s">
        <v>1106</v>
      </c>
      <c r="B581" s="387">
        <v>7</v>
      </c>
      <c r="C581" s="388" t="s">
        <v>1107</v>
      </c>
      <c r="D581" s="81">
        <v>150000</v>
      </c>
      <c r="E581" s="81">
        <v>346400</v>
      </c>
      <c r="F581" s="81">
        <v>1355928</v>
      </c>
      <c r="G581" s="81">
        <v>1077021.37</v>
      </c>
      <c r="H581" s="389"/>
      <c r="I581" s="81">
        <f t="shared" si="55"/>
        <v>927021.37</v>
      </c>
      <c r="J581" s="389">
        <f t="shared" si="65"/>
        <v>6.18014246666667</v>
      </c>
    </row>
    <row r="582" s="338" customFormat="1" ht="24" customHeight="1" spans="1:10">
      <c r="A582" s="386" t="s">
        <v>1108</v>
      </c>
      <c r="B582" s="387">
        <v>7</v>
      </c>
      <c r="C582" s="388" t="s">
        <v>1109</v>
      </c>
      <c r="D582" s="81">
        <v>3320000</v>
      </c>
      <c r="E582" s="81">
        <v>5984800</v>
      </c>
      <c r="F582" s="81">
        <v>9491475</v>
      </c>
      <c r="G582" s="81">
        <v>8905200</v>
      </c>
      <c r="H582" s="389">
        <f>G582/F582</f>
        <v>0.93823141292581</v>
      </c>
      <c r="I582" s="81">
        <f t="shared" si="55"/>
        <v>5585200</v>
      </c>
      <c r="J582" s="389">
        <f t="shared" si="65"/>
        <v>1.68228915662651</v>
      </c>
    </row>
    <row r="583" s="338" customFormat="1" ht="24" customHeight="1" spans="1:10">
      <c r="A583" s="386" t="s">
        <v>1110</v>
      </c>
      <c r="B583" s="387">
        <v>7</v>
      </c>
      <c r="C583" s="388" t="s">
        <v>1111</v>
      </c>
      <c r="D583" s="81">
        <v>0</v>
      </c>
      <c r="E583" s="81"/>
      <c r="F583" s="81">
        <v>0</v>
      </c>
      <c r="G583" s="81"/>
      <c r="H583" s="389"/>
      <c r="I583" s="81">
        <f t="shared" ref="I583:I646" si="66">G583-D583</f>
        <v>0</v>
      </c>
      <c r="J583" s="389"/>
    </row>
    <row r="584" s="338" customFormat="1" ht="24" customHeight="1" spans="1:10">
      <c r="A584" s="386" t="s">
        <v>1112</v>
      </c>
      <c r="B584" s="387">
        <v>7</v>
      </c>
      <c r="C584" s="388" t="s">
        <v>1113</v>
      </c>
      <c r="D584" s="81">
        <v>0</v>
      </c>
      <c r="E584" s="81"/>
      <c r="F584" s="81">
        <v>0</v>
      </c>
      <c r="G584" s="81"/>
      <c r="H584" s="389"/>
      <c r="I584" s="81">
        <f t="shared" si="66"/>
        <v>0</v>
      </c>
      <c r="J584" s="389"/>
    </row>
    <row r="585" s="338" customFormat="1" ht="24" customHeight="1" spans="1:10">
      <c r="A585" s="386" t="s">
        <v>1114</v>
      </c>
      <c r="B585" s="387">
        <v>7</v>
      </c>
      <c r="C585" s="388" t="s">
        <v>1115</v>
      </c>
      <c r="D585" s="81">
        <v>0</v>
      </c>
      <c r="E585" s="81"/>
      <c r="F585" s="81">
        <v>0</v>
      </c>
      <c r="G585" s="81"/>
      <c r="H585" s="389"/>
      <c r="I585" s="81">
        <f t="shared" si="66"/>
        <v>0</v>
      </c>
      <c r="J585" s="389"/>
    </row>
    <row r="586" s="338" customFormat="1" ht="24" customHeight="1" spans="1:10">
      <c r="A586" s="386" t="s">
        <v>1116</v>
      </c>
      <c r="B586" s="387">
        <v>7</v>
      </c>
      <c r="C586" s="388" t="s">
        <v>1117</v>
      </c>
      <c r="D586" s="81">
        <v>120000</v>
      </c>
      <c r="E586" s="81">
        <v>6629400</v>
      </c>
      <c r="F586" s="81">
        <v>4739990.9</v>
      </c>
      <c r="G586" s="81">
        <v>1162269.82</v>
      </c>
      <c r="H586" s="389"/>
      <c r="I586" s="81">
        <f t="shared" si="66"/>
        <v>1042269.82</v>
      </c>
      <c r="J586" s="389">
        <f t="shared" ref="J586:J590" si="67">I586/D586</f>
        <v>8.68558183333333</v>
      </c>
    </row>
    <row r="587" s="338" customFormat="1" ht="24" customHeight="1" spans="1:10">
      <c r="A587" s="386" t="s">
        <v>1118</v>
      </c>
      <c r="B587" s="387">
        <v>7</v>
      </c>
      <c r="C587" s="388" t="s">
        <v>1119</v>
      </c>
      <c r="D587" s="81">
        <v>1130000</v>
      </c>
      <c r="E587" s="81">
        <v>1129800</v>
      </c>
      <c r="F587" s="81">
        <v>1129800</v>
      </c>
      <c r="G587" s="81">
        <v>930450</v>
      </c>
      <c r="H587" s="389"/>
      <c r="I587" s="81">
        <f t="shared" si="66"/>
        <v>-199550</v>
      </c>
      <c r="J587" s="389">
        <f t="shared" si="67"/>
        <v>-0.176592920353982</v>
      </c>
    </row>
    <row r="588" s="338" customFormat="1" ht="24" customHeight="1" spans="1:10">
      <c r="A588" s="386" t="s">
        <v>1120</v>
      </c>
      <c r="B588" s="387">
        <v>5</v>
      </c>
      <c r="C588" s="388" t="s">
        <v>1121</v>
      </c>
      <c r="D588" s="81">
        <v>9530000</v>
      </c>
      <c r="E588" s="81">
        <v>6482063.8</v>
      </c>
      <c r="F588" s="81">
        <v>27824750.34</v>
      </c>
      <c r="G588" s="81">
        <v>20540742.9</v>
      </c>
      <c r="H588" s="389">
        <f>G587/F587</f>
        <v>0.823552841210834</v>
      </c>
      <c r="I588" s="81">
        <f t="shared" si="66"/>
        <v>11010742.9</v>
      </c>
      <c r="J588" s="389">
        <f t="shared" si="67"/>
        <v>1.15537700944386</v>
      </c>
    </row>
    <row r="589" s="338" customFormat="1" ht="24" customHeight="1" spans="1:10">
      <c r="A589" s="386" t="s">
        <v>1122</v>
      </c>
      <c r="B589" s="387">
        <v>7</v>
      </c>
      <c r="C589" s="388" t="s">
        <v>125</v>
      </c>
      <c r="D589" s="81">
        <v>720000</v>
      </c>
      <c r="E589" s="81">
        <v>547663.8</v>
      </c>
      <c r="F589" s="81">
        <v>258233</v>
      </c>
      <c r="G589" s="81">
        <v>572710.9</v>
      </c>
      <c r="H589" s="389">
        <f t="shared" ref="H589:H592" si="68">G589/F589</f>
        <v>2.21780678689401</v>
      </c>
      <c r="I589" s="81">
        <f t="shared" si="66"/>
        <v>-147289.1</v>
      </c>
      <c r="J589" s="389">
        <f t="shared" si="67"/>
        <v>-0.204568194444444</v>
      </c>
    </row>
    <row r="590" s="338" customFormat="1" ht="24" customHeight="1" spans="1:10">
      <c r="A590" s="386" t="s">
        <v>1123</v>
      </c>
      <c r="B590" s="387">
        <v>7</v>
      </c>
      <c r="C590" s="388" t="s">
        <v>127</v>
      </c>
      <c r="D590" s="81">
        <v>240000</v>
      </c>
      <c r="E590" s="81">
        <v>252000</v>
      </c>
      <c r="F590" s="81">
        <v>252000</v>
      </c>
      <c r="G590" s="81">
        <v>252000</v>
      </c>
      <c r="H590" s="389">
        <f t="shared" si="68"/>
        <v>1</v>
      </c>
      <c r="I590" s="81">
        <f t="shared" si="66"/>
        <v>12000</v>
      </c>
      <c r="J590" s="389">
        <f t="shared" si="67"/>
        <v>0.05</v>
      </c>
    </row>
    <row r="591" s="338" customFormat="1" ht="24" customHeight="1" spans="1:10">
      <c r="A591" s="386" t="s">
        <v>1124</v>
      </c>
      <c r="B591" s="387">
        <v>7</v>
      </c>
      <c r="C591" s="388" t="s">
        <v>129</v>
      </c>
      <c r="D591" s="81">
        <v>0</v>
      </c>
      <c r="E591" s="81"/>
      <c r="F591" s="81">
        <v>0</v>
      </c>
      <c r="G591" s="81"/>
      <c r="H591" s="389"/>
      <c r="I591" s="81">
        <f t="shared" si="66"/>
        <v>0</v>
      </c>
      <c r="J591" s="389"/>
    </row>
    <row r="592" s="338" customFormat="1" ht="24" customHeight="1" spans="1:10">
      <c r="A592" s="386" t="s">
        <v>1125</v>
      </c>
      <c r="B592" s="387">
        <v>7</v>
      </c>
      <c r="C592" s="388" t="s">
        <v>1126</v>
      </c>
      <c r="D592" s="81">
        <v>620000</v>
      </c>
      <c r="E592" s="81">
        <v>1600000</v>
      </c>
      <c r="F592" s="81">
        <v>997636.04</v>
      </c>
      <c r="G592" s="81">
        <v>1174302.81</v>
      </c>
      <c r="H592" s="389">
        <f t="shared" si="68"/>
        <v>1.17708539278513</v>
      </c>
      <c r="I592" s="81">
        <f t="shared" si="66"/>
        <v>554302.81</v>
      </c>
      <c r="J592" s="389">
        <f t="shared" ref="J592:J596" si="69">I592/D592</f>
        <v>0.894036790322581</v>
      </c>
    </row>
    <row r="593" s="338" customFormat="1" ht="24" customHeight="1" spans="1:10">
      <c r="A593" s="386" t="s">
        <v>1127</v>
      </c>
      <c r="B593" s="387">
        <v>7</v>
      </c>
      <c r="C593" s="388" t="s">
        <v>1128</v>
      </c>
      <c r="D593" s="81">
        <v>460000</v>
      </c>
      <c r="E593" s="81">
        <v>156880</v>
      </c>
      <c r="F593" s="81">
        <v>4250428.8</v>
      </c>
      <c r="G593" s="81">
        <v>1065548.8</v>
      </c>
      <c r="H593" s="389"/>
      <c r="I593" s="81">
        <f t="shared" si="66"/>
        <v>605548.8</v>
      </c>
      <c r="J593" s="389">
        <f t="shared" si="69"/>
        <v>1.31641043478261</v>
      </c>
    </row>
    <row r="594" s="338" customFormat="1" ht="24" customHeight="1" spans="1:10">
      <c r="A594" s="386" t="s">
        <v>1129</v>
      </c>
      <c r="B594" s="387">
        <v>7</v>
      </c>
      <c r="C594" s="388" t="s">
        <v>1130</v>
      </c>
      <c r="D594" s="81">
        <v>0</v>
      </c>
      <c r="E594" s="81"/>
      <c r="F594" s="81">
        <v>0</v>
      </c>
      <c r="G594" s="81"/>
      <c r="H594" s="389"/>
      <c r="I594" s="81">
        <f t="shared" si="66"/>
        <v>0</v>
      </c>
      <c r="J594" s="389"/>
    </row>
    <row r="595" s="338" customFormat="1" ht="24" customHeight="1" spans="1:10">
      <c r="A595" s="386" t="s">
        <v>1131</v>
      </c>
      <c r="B595" s="387">
        <v>7</v>
      </c>
      <c r="C595" s="388" t="s">
        <v>1132</v>
      </c>
      <c r="D595" s="81">
        <v>170000</v>
      </c>
      <c r="E595" s="81">
        <v>934400</v>
      </c>
      <c r="F595" s="81">
        <v>14543000</v>
      </c>
      <c r="G595" s="81">
        <v>9138650</v>
      </c>
      <c r="H595" s="389">
        <f>G595/F595</f>
        <v>0.628388228013477</v>
      </c>
      <c r="I595" s="81">
        <f t="shared" si="66"/>
        <v>8968650</v>
      </c>
      <c r="J595" s="389">
        <f t="shared" si="69"/>
        <v>52.7567647058824</v>
      </c>
    </row>
    <row r="596" s="338" customFormat="1" ht="24" customHeight="1" spans="1:10">
      <c r="A596" s="386" t="s">
        <v>1133</v>
      </c>
      <c r="B596" s="387">
        <v>7</v>
      </c>
      <c r="C596" s="388" t="s">
        <v>1134</v>
      </c>
      <c r="D596" s="81">
        <v>7320000</v>
      </c>
      <c r="E596" s="81">
        <v>2991120</v>
      </c>
      <c r="F596" s="81">
        <v>7523452.5</v>
      </c>
      <c r="G596" s="81">
        <v>8337530.39</v>
      </c>
      <c r="H596" s="389"/>
      <c r="I596" s="81">
        <f t="shared" si="66"/>
        <v>1017530.39</v>
      </c>
      <c r="J596" s="389">
        <f t="shared" si="69"/>
        <v>0.139006883879781</v>
      </c>
    </row>
    <row r="597" s="338" customFormat="1" ht="24" customHeight="1" spans="1:10">
      <c r="A597" s="386" t="s">
        <v>1135</v>
      </c>
      <c r="B597" s="387">
        <v>5</v>
      </c>
      <c r="C597" s="388" t="s">
        <v>1136</v>
      </c>
      <c r="D597" s="81">
        <v>0</v>
      </c>
      <c r="E597" s="81">
        <v>10000</v>
      </c>
      <c r="F597" s="81">
        <v>0</v>
      </c>
      <c r="G597" s="81">
        <v>3528</v>
      </c>
      <c r="H597" s="389"/>
      <c r="I597" s="81">
        <f t="shared" si="66"/>
        <v>3528</v>
      </c>
      <c r="J597" s="389"/>
    </row>
    <row r="598" s="338" customFormat="1" ht="24" customHeight="1" spans="1:10">
      <c r="A598" s="386" t="s">
        <v>1137</v>
      </c>
      <c r="B598" s="387">
        <v>7</v>
      </c>
      <c r="C598" s="388" t="s">
        <v>125</v>
      </c>
      <c r="D598" s="81">
        <v>0</v>
      </c>
      <c r="E598" s="81"/>
      <c r="F598" s="81">
        <v>0</v>
      </c>
      <c r="G598" s="81"/>
      <c r="H598" s="389"/>
      <c r="I598" s="81">
        <f t="shared" si="66"/>
        <v>0</v>
      </c>
      <c r="J598" s="389"/>
    </row>
    <row r="599" s="338" customFormat="1" ht="24" customHeight="1" spans="1:10">
      <c r="A599" s="386" t="s">
        <v>1138</v>
      </c>
      <c r="B599" s="387">
        <v>7</v>
      </c>
      <c r="C599" s="388" t="s">
        <v>127</v>
      </c>
      <c r="D599" s="81">
        <v>0</v>
      </c>
      <c r="E599" s="81">
        <v>10000</v>
      </c>
      <c r="F599" s="81">
        <v>0</v>
      </c>
      <c r="G599" s="81">
        <v>3528</v>
      </c>
      <c r="H599" s="389"/>
      <c r="I599" s="81">
        <f t="shared" si="66"/>
        <v>3528</v>
      </c>
      <c r="J599" s="389"/>
    </row>
    <row r="600" s="338" customFormat="1" ht="24" customHeight="1" spans="1:10">
      <c r="A600" s="386" t="s">
        <v>1139</v>
      </c>
      <c r="B600" s="387">
        <v>7</v>
      </c>
      <c r="C600" s="388" t="s">
        <v>129</v>
      </c>
      <c r="D600" s="81">
        <v>0</v>
      </c>
      <c r="E600" s="81"/>
      <c r="F600" s="81">
        <v>0</v>
      </c>
      <c r="G600" s="81"/>
      <c r="H600" s="389"/>
      <c r="I600" s="81">
        <f t="shared" si="66"/>
        <v>0</v>
      </c>
      <c r="J600" s="389"/>
    </row>
    <row r="601" s="338" customFormat="1" ht="24" customHeight="1" spans="1:10">
      <c r="A601" s="386" t="s">
        <v>1140</v>
      </c>
      <c r="B601" s="387">
        <v>7</v>
      </c>
      <c r="C601" s="388" t="s">
        <v>1141</v>
      </c>
      <c r="D601" s="81">
        <v>0</v>
      </c>
      <c r="E601" s="81"/>
      <c r="F601" s="81">
        <v>0</v>
      </c>
      <c r="G601" s="81"/>
      <c r="H601" s="389"/>
      <c r="I601" s="81">
        <f t="shared" si="66"/>
        <v>0</v>
      </c>
      <c r="J601" s="389"/>
    </row>
    <row r="602" s="338" customFormat="1" ht="24" customHeight="1" spans="1:10">
      <c r="A602" s="386" t="s">
        <v>1142</v>
      </c>
      <c r="B602" s="387">
        <v>5</v>
      </c>
      <c r="C602" s="388" t="s">
        <v>1143</v>
      </c>
      <c r="D602" s="81">
        <v>42200000</v>
      </c>
      <c r="E602" s="81">
        <v>5000000</v>
      </c>
      <c r="F602" s="81">
        <v>55821388.66</v>
      </c>
      <c r="G602" s="81">
        <v>47836800.57</v>
      </c>
      <c r="H602" s="389">
        <f t="shared" ref="H602:H606" si="70">G602/F602</f>
        <v>0.856961851332059</v>
      </c>
      <c r="I602" s="81">
        <f t="shared" si="66"/>
        <v>5636800.57</v>
      </c>
      <c r="J602" s="389">
        <f t="shared" ref="J602:J606" si="71">I602/D602</f>
        <v>0.133573473222749</v>
      </c>
    </row>
    <row r="603" s="338" customFormat="1" ht="24" customHeight="1" spans="1:10">
      <c r="A603" s="386" t="s">
        <v>1144</v>
      </c>
      <c r="B603" s="387">
        <v>7</v>
      </c>
      <c r="C603" s="388" t="s">
        <v>1145</v>
      </c>
      <c r="D603" s="81">
        <v>42200000</v>
      </c>
      <c r="E603" s="81">
        <v>5000000</v>
      </c>
      <c r="F603" s="81">
        <v>55821388.66</v>
      </c>
      <c r="G603" s="81">
        <v>47836800.57</v>
      </c>
      <c r="H603" s="389">
        <f t="shared" si="70"/>
        <v>0.856961851332059</v>
      </c>
      <c r="I603" s="81">
        <f t="shared" si="66"/>
        <v>5636800.57</v>
      </c>
      <c r="J603" s="389">
        <f t="shared" si="71"/>
        <v>0.133573473222749</v>
      </c>
    </row>
    <row r="604" s="338" customFormat="1" ht="24" customHeight="1" spans="1:10">
      <c r="A604" s="386" t="s">
        <v>1146</v>
      </c>
      <c r="B604" s="387">
        <v>7</v>
      </c>
      <c r="C604" s="388" t="s">
        <v>1147</v>
      </c>
      <c r="D604" s="81">
        <v>0</v>
      </c>
      <c r="E604" s="81"/>
      <c r="F604" s="81">
        <v>0</v>
      </c>
      <c r="G604" s="81"/>
      <c r="H604" s="389"/>
      <c r="I604" s="81">
        <f t="shared" si="66"/>
        <v>0</v>
      </c>
      <c r="J604" s="389"/>
    </row>
    <row r="605" s="338" customFormat="1" ht="24" customHeight="1" spans="1:10">
      <c r="A605" s="386" t="s">
        <v>1148</v>
      </c>
      <c r="B605" s="387">
        <v>5</v>
      </c>
      <c r="C605" s="388" t="s">
        <v>1149</v>
      </c>
      <c r="D605" s="81">
        <v>200000</v>
      </c>
      <c r="E605" s="81">
        <v>200000</v>
      </c>
      <c r="F605" s="81">
        <v>2180033</v>
      </c>
      <c r="G605" s="81">
        <v>1828794</v>
      </c>
      <c r="H605" s="389">
        <f t="shared" si="70"/>
        <v>0.838883631578054</v>
      </c>
      <c r="I605" s="81">
        <f t="shared" si="66"/>
        <v>1628794</v>
      </c>
      <c r="J605" s="389">
        <f t="shared" si="71"/>
        <v>8.14397</v>
      </c>
    </row>
    <row r="606" s="338" customFormat="1" ht="24" customHeight="1" spans="1:10">
      <c r="A606" s="386" t="s">
        <v>1150</v>
      </c>
      <c r="B606" s="387">
        <v>7</v>
      </c>
      <c r="C606" s="388" t="s">
        <v>1151</v>
      </c>
      <c r="D606" s="81">
        <v>200000</v>
      </c>
      <c r="E606" s="81">
        <v>200000</v>
      </c>
      <c r="F606" s="81">
        <v>2180033</v>
      </c>
      <c r="G606" s="81">
        <v>1828794</v>
      </c>
      <c r="H606" s="389">
        <f t="shared" si="70"/>
        <v>0.838883631578054</v>
      </c>
      <c r="I606" s="81">
        <f t="shared" si="66"/>
        <v>1628794</v>
      </c>
      <c r="J606" s="389">
        <f t="shared" si="71"/>
        <v>8.14397</v>
      </c>
    </row>
    <row r="607" s="338" customFormat="1" ht="24" customHeight="1" spans="1:10">
      <c r="A607" s="386" t="s">
        <v>1152</v>
      </c>
      <c r="B607" s="387">
        <v>7</v>
      </c>
      <c r="C607" s="388" t="s">
        <v>1153</v>
      </c>
      <c r="D607" s="81">
        <v>0</v>
      </c>
      <c r="E607" s="81"/>
      <c r="F607" s="81">
        <v>0</v>
      </c>
      <c r="G607" s="81"/>
      <c r="H607" s="389"/>
      <c r="I607" s="81">
        <f t="shared" si="66"/>
        <v>0</v>
      </c>
      <c r="J607" s="389"/>
    </row>
    <row r="608" s="338" customFormat="1" ht="24" customHeight="1" spans="1:10">
      <c r="A608" s="386" t="s">
        <v>1154</v>
      </c>
      <c r="B608" s="387">
        <v>5</v>
      </c>
      <c r="C608" s="388" t="s">
        <v>1155</v>
      </c>
      <c r="D608" s="81">
        <v>6840000</v>
      </c>
      <c r="E608" s="81">
        <v>800000</v>
      </c>
      <c r="F608" s="81">
        <v>13192412.62</v>
      </c>
      <c r="G608" s="81">
        <v>11549031.69</v>
      </c>
      <c r="H608" s="389">
        <f>G608/F608</f>
        <v>0.875429841581168</v>
      </c>
      <c r="I608" s="81">
        <f t="shared" si="66"/>
        <v>4709031.69</v>
      </c>
      <c r="J608" s="389">
        <f>I608/D608</f>
        <v>0.688454925438596</v>
      </c>
    </row>
    <row r="609" s="338" customFormat="1" ht="24" customHeight="1" spans="1:10">
      <c r="A609" s="386" t="s">
        <v>1156</v>
      </c>
      <c r="B609" s="387">
        <v>7</v>
      </c>
      <c r="C609" s="388" t="s">
        <v>1157</v>
      </c>
      <c r="D609" s="81">
        <v>6840000</v>
      </c>
      <c r="E609" s="81">
        <v>800000</v>
      </c>
      <c r="F609" s="81">
        <v>13192412.62</v>
      </c>
      <c r="G609" s="81">
        <v>11549031.69</v>
      </c>
      <c r="H609" s="389">
        <f>G609/F609</f>
        <v>0.875429841581168</v>
      </c>
      <c r="I609" s="81">
        <f t="shared" si="66"/>
        <v>4709031.69</v>
      </c>
      <c r="J609" s="389">
        <f>I609/D609</f>
        <v>0.688454925438596</v>
      </c>
    </row>
    <row r="610" s="338" customFormat="1" ht="24" customHeight="1" spans="1:10">
      <c r="A610" s="386" t="s">
        <v>1158</v>
      </c>
      <c r="B610" s="387">
        <v>7</v>
      </c>
      <c r="C610" s="388" t="s">
        <v>1159</v>
      </c>
      <c r="D610" s="81">
        <v>0</v>
      </c>
      <c r="E610" s="81"/>
      <c r="F610" s="81">
        <v>0</v>
      </c>
      <c r="G610" s="81"/>
      <c r="H610" s="389"/>
      <c r="I610" s="81">
        <f t="shared" si="66"/>
        <v>0</v>
      </c>
      <c r="J610" s="389"/>
    </row>
    <row r="611" s="338" customFormat="1" ht="24" customHeight="1" spans="1:10">
      <c r="A611" s="386" t="s">
        <v>1160</v>
      </c>
      <c r="B611" s="387">
        <v>5</v>
      </c>
      <c r="C611" s="388" t="s">
        <v>1161</v>
      </c>
      <c r="D611" s="81">
        <v>0</v>
      </c>
      <c r="E611" s="81"/>
      <c r="F611" s="81">
        <v>0</v>
      </c>
      <c r="G611" s="81"/>
      <c r="H611" s="389"/>
      <c r="I611" s="81">
        <f t="shared" si="66"/>
        <v>0</v>
      </c>
      <c r="J611" s="389"/>
    </row>
    <row r="612" s="338" customFormat="1" ht="24" customHeight="1" spans="1:10">
      <c r="A612" s="386" t="s">
        <v>1162</v>
      </c>
      <c r="B612" s="387">
        <v>7</v>
      </c>
      <c r="C612" s="388" t="s">
        <v>1163</v>
      </c>
      <c r="D612" s="81">
        <v>0</v>
      </c>
      <c r="E612" s="81"/>
      <c r="F612" s="81">
        <v>0</v>
      </c>
      <c r="G612" s="81"/>
      <c r="H612" s="389"/>
      <c r="I612" s="81">
        <f t="shared" si="66"/>
        <v>0</v>
      </c>
      <c r="J612" s="389"/>
    </row>
    <row r="613" s="338" customFormat="1" ht="24" customHeight="1" spans="1:10">
      <c r="A613" s="386" t="s">
        <v>1164</v>
      </c>
      <c r="B613" s="387">
        <v>7</v>
      </c>
      <c r="C613" s="388" t="s">
        <v>1165</v>
      </c>
      <c r="D613" s="81">
        <v>0</v>
      </c>
      <c r="E613" s="81"/>
      <c r="F613" s="81">
        <v>0</v>
      </c>
      <c r="G613" s="81"/>
      <c r="H613" s="389"/>
      <c r="I613" s="81">
        <f t="shared" si="66"/>
        <v>0</v>
      </c>
      <c r="J613" s="389"/>
    </row>
    <row r="614" s="338" customFormat="1" ht="24" customHeight="1" spans="1:10">
      <c r="A614" s="386" t="s">
        <v>1166</v>
      </c>
      <c r="B614" s="387">
        <v>5</v>
      </c>
      <c r="C614" s="388" t="s">
        <v>1167</v>
      </c>
      <c r="D614" s="81">
        <v>260000</v>
      </c>
      <c r="E614" s="81">
        <v>450000</v>
      </c>
      <c r="F614" s="81">
        <v>450000</v>
      </c>
      <c r="G614" s="81">
        <v>450000</v>
      </c>
      <c r="H614" s="389">
        <f t="shared" ref="H614:H617" si="72">G614/F614</f>
        <v>1</v>
      </c>
      <c r="I614" s="81">
        <f t="shared" si="66"/>
        <v>190000</v>
      </c>
      <c r="J614" s="389">
        <f t="shared" ref="J614:J617" si="73">I614/D614</f>
        <v>0.730769230769231</v>
      </c>
    </row>
    <row r="615" s="338" customFormat="1" ht="24" customHeight="1" spans="1:10">
      <c r="A615" s="386" t="s">
        <v>1168</v>
      </c>
      <c r="B615" s="387">
        <v>7</v>
      </c>
      <c r="C615" s="388" t="s">
        <v>1169</v>
      </c>
      <c r="D615" s="81">
        <v>260000</v>
      </c>
      <c r="E615" s="81">
        <v>450000</v>
      </c>
      <c r="F615" s="81">
        <v>450000</v>
      </c>
      <c r="G615" s="81">
        <v>450000</v>
      </c>
      <c r="H615" s="389">
        <f t="shared" si="72"/>
        <v>1</v>
      </c>
      <c r="I615" s="81">
        <f t="shared" si="66"/>
        <v>190000</v>
      </c>
      <c r="J615" s="389">
        <f t="shared" si="73"/>
        <v>0.730769230769231</v>
      </c>
    </row>
    <row r="616" s="338" customFormat="1" ht="24" customHeight="1" spans="1:10">
      <c r="A616" s="386" t="s">
        <v>1170</v>
      </c>
      <c r="B616" s="387">
        <v>7</v>
      </c>
      <c r="C616" s="388" t="s">
        <v>1171</v>
      </c>
      <c r="D616" s="81">
        <v>0</v>
      </c>
      <c r="E616" s="81"/>
      <c r="F616" s="81">
        <v>0</v>
      </c>
      <c r="G616" s="81"/>
      <c r="H616" s="389"/>
      <c r="I616" s="81">
        <f t="shared" si="66"/>
        <v>0</v>
      </c>
      <c r="J616" s="389"/>
    </row>
    <row r="617" s="338" customFormat="1" ht="24" customHeight="1" spans="1:10">
      <c r="A617" s="386" t="s">
        <v>1172</v>
      </c>
      <c r="B617" s="387">
        <v>5</v>
      </c>
      <c r="C617" s="388" t="s">
        <v>1173</v>
      </c>
      <c r="D617" s="81">
        <v>20310000</v>
      </c>
      <c r="E617" s="81">
        <v>6913900</v>
      </c>
      <c r="F617" s="81">
        <v>35215635.8</v>
      </c>
      <c r="G617" s="81">
        <v>9426450</v>
      </c>
      <c r="H617" s="389">
        <f t="shared" si="72"/>
        <v>0.267677972748685</v>
      </c>
      <c r="I617" s="81">
        <f t="shared" si="66"/>
        <v>-10883550</v>
      </c>
      <c r="J617" s="389">
        <f t="shared" si="73"/>
        <v>-0.535871491875923</v>
      </c>
    </row>
    <row r="618" s="338" customFormat="1" ht="24" customHeight="1" spans="1:10">
      <c r="A618" s="386" t="s">
        <v>1174</v>
      </c>
      <c r="B618" s="387">
        <v>7</v>
      </c>
      <c r="C618" s="388" t="s">
        <v>1175</v>
      </c>
      <c r="D618" s="81">
        <v>0</v>
      </c>
      <c r="E618" s="81"/>
      <c r="F618" s="81">
        <v>0</v>
      </c>
      <c r="G618" s="81"/>
      <c r="H618" s="389"/>
      <c r="I618" s="81">
        <f t="shared" si="66"/>
        <v>0</v>
      </c>
      <c r="J618" s="389"/>
    </row>
    <row r="619" s="338" customFormat="1" ht="24" customHeight="1" spans="1:10">
      <c r="A619" s="386" t="s">
        <v>1176</v>
      </c>
      <c r="B619" s="387">
        <v>7</v>
      </c>
      <c r="C619" s="388" t="s">
        <v>1177</v>
      </c>
      <c r="D619" s="81">
        <v>20310000</v>
      </c>
      <c r="E619" s="81">
        <v>6913900</v>
      </c>
      <c r="F619" s="81">
        <v>34490635.8</v>
      </c>
      <c r="G619" s="81">
        <v>8701450</v>
      </c>
      <c r="H619" s="389">
        <f>G619/F619</f>
        <v>0.252284418601527</v>
      </c>
      <c r="I619" s="81">
        <f t="shared" si="66"/>
        <v>-11608550</v>
      </c>
      <c r="J619" s="389">
        <f>I619/D619</f>
        <v>-0.57156819300837</v>
      </c>
    </row>
    <row r="620" s="338" customFormat="1" ht="24" customHeight="1" spans="1:10">
      <c r="A620" s="386" t="s">
        <v>1178</v>
      </c>
      <c r="B620" s="387">
        <v>7</v>
      </c>
      <c r="C620" s="388" t="s">
        <v>1179</v>
      </c>
      <c r="D620" s="81">
        <v>0</v>
      </c>
      <c r="E620" s="81"/>
      <c r="F620" s="81">
        <v>725000</v>
      </c>
      <c r="G620" s="81">
        <v>725000</v>
      </c>
      <c r="H620" s="389"/>
      <c r="I620" s="81">
        <f t="shared" si="66"/>
        <v>725000</v>
      </c>
      <c r="J620" s="389"/>
    </row>
    <row r="621" s="338" customFormat="1" ht="24" customHeight="1" spans="1:10">
      <c r="A621" s="386" t="s">
        <v>1180</v>
      </c>
      <c r="B621" s="387">
        <v>5</v>
      </c>
      <c r="C621" s="388" t="s">
        <v>1181</v>
      </c>
      <c r="D621" s="81">
        <v>0</v>
      </c>
      <c r="E621" s="81"/>
      <c r="F621" s="81">
        <v>0</v>
      </c>
      <c r="G621" s="81"/>
      <c r="H621" s="389"/>
      <c r="I621" s="81">
        <f t="shared" si="66"/>
        <v>0</v>
      </c>
      <c r="J621" s="389"/>
    </row>
    <row r="622" s="338" customFormat="1" ht="24" customHeight="1" spans="1:10">
      <c r="A622" s="386" t="s">
        <v>1182</v>
      </c>
      <c r="B622" s="387">
        <v>7</v>
      </c>
      <c r="C622" s="388" t="s">
        <v>1183</v>
      </c>
      <c r="D622" s="81">
        <v>0</v>
      </c>
      <c r="E622" s="81"/>
      <c r="F622" s="81">
        <v>0</v>
      </c>
      <c r="G622" s="81"/>
      <c r="H622" s="389"/>
      <c r="I622" s="81">
        <f t="shared" si="66"/>
        <v>0</v>
      </c>
      <c r="J622" s="389"/>
    </row>
    <row r="623" s="338" customFormat="1" ht="24" customHeight="1" spans="1:10">
      <c r="A623" s="386" t="s">
        <v>1184</v>
      </c>
      <c r="B623" s="387">
        <v>7</v>
      </c>
      <c r="C623" s="388" t="s">
        <v>1185</v>
      </c>
      <c r="D623" s="81">
        <v>0</v>
      </c>
      <c r="E623" s="81"/>
      <c r="F623" s="81">
        <v>0</v>
      </c>
      <c r="G623" s="81"/>
      <c r="H623" s="389"/>
      <c r="I623" s="81">
        <f t="shared" si="66"/>
        <v>0</v>
      </c>
      <c r="J623" s="389"/>
    </row>
    <row r="624" s="338" customFormat="1" ht="24" customHeight="1" spans="1:10">
      <c r="A624" s="386" t="s">
        <v>1186</v>
      </c>
      <c r="B624" s="387">
        <v>7</v>
      </c>
      <c r="C624" s="388" t="s">
        <v>1187</v>
      </c>
      <c r="D624" s="81">
        <v>0</v>
      </c>
      <c r="E624" s="81"/>
      <c r="F624" s="81">
        <v>0</v>
      </c>
      <c r="G624" s="81"/>
      <c r="H624" s="389"/>
      <c r="I624" s="81">
        <f t="shared" si="66"/>
        <v>0</v>
      </c>
      <c r="J624" s="389"/>
    </row>
    <row r="625" s="338" customFormat="1" ht="24" customHeight="1" spans="1:10">
      <c r="A625" s="386" t="s">
        <v>1188</v>
      </c>
      <c r="B625" s="387">
        <v>5</v>
      </c>
      <c r="C625" s="388" t="s">
        <v>1189</v>
      </c>
      <c r="D625" s="81">
        <v>2170000</v>
      </c>
      <c r="E625" s="81">
        <v>2557242.2</v>
      </c>
      <c r="F625" s="81">
        <v>2428016.4</v>
      </c>
      <c r="G625" s="81">
        <v>2468721.2</v>
      </c>
      <c r="H625" s="389"/>
      <c r="I625" s="81">
        <f t="shared" si="66"/>
        <v>298721.2</v>
      </c>
      <c r="J625" s="389">
        <f t="shared" ref="J625:J627" si="74">I625/D625</f>
        <v>0.137659539170507</v>
      </c>
    </row>
    <row r="626" s="338" customFormat="1" ht="24" customHeight="1" spans="1:10">
      <c r="A626" s="386" t="s">
        <v>1190</v>
      </c>
      <c r="B626" s="387">
        <v>7</v>
      </c>
      <c r="C626" s="388" t="s">
        <v>953</v>
      </c>
      <c r="D626" s="81">
        <v>1250000</v>
      </c>
      <c r="E626" s="81">
        <v>388329</v>
      </c>
      <c r="F626" s="81">
        <v>388329</v>
      </c>
      <c r="G626" s="81">
        <v>565403.71</v>
      </c>
      <c r="H626" s="389"/>
      <c r="I626" s="81">
        <f t="shared" si="66"/>
        <v>-684596.29</v>
      </c>
      <c r="J626" s="389">
        <f t="shared" si="74"/>
        <v>-0.547677032</v>
      </c>
    </row>
    <row r="627" s="338" customFormat="1" ht="24" customHeight="1" spans="1:10">
      <c r="A627" s="386" t="s">
        <v>1191</v>
      </c>
      <c r="B627" s="387">
        <v>7</v>
      </c>
      <c r="C627" s="388" t="s">
        <v>955</v>
      </c>
      <c r="D627" s="81">
        <v>10000</v>
      </c>
      <c r="E627" s="81"/>
      <c r="F627" s="81">
        <v>0</v>
      </c>
      <c r="G627" s="81"/>
      <c r="H627" s="389"/>
      <c r="I627" s="81">
        <f t="shared" si="66"/>
        <v>-10000</v>
      </c>
      <c r="J627" s="389">
        <f t="shared" si="74"/>
        <v>-1</v>
      </c>
    </row>
    <row r="628" s="338" customFormat="1" ht="24" customHeight="1" spans="1:10">
      <c r="A628" s="386" t="s">
        <v>1192</v>
      </c>
      <c r="B628" s="387">
        <v>7</v>
      </c>
      <c r="C628" s="388" t="s">
        <v>957</v>
      </c>
      <c r="D628" s="81">
        <v>0</v>
      </c>
      <c r="E628" s="81"/>
      <c r="F628" s="81">
        <v>0</v>
      </c>
      <c r="G628" s="81"/>
      <c r="H628" s="389"/>
      <c r="I628" s="81">
        <f t="shared" si="66"/>
        <v>0</v>
      </c>
      <c r="J628" s="389"/>
    </row>
    <row r="629" s="338" customFormat="1" ht="24" customHeight="1" spans="1:10">
      <c r="A629" s="386" t="s">
        <v>1193</v>
      </c>
      <c r="B629" s="387">
        <v>7</v>
      </c>
      <c r="C629" s="388" t="s">
        <v>1194</v>
      </c>
      <c r="D629" s="81">
        <v>890000</v>
      </c>
      <c r="E629" s="81">
        <v>900000</v>
      </c>
      <c r="F629" s="81">
        <v>900000</v>
      </c>
      <c r="G629" s="81">
        <v>867415.32</v>
      </c>
      <c r="H629" s="389"/>
      <c r="I629" s="81">
        <f t="shared" si="66"/>
        <v>-22584.6800000001</v>
      </c>
      <c r="J629" s="389">
        <f t="shared" ref="J629:J633" si="75">I629/D629</f>
        <v>-0.0253760449438203</v>
      </c>
    </row>
    <row r="630" s="338" customFormat="1" ht="24" customHeight="1" spans="1:10">
      <c r="A630" s="386" t="s">
        <v>1195</v>
      </c>
      <c r="B630" s="387">
        <v>7</v>
      </c>
      <c r="C630" s="388" t="s">
        <v>1196</v>
      </c>
      <c r="D630" s="81">
        <v>0</v>
      </c>
      <c r="E630" s="81"/>
      <c r="F630" s="81">
        <v>0</v>
      </c>
      <c r="G630" s="81"/>
      <c r="H630" s="389"/>
      <c r="I630" s="81">
        <f t="shared" si="66"/>
        <v>0</v>
      </c>
      <c r="J630" s="389"/>
    </row>
    <row r="631" s="338" customFormat="1" ht="24" customHeight="1" spans="1:10">
      <c r="A631" s="386" t="s">
        <v>1197</v>
      </c>
      <c r="B631" s="387">
        <v>7</v>
      </c>
      <c r="C631" s="388" t="s">
        <v>1198</v>
      </c>
      <c r="D631" s="81">
        <v>10000</v>
      </c>
      <c r="E631" s="81">
        <v>572913.2</v>
      </c>
      <c r="F631" s="81">
        <v>487484</v>
      </c>
      <c r="G631" s="81">
        <v>872904.67</v>
      </c>
      <c r="H631" s="389"/>
      <c r="I631" s="81">
        <f t="shared" si="66"/>
        <v>862904.67</v>
      </c>
      <c r="J631" s="389">
        <f t="shared" si="75"/>
        <v>86.290467</v>
      </c>
    </row>
    <row r="632" s="338" customFormat="1" ht="24" customHeight="1" spans="1:10">
      <c r="A632" s="386" t="s">
        <v>1199</v>
      </c>
      <c r="B632" s="387">
        <v>7</v>
      </c>
      <c r="C632" s="388" t="s">
        <v>1200</v>
      </c>
      <c r="D632" s="81">
        <v>10000</v>
      </c>
      <c r="E632" s="81">
        <v>696000</v>
      </c>
      <c r="F632" s="81">
        <v>652203.4</v>
      </c>
      <c r="G632" s="81">
        <v>162997.5</v>
      </c>
      <c r="H632" s="389"/>
      <c r="I632" s="81">
        <f t="shared" si="66"/>
        <v>152997.5</v>
      </c>
      <c r="J632" s="389">
        <f t="shared" si="75"/>
        <v>15.29975</v>
      </c>
    </row>
    <row r="633" s="338" customFormat="1" ht="24" customHeight="1" spans="1:10">
      <c r="A633" s="386" t="s">
        <v>1201</v>
      </c>
      <c r="B633" s="387">
        <v>5</v>
      </c>
      <c r="C633" s="388" t="s">
        <v>1202</v>
      </c>
      <c r="D633" s="81">
        <v>330000</v>
      </c>
      <c r="E633" s="81"/>
      <c r="F633" s="81">
        <v>1482084</v>
      </c>
      <c r="G633" s="81">
        <v>742550</v>
      </c>
      <c r="H633" s="389"/>
      <c r="I633" s="81">
        <f t="shared" si="66"/>
        <v>412550</v>
      </c>
      <c r="J633" s="389">
        <f t="shared" si="75"/>
        <v>1.25015151515152</v>
      </c>
    </row>
    <row r="634" s="338" customFormat="1" ht="24" customHeight="1" spans="1:10">
      <c r="A634" s="386" t="s">
        <v>1203</v>
      </c>
      <c r="B634" s="387">
        <v>7</v>
      </c>
      <c r="C634" s="388" t="s">
        <v>1204</v>
      </c>
      <c r="D634" s="81">
        <v>0</v>
      </c>
      <c r="E634" s="81"/>
      <c r="F634" s="81">
        <v>600000</v>
      </c>
      <c r="G634" s="81">
        <v>600000</v>
      </c>
      <c r="H634" s="389"/>
      <c r="I634" s="81">
        <f t="shared" si="66"/>
        <v>600000</v>
      </c>
      <c r="J634" s="389"/>
    </row>
    <row r="635" s="338" customFormat="1" ht="24" customHeight="1" spans="1:10">
      <c r="A635" s="386" t="s">
        <v>1205</v>
      </c>
      <c r="B635" s="387">
        <v>7</v>
      </c>
      <c r="C635" s="388" t="s">
        <v>1206</v>
      </c>
      <c r="D635" s="81">
        <v>330000</v>
      </c>
      <c r="E635" s="81"/>
      <c r="F635" s="81">
        <v>882084</v>
      </c>
      <c r="G635" s="81">
        <v>142550</v>
      </c>
      <c r="H635" s="389"/>
      <c r="I635" s="81">
        <f t="shared" si="66"/>
        <v>-187450</v>
      </c>
      <c r="J635" s="389">
        <f t="shared" ref="J635:J641" si="76">I635/D635</f>
        <v>-0.568030303030303</v>
      </c>
    </row>
    <row r="636" s="338" customFormat="1" ht="24" customHeight="1" spans="1:10">
      <c r="A636" s="386" t="s">
        <v>1207</v>
      </c>
      <c r="B636" s="387">
        <v>5</v>
      </c>
      <c r="C636" s="388" t="s">
        <v>1208</v>
      </c>
      <c r="D636" s="81">
        <v>440000</v>
      </c>
      <c r="E636" s="81"/>
      <c r="F636" s="81">
        <v>667658</v>
      </c>
      <c r="G636" s="81">
        <v>399058.87</v>
      </c>
      <c r="H636" s="389"/>
      <c r="I636" s="81">
        <f t="shared" si="66"/>
        <v>-40941.13</v>
      </c>
      <c r="J636" s="389">
        <f t="shared" si="76"/>
        <v>-0.0930480227272727</v>
      </c>
    </row>
    <row r="637" s="338" customFormat="1" ht="24" customHeight="1" spans="1:10">
      <c r="A637" s="386" t="s">
        <v>1209</v>
      </c>
      <c r="B637" s="387">
        <v>7</v>
      </c>
      <c r="C637" s="388" t="s">
        <v>1210</v>
      </c>
      <c r="D637" s="81">
        <v>440000</v>
      </c>
      <c r="E637" s="81"/>
      <c r="F637" s="81">
        <v>667658</v>
      </c>
      <c r="G637" s="81">
        <v>399058.87</v>
      </c>
      <c r="H637" s="389"/>
      <c r="I637" s="81">
        <f t="shared" si="66"/>
        <v>-40941.13</v>
      </c>
      <c r="J637" s="389">
        <f t="shared" si="76"/>
        <v>-0.0930480227272727</v>
      </c>
    </row>
    <row r="638" s="338" customFormat="1" ht="24" customHeight="1" spans="1:10">
      <c r="A638" s="381" t="s">
        <v>1211</v>
      </c>
      <c r="B638" s="382">
        <v>3</v>
      </c>
      <c r="C638" s="402" t="s">
        <v>1212</v>
      </c>
      <c r="D638" s="403">
        <v>209800000</v>
      </c>
      <c r="E638" s="403">
        <v>146803760.16</v>
      </c>
      <c r="F638" s="403">
        <v>294909722.91</v>
      </c>
      <c r="G638" s="403">
        <v>193689277.63</v>
      </c>
      <c r="H638" s="385">
        <f t="shared" ref="H638:H641" si="77">G638/F638</f>
        <v>0.656774811351709</v>
      </c>
      <c r="I638" s="403">
        <f t="shared" si="66"/>
        <v>-16110722.37</v>
      </c>
      <c r="J638" s="385">
        <f t="shared" si="76"/>
        <v>-0.0767908597235463</v>
      </c>
    </row>
    <row r="639" s="338" customFormat="1" ht="24" customHeight="1" spans="1:10">
      <c r="A639" s="386" t="s">
        <v>1213</v>
      </c>
      <c r="B639" s="387">
        <v>5</v>
      </c>
      <c r="C639" s="388" t="s">
        <v>1214</v>
      </c>
      <c r="D639" s="81">
        <v>3260000</v>
      </c>
      <c r="E639" s="81">
        <v>10012026.71</v>
      </c>
      <c r="F639" s="81">
        <v>13663777</v>
      </c>
      <c r="G639" s="81">
        <v>7200051.96</v>
      </c>
      <c r="H639" s="389">
        <f t="shared" si="77"/>
        <v>0.526944486872114</v>
      </c>
      <c r="I639" s="81">
        <f t="shared" si="66"/>
        <v>3940051.96</v>
      </c>
      <c r="J639" s="389">
        <f t="shared" si="76"/>
        <v>1.20860489570552</v>
      </c>
    </row>
    <row r="640" s="338" customFormat="1" ht="24" customHeight="1" spans="1:10">
      <c r="A640" s="386" t="s">
        <v>1215</v>
      </c>
      <c r="B640" s="387">
        <v>7</v>
      </c>
      <c r="C640" s="388" t="s">
        <v>125</v>
      </c>
      <c r="D640" s="81">
        <v>1590000</v>
      </c>
      <c r="E640" s="81">
        <v>1700464.34</v>
      </c>
      <c r="F640" s="81">
        <v>749528</v>
      </c>
      <c r="G640" s="81">
        <v>1616629.85</v>
      </c>
      <c r="H640" s="389">
        <f t="shared" si="77"/>
        <v>2.15686385298481</v>
      </c>
      <c r="I640" s="81">
        <f t="shared" si="66"/>
        <v>26629.8500000001</v>
      </c>
      <c r="J640" s="389">
        <f t="shared" si="76"/>
        <v>0.0167483333333334</v>
      </c>
    </row>
    <row r="641" s="338" customFormat="1" ht="24" customHeight="1" spans="1:10">
      <c r="A641" s="386" t="s">
        <v>1216</v>
      </c>
      <c r="B641" s="387">
        <v>7</v>
      </c>
      <c r="C641" s="388" t="s">
        <v>127</v>
      </c>
      <c r="D641" s="81">
        <v>240000</v>
      </c>
      <c r="E641" s="81">
        <v>4150000</v>
      </c>
      <c r="F641" s="81">
        <v>3590000</v>
      </c>
      <c r="G641" s="81">
        <v>3384515.32</v>
      </c>
      <c r="H641" s="389">
        <f t="shared" si="77"/>
        <v>0.942761927576602</v>
      </c>
      <c r="I641" s="81">
        <f t="shared" si="66"/>
        <v>3144515.32</v>
      </c>
      <c r="J641" s="389">
        <f t="shared" si="76"/>
        <v>13.1021471666667</v>
      </c>
    </row>
    <row r="642" s="338" customFormat="1" ht="24" customHeight="1" spans="1:10">
      <c r="A642" s="386" t="s">
        <v>1217</v>
      </c>
      <c r="B642" s="387">
        <v>7</v>
      </c>
      <c r="C642" s="388" t="s">
        <v>129</v>
      </c>
      <c r="D642" s="81">
        <v>0</v>
      </c>
      <c r="E642" s="81"/>
      <c r="F642" s="81">
        <v>0</v>
      </c>
      <c r="G642" s="81"/>
      <c r="H642" s="389"/>
      <c r="I642" s="81">
        <f t="shared" si="66"/>
        <v>0</v>
      </c>
      <c r="J642" s="389"/>
    </row>
    <row r="643" s="338" customFormat="1" ht="24" customHeight="1" spans="1:10">
      <c r="A643" s="386" t="s">
        <v>1218</v>
      </c>
      <c r="B643" s="387">
        <v>7</v>
      </c>
      <c r="C643" s="388" t="s">
        <v>1219</v>
      </c>
      <c r="D643" s="81">
        <v>1430000</v>
      </c>
      <c r="E643" s="81">
        <v>4161562.37</v>
      </c>
      <c r="F643" s="81">
        <v>9324249</v>
      </c>
      <c r="G643" s="81">
        <v>2198906.79</v>
      </c>
      <c r="H643" s="389"/>
      <c r="I643" s="81">
        <f t="shared" si="66"/>
        <v>768906.79</v>
      </c>
      <c r="J643" s="389">
        <f>I643/D643</f>
        <v>0.537697055944056</v>
      </c>
    </row>
    <row r="644" s="338" customFormat="1" ht="24" customHeight="1" spans="1:10">
      <c r="A644" s="386" t="s">
        <v>1220</v>
      </c>
      <c r="B644" s="387">
        <v>5</v>
      </c>
      <c r="C644" s="388" t="s">
        <v>1221</v>
      </c>
      <c r="D644" s="81">
        <v>0</v>
      </c>
      <c r="E644" s="81"/>
      <c r="F644" s="81">
        <v>0</v>
      </c>
      <c r="G644" s="81"/>
      <c r="H644" s="389"/>
      <c r="I644" s="81">
        <f t="shared" si="66"/>
        <v>0</v>
      </c>
      <c r="J644" s="389"/>
    </row>
    <row r="645" s="338" customFormat="1" ht="24" customHeight="1" spans="1:10">
      <c r="A645" s="386" t="s">
        <v>1222</v>
      </c>
      <c r="B645" s="387">
        <v>7</v>
      </c>
      <c r="C645" s="388" t="s">
        <v>1223</v>
      </c>
      <c r="D645" s="81">
        <v>0</v>
      </c>
      <c r="E645" s="81"/>
      <c r="F645" s="81">
        <v>0</v>
      </c>
      <c r="G645" s="81"/>
      <c r="H645" s="389"/>
      <c r="I645" s="81">
        <f t="shared" si="66"/>
        <v>0</v>
      </c>
      <c r="J645" s="389"/>
    </row>
    <row r="646" s="338" customFormat="1" ht="24" customHeight="1" spans="1:10">
      <c r="A646" s="386" t="s">
        <v>1224</v>
      </c>
      <c r="B646" s="387">
        <v>7</v>
      </c>
      <c r="C646" s="388" t="s">
        <v>1225</v>
      </c>
      <c r="D646" s="81">
        <v>0</v>
      </c>
      <c r="E646" s="81"/>
      <c r="F646" s="81">
        <v>0</v>
      </c>
      <c r="G646" s="81"/>
      <c r="H646" s="389"/>
      <c r="I646" s="81">
        <f t="shared" si="66"/>
        <v>0</v>
      </c>
      <c r="J646" s="389"/>
    </row>
    <row r="647" s="338" customFormat="1" ht="24" customHeight="1" spans="1:10">
      <c r="A647" s="386" t="s">
        <v>1226</v>
      </c>
      <c r="B647" s="387">
        <v>7</v>
      </c>
      <c r="C647" s="388" t="s">
        <v>1227</v>
      </c>
      <c r="D647" s="81">
        <v>0</v>
      </c>
      <c r="E647" s="81"/>
      <c r="F647" s="81">
        <v>0</v>
      </c>
      <c r="G647" s="81"/>
      <c r="H647" s="389"/>
      <c r="I647" s="81">
        <f t="shared" ref="I647:I710" si="78">G647-D647</f>
        <v>0</v>
      </c>
      <c r="J647" s="389"/>
    </row>
    <row r="648" s="338" customFormat="1" ht="24" customHeight="1" spans="1:10">
      <c r="A648" s="386" t="s">
        <v>1228</v>
      </c>
      <c r="B648" s="387">
        <v>7</v>
      </c>
      <c r="C648" s="388" t="s">
        <v>1229</v>
      </c>
      <c r="D648" s="81">
        <v>0</v>
      </c>
      <c r="E648" s="81"/>
      <c r="F648" s="81">
        <v>0</v>
      </c>
      <c r="G648" s="81"/>
      <c r="H648" s="389"/>
      <c r="I648" s="81">
        <f t="shared" si="78"/>
        <v>0</v>
      </c>
      <c r="J648" s="389"/>
    </row>
    <row r="649" s="338" customFormat="1" ht="24" customHeight="1" spans="1:10">
      <c r="A649" s="386" t="s">
        <v>1230</v>
      </c>
      <c r="B649" s="387">
        <v>7</v>
      </c>
      <c r="C649" s="388" t="s">
        <v>1231</v>
      </c>
      <c r="D649" s="81">
        <v>0</v>
      </c>
      <c r="E649" s="81"/>
      <c r="F649" s="81">
        <v>0</v>
      </c>
      <c r="G649" s="81"/>
      <c r="H649" s="389"/>
      <c r="I649" s="81">
        <f t="shared" si="78"/>
        <v>0</v>
      </c>
      <c r="J649" s="389"/>
    </row>
    <row r="650" s="338" customFormat="1" ht="24" customHeight="1" spans="1:10">
      <c r="A650" s="386" t="s">
        <v>1232</v>
      </c>
      <c r="B650" s="387">
        <v>7</v>
      </c>
      <c r="C650" s="388" t="s">
        <v>1233</v>
      </c>
      <c r="D650" s="81">
        <v>0</v>
      </c>
      <c r="E650" s="81"/>
      <c r="F650" s="81">
        <v>0</v>
      </c>
      <c r="G650" s="81"/>
      <c r="H650" s="389"/>
      <c r="I650" s="81">
        <f t="shared" si="78"/>
        <v>0</v>
      </c>
      <c r="J650" s="389"/>
    </row>
    <row r="651" s="338" customFormat="1" ht="24" customHeight="1" spans="1:10">
      <c r="A651" s="386" t="s">
        <v>1234</v>
      </c>
      <c r="B651" s="387">
        <v>7</v>
      </c>
      <c r="C651" s="388" t="s">
        <v>1235</v>
      </c>
      <c r="D651" s="81">
        <v>0</v>
      </c>
      <c r="E651" s="81"/>
      <c r="F651" s="81">
        <v>0</v>
      </c>
      <c r="G651" s="81"/>
      <c r="H651" s="389"/>
      <c r="I651" s="81">
        <f t="shared" si="78"/>
        <v>0</v>
      </c>
      <c r="J651" s="389"/>
    </row>
    <row r="652" s="338" customFormat="1" ht="24" customHeight="1" spans="1:10">
      <c r="A652" s="386" t="s">
        <v>1236</v>
      </c>
      <c r="B652" s="387">
        <v>7</v>
      </c>
      <c r="C652" s="388" t="s">
        <v>1237</v>
      </c>
      <c r="D652" s="81">
        <v>0</v>
      </c>
      <c r="E652" s="81"/>
      <c r="F652" s="81">
        <v>0</v>
      </c>
      <c r="G652" s="81"/>
      <c r="H652" s="389"/>
      <c r="I652" s="81">
        <f t="shared" si="78"/>
        <v>0</v>
      </c>
      <c r="J652" s="389"/>
    </row>
    <row r="653" s="338" customFormat="1" ht="24" customHeight="1" spans="1:10">
      <c r="A653" s="386" t="s">
        <v>1238</v>
      </c>
      <c r="B653" s="387">
        <v>7</v>
      </c>
      <c r="C653" s="388" t="s">
        <v>1239</v>
      </c>
      <c r="D653" s="81">
        <v>0</v>
      </c>
      <c r="E653" s="81"/>
      <c r="F653" s="81">
        <v>0</v>
      </c>
      <c r="G653" s="81"/>
      <c r="H653" s="389"/>
      <c r="I653" s="81">
        <f t="shared" si="78"/>
        <v>0</v>
      </c>
      <c r="J653" s="389"/>
    </row>
    <row r="654" s="338" customFormat="1" ht="24" customHeight="1" spans="1:10">
      <c r="A654" s="386" t="s">
        <v>1240</v>
      </c>
      <c r="B654" s="387">
        <v>7</v>
      </c>
      <c r="C654" s="388" t="s">
        <v>1241</v>
      </c>
      <c r="D654" s="81">
        <v>0</v>
      </c>
      <c r="E654" s="81"/>
      <c r="F654" s="81">
        <v>0</v>
      </c>
      <c r="G654" s="81"/>
      <c r="H654" s="389"/>
      <c r="I654" s="81">
        <f t="shared" si="78"/>
        <v>0</v>
      </c>
      <c r="J654" s="389"/>
    </row>
    <row r="655" s="338" customFormat="1" ht="24" customHeight="1" spans="1:10">
      <c r="A655" s="386" t="s">
        <v>1242</v>
      </c>
      <c r="B655" s="387">
        <v>7</v>
      </c>
      <c r="C655" s="388" t="s">
        <v>1243</v>
      </c>
      <c r="D655" s="81">
        <v>0</v>
      </c>
      <c r="E655" s="81"/>
      <c r="F655" s="81">
        <v>0</v>
      </c>
      <c r="G655" s="81"/>
      <c r="H655" s="389"/>
      <c r="I655" s="81">
        <f t="shared" si="78"/>
        <v>0</v>
      </c>
      <c r="J655" s="389"/>
    </row>
    <row r="656" s="338" customFormat="1" ht="24" customHeight="1" spans="1:10">
      <c r="A656" s="386" t="s">
        <v>1244</v>
      </c>
      <c r="B656" s="387">
        <v>7</v>
      </c>
      <c r="C656" s="388" t="s">
        <v>1245</v>
      </c>
      <c r="D656" s="81">
        <v>0</v>
      </c>
      <c r="E656" s="81"/>
      <c r="F656" s="81">
        <v>0</v>
      </c>
      <c r="G656" s="81"/>
      <c r="H656" s="389"/>
      <c r="I656" s="81">
        <f t="shared" si="78"/>
        <v>0</v>
      </c>
      <c r="J656" s="389"/>
    </row>
    <row r="657" s="338" customFormat="1" ht="24" customHeight="1" spans="1:10">
      <c r="A657" s="386" t="s">
        <v>1246</v>
      </c>
      <c r="B657" s="387">
        <v>7</v>
      </c>
      <c r="C657" s="388" t="s">
        <v>1247</v>
      </c>
      <c r="D657" s="81">
        <v>0</v>
      </c>
      <c r="E657" s="81"/>
      <c r="F657" s="81">
        <v>0</v>
      </c>
      <c r="G657" s="81"/>
      <c r="H657" s="389"/>
      <c r="I657" s="81">
        <f t="shared" si="78"/>
        <v>0</v>
      </c>
      <c r="J657" s="389"/>
    </row>
    <row r="658" s="338" customFormat="1" ht="24" customHeight="1" spans="1:10">
      <c r="A658" s="386" t="s">
        <v>1248</v>
      </c>
      <c r="B658" s="387">
        <v>7</v>
      </c>
      <c r="C658" s="388" t="s">
        <v>1249</v>
      </c>
      <c r="D658" s="81">
        <v>0</v>
      </c>
      <c r="E658" s="81"/>
      <c r="F658" s="81">
        <v>0</v>
      </c>
      <c r="G658" s="81"/>
      <c r="H658" s="389"/>
      <c r="I658" s="81">
        <f t="shared" si="78"/>
        <v>0</v>
      </c>
      <c r="J658" s="389"/>
    </row>
    <row r="659" s="338" customFormat="1" ht="24" customHeight="1" spans="1:10">
      <c r="A659" s="386" t="s">
        <v>1250</v>
      </c>
      <c r="B659" s="387">
        <v>5</v>
      </c>
      <c r="C659" s="388" t="s">
        <v>1251</v>
      </c>
      <c r="D659" s="81">
        <v>40830000</v>
      </c>
      <c r="E659" s="81">
        <v>38427395.04</v>
      </c>
      <c r="F659" s="81">
        <v>51510266.8</v>
      </c>
      <c r="G659" s="81">
        <v>18838612.32</v>
      </c>
      <c r="H659" s="389">
        <f t="shared" ref="H659:H661" si="79">G659/F659</f>
        <v>0.365725388166695</v>
      </c>
      <c r="I659" s="81">
        <f t="shared" si="78"/>
        <v>-21991387.68</v>
      </c>
      <c r="J659" s="389">
        <f t="shared" ref="J659:J665" si="80">I659/D659</f>
        <v>-0.538608564290962</v>
      </c>
    </row>
    <row r="660" s="338" customFormat="1" ht="24" customHeight="1" spans="1:10">
      <c r="A660" s="386" t="s">
        <v>1252</v>
      </c>
      <c r="B660" s="387">
        <v>7</v>
      </c>
      <c r="C660" s="388" t="s">
        <v>1253</v>
      </c>
      <c r="D660" s="81">
        <v>19470000</v>
      </c>
      <c r="E660" s="81">
        <v>22913924.51</v>
      </c>
      <c r="F660" s="81">
        <v>27058924.51</v>
      </c>
      <c r="G660" s="81">
        <v>3400000</v>
      </c>
      <c r="H660" s="389">
        <f t="shared" si="79"/>
        <v>0.125651704994538</v>
      </c>
      <c r="I660" s="81">
        <f t="shared" si="78"/>
        <v>-16070000</v>
      </c>
      <c r="J660" s="389">
        <f t="shared" si="80"/>
        <v>-0.825372367745249</v>
      </c>
    </row>
    <row r="661" s="338" customFormat="1" ht="24" customHeight="1" spans="1:10">
      <c r="A661" s="386" t="s">
        <v>1254</v>
      </c>
      <c r="B661" s="387">
        <v>7</v>
      </c>
      <c r="C661" s="388" t="s">
        <v>1255</v>
      </c>
      <c r="D661" s="81">
        <v>17960000</v>
      </c>
      <c r="E661" s="81">
        <v>15513470.53</v>
      </c>
      <c r="F661" s="81">
        <v>14147541.73</v>
      </c>
      <c r="G661" s="81">
        <v>12053471.29</v>
      </c>
      <c r="H661" s="389">
        <f t="shared" si="79"/>
        <v>0.851983441366389</v>
      </c>
      <c r="I661" s="81">
        <f t="shared" si="78"/>
        <v>-5906528.71</v>
      </c>
      <c r="J661" s="389">
        <f t="shared" si="80"/>
        <v>-0.328871309020045</v>
      </c>
    </row>
    <row r="662" s="338" customFormat="1" ht="24" customHeight="1" spans="1:10">
      <c r="A662" s="386" t="s">
        <v>1256</v>
      </c>
      <c r="B662" s="387">
        <v>7</v>
      </c>
      <c r="C662" s="388" t="s">
        <v>1257</v>
      </c>
      <c r="D662" s="81">
        <v>3400000</v>
      </c>
      <c r="E662" s="81"/>
      <c r="F662" s="81">
        <v>10303800.56</v>
      </c>
      <c r="G662" s="81">
        <v>3385141.03</v>
      </c>
      <c r="H662" s="389"/>
      <c r="I662" s="81">
        <f t="shared" si="78"/>
        <v>-14858.9700000002</v>
      </c>
      <c r="J662" s="389">
        <f t="shared" si="80"/>
        <v>-0.00437028529411771</v>
      </c>
    </row>
    <row r="663" s="338" customFormat="1" ht="24" customHeight="1" spans="1:10">
      <c r="A663" s="386" t="s">
        <v>1258</v>
      </c>
      <c r="B663" s="387">
        <v>5</v>
      </c>
      <c r="C663" s="388" t="s">
        <v>1259</v>
      </c>
      <c r="D663" s="81">
        <v>53000000</v>
      </c>
      <c r="E663" s="81">
        <v>27560614.8</v>
      </c>
      <c r="F663" s="81">
        <v>88037022.78</v>
      </c>
      <c r="G663" s="81">
        <v>62197096.54</v>
      </c>
      <c r="H663" s="389">
        <f t="shared" ref="H663:H665" si="81">G663/F663</f>
        <v>0.706487958996834</v>
      </c>
      <c r="I663" s="81">
        <f t="shared" si="78"/>
        <v>9197096.54</v>
      </c>
      <c r="J663" s="389">
        <f t="shared" si="80"/>
        <v>0.173530123396226</v>
      </c>
    </row>
    <row r="664" s="338" customFormat="1" ht="24" customHeight="1" spans="1:10">
      <c r="A664" s="386" t="s">
        <v>1260</v>
      </c>
      <c r="B664" s="387">
        <v>7</v>
      </c>
      <c r="C664" s="388" t="s">
        <v>1261</v>
      </c>
      <c r="D664" s="81">
        <v>8190000</v>
      </c>
      <c r="E664" s="81">
        <v>16495366.54</v>
      </c>
      <c r="F664" s="81">
        <v>16721331.7</v>
      </c>
      <c r="G664" s="81">
        <v>15119288.99</v>
      </c>
      <c r="H664" s="389">
        <f t="shared" si="81"/>
        <v>0.904191679302672</v>
      </c>
      <c r="I664" s="81">
        <f t="shared" si="78"/>
        <v>6929288.99</v>
      </c>
      <c r="J664" s="389">
        <f t="shared" si="80"/>
        <v>0.846067031746032</v>
      </c>
    </row>
    <row r="665" s="338" customFormat="1" ht="24" customHeight="1" spans="1:10">
      <c r="A665" s="386" t="s">
        <v>1262</v>
      </c>
      <c r="B665" s="387">
        <v>7</v>
      </c>
      <c r="C665" s="388" t="s">
        <v>1263</v>
      </c>
      <c r="D665" s="81">
        <v>1280000</v>
      </c>
      <c r="E665" s="81">
        <v>1834708.26</v>
      </c>
      <c r="F665" s="81">
        <v>1012953</v>
      </c>
      <c r="G665" s="81">
        <v>1379477.04</v>
      </c>
      <c r="H665" s="389">
        <f t="shared" si="81"/>
        <v>1.36183716322475</v>
      </c>
      <c r="I665" s="81">
        <f t="shared" si="78"/>
        <v>99477.04</v>
      </c>
      <c r="J665" s="389">
        <f t="shared" si="80"/>
        <v>0.0777164375</v>
      </c>
    </row>
    <row r="666" s="338" customFormat="1" ht="24" customHeight="1" spans="1:10">
      <c r="A666" s="386" t="s">
        <v>1264</v>
      </c>
      <c r="B666" s="387">
        <v>7</v>
      </c>
      <c r="C666" s="388" t="s">
        <v>1265</v>
      </c>
      <c r="D666" s="81">
        <v>0</v>
      </c>
      <c r="E666" s="81">
        <v>100000</v>
      </c>
      <c r="F666" s="81">
        <v>100000</v>
      </c>
      <c r="G666" s="81"/>
      <c r="H666" s="389"/>
      <c r="I666" s="81">
        <f t="shared" si="78"/>
        <v>0</v>
      </c>
      <c r="J666" s="389"/>
    </row>
    <row r="667" s="338" customFormat="1" ht="24" customHeight="1" spans="1:10">
      <c r="A667" s="386" t="s">
        <v>1266</v>
      </c>
      <c r="B667" s="387">
        <v>7</v>
      </c>
      <c r="C667" s="388" t="s">
        <v>1267</v>
      </c>
      <c r="D667" s="81">
        <v>0</v>
      </c>
      <c r="E667" s="81"/>
      <c r="F667" s="81">
        <v>0</v>
      </c>
      <c r="G667" s="81"/>
      <c r="H667" s="389"/>
      <c r="I667" s="81">
        <f t="shared" si="78"/>
        <v>0</v>
      </c>
      <c r="J667" s="389"/>
    </row>
    <row r="668" s="338" customFormat="1" ht="24" customHeight="1" spans="1:10">
      <c r="A668" s="386" t="s">
        <v>1268</v>
      </c>
      <c r="B668" s="387">
        <v>7</v>
      </c>
      <c r="C668" s="388" t="s">
        <v>1269</v>
      </c>
      <c r="D668" s="81">
        <v>0</v>
      </c>
      <c r="E668" s="81"/>
      <c r="F668" s="81">
        <v>0</v>
      </c>
      <c r="G668" s="81"/>
      <c r="H668" s="389"/>
      <c r="I668" s="81">
        <f t="shared" si="78"/>
        <v>0</v>
      </c>
      <c r="J668" s="389"/>
    </row>
    <row r="669" s="338" customFormat="1" ht="24" customHeight="1" spans="1:10">
      <c r="A669" s="386" t="s">
        <v>1270</v>
      </c>
      <c r="B669" s="387">
        <v>7</v>
      </c>
      <c r="C669" s="388" t="s">
        <v>1271</v>
      </c>
      <c r="D669" s="81">
        <v>0</v>
      </c>
      <c r="E669" s="81"/>
      <c r="F669" s="81">
        <v>0</v>
      </c>
      <c r="G669" s="81"/>
      <c r="H669" s="389"/>
      <c r="I669" s="81">
        <f t="shared" si="78"/>
        <v>0</v>
      </c>
      <c r="J669" s="389"/>
    </row>
    <row r="670" s="338" customFormat="1" ht="24" customHeight="1" spans="1:10">
      <c r="A670" s="386" t="s">
        <v>1272</v>
      </c>
      <c r="B670" s="387">
        <v>7</v>
      </c>
      <c r="C670" s="388" t="s">
        <v>1273</v>
      </c>
      <c r="D670" s="81">
        <v>0</v>
      </c>
      <c r="E670" s="81"/>
      <c r="F670" s="81">
        <v>0</v>
      </c>
      <c r="G670" s="81"/>
      <c r="H670" s="389"/>
      <c r="I670" s="81">
        <f t="shared" si="78"/>
        <v>0</v>
      </c>
      <c r="J670" s="389"/>
    </row>
    <row r="671" s="338" customFormat="1" ht="24" customHeight="1" spans="1:10">
      <c r="A671" s="386" t="s">
        <v>1274</v>
      </c>
      <c r="B671" s="387">
        <v>7</v>
      </c>
      <c r="C671" s="388" t="s">
        <v>1275</v>
      </c>
      <c r="D671" s="81">
        <v>38680000</v>
      </c>
      <c r="E671" s="81">
        <v>2580540</v>
      </c>
      <c r="F671" s="81">
        <v>50821656.6</v>
      </c>
      <c r="G671" s="81">
        <v>28360566.06</v>
      </c>
      <c r="H671" s="389">
        <f t="shared" ref="H671:H674" si="82">G671/F671</f>
        <v>0.558040960435752</v>
      </c>
      <c r="I671" s="81">
        <f t="shared" si="78"/>
        <v>-10319433.94</v>
      </c>
      <c r="J671" s="389">
        <f t="shared" ref="J671:J674" si="83">I671/D671</f>
        <v>-0.266789915718718</v>
      </c>
    </row>
    <row r="672" s="338" customFormat="1" ht="24" customHeight="1" spans="1:10">
      <c r="A672" s="386" t="s">
        <v>1276</v>
      </c>
      <c r="B672" s="387">
        <v>7</v>
      </c>
      <c r="C672" s="388" t="s">
        <v>1277</v>
      </c>
      <c r="D672" s="81">
        <v>4260000</v>
      </c>
      <c r="E672" s="81">
        <v>1000000</v>
      </c>
      <c r="F672" s="81">
        <v>3661581.48</v>
      </c>
      <c r="G672" s="81">
        <v>1443281.48</v>
      </c>
      <c r="H672" s="389">
        <f t="shared" si="82"/>
        <v>0.394168882457861</v>
      </c>
      <c r="I672" s="81">
        <f t="shared" si="78"/>
        <v>-2816718.52</v>
      </c>
      <c r="J672" s="389">
        <f t="shared" si="83"/>
        <v>-0.661201530516432</v>
      </c>
    </row>
    <row r="673" s="338" customFormat="1" ht="24" customHeight="1" spans="1:10">
      <c r="A673" s="386" t="s">
        <v>1278</v>
      </c>
      <c r="B673" s="387">
        <v>7</v>
      </c>
      <c r="C673" s="388" t="s">
        <v>1279</v>
      </c>
      <c r="D673" s="81">
        <v>0</v>
      </c>
      <c r="E673" s="81"/>
      <c r="F673" s="81">
        <v>8993200</v>
      </c>
      <c r="G673" s="81">
        <v>11218802.67</v>
      </c>
      <c r="H673" s="389"/>
      <c r="I673" s="81">
        <f t="shared" si="78"/>
        <v>11218802.67</v>
      </c>
      <c r="J673" s="389"/>
    </row>
    <row r="674" s="338" customFormat="1" ht="24" customHeight="1" spans="1:10">
      <c r="A674" s="386" t="s">
        <v>1280</v>
      </c>
      <c r="B674" s="387">
        <v>7</v>
      </c>
      <c r="C674" s="388" t="s">
        <v>1281</v>
      </c>
      <c r="D674" s="81">
        <v>590000</v>
      </c>
      <c r="E674" s="81">
        <v>5550000</v>
      </c>
      <c r="F674" s="81">
        <v>6726300</v>
      </c>
      <c r="G674" s="81">
        <v>4675680.3</v>
      </c>
      <c r="H674" s="389">
        <f t="shared" si="82"/>
        <v>0.695134070737255</v>
      </c>
      <c r="I674" s="81">
        <f t="shared" si="78"/>
        <v>4085680.3</v>
      </c>
      <c r="J674" s="389">
        <f t="shared" si="83"/>
        <v>6.92488186440678</v>
      </c>
    </row>
    <row r="675" s="338" customFormat="1" ht="24" customHeight="1" spans="1:10">
      <c r="A675" s="386" t="s">
        <v>1282</v>
      </c>
      <c r="B675" s="387">
        <v>5</v>
      </c>
      <c r="C675" s="388" t="s">
        <v>1283</v>
      </c>
      <c r="D675" s="81">
        <v>0</v>
      </c>
      <c r="E675" s="81">
        <v>100000</v>
      </c>
      <c r="F675" s="81">
        <v>100000</v>
      </c>
      <c r="G675" s="81">
        <v>100000</v>
      </c>
      <c r="H675" s="389"/>
      <c r="I675" s="81">
        <f t="shared" si="78"/>
        <v>100000</v>
      </c>
      <c r="J675" s="389"/>
    </row>
    <row r="676" s="338" customFormat="1" ht="24" customHeight="1" spans="1:10">
      <c r="A676" s="386" t="s">
        <v>1284</v>
      </c>
      <c r="B676" s="387">
        <v>7</v>
      </c>
      <c r="C676" s="388" t="s">
        <v>1285</v>
      </c>
      <c r="D676" s="81">
        <v>0</v>
      </c>
      <c r="E676" s="81">
        <v>100000</v>
      </c>
      <c r="F676" s="81">
        <v>100000</v>
      </c>
      <c r="G676" s="81">
        <v>100000</v>
      </c>
      <c r="H676" s="389"/>
      <c r="I676" s="81">
        <f t="shared" si="78"/>
        <v>100000</v>
      </c>
      <c r="J676" s="389"/>
    </row>
    <row r="677" s="338" customFormat="1" ht="24" customHeight="1" spans="1:10">
      <c r="A677" s="386" t="s">
        <v>1286</v>
      </c>
      <c r="B677" s="387">
        <v>7</v>
      </c>
      <c r="C677" s="388" t="s">
        <v>1287</v>
      </c>
      <c r="D677" s="81">
        <v>0</v>
      </c>
      <c r="E677" s="81"/>
      <c r="F677" s="81">
        <v>0</v>
      </c>
      <c r="G677" s="81"/>
      <c r="H677" s="389"/>
      <c r="I677" s="81">
        <f t="shared" si="78"/>
        <v>0</v>
      </c>
      <c r="J677" s="389"/>
    </row>
    <row r="678" s="338" customFormat="1" ht="24" customHeight="1" spans="1:10">
      <c r="A678" s="386" t="s">
        <v>1288</v>
      </c>
      <c r="B678" s="387">
        <v>5</v>
      </c>
      <c r="C678" s="388" t="s">
        <v>1289</v>
      </c>
      <c r="D678" s="81">
        <v>28640000</v>
      </c>
      <c r="E678" s="81">
        <v>8907930.67</v>
      </c>
      <c r="F678" s="81">
        <v>38090306.61</v>
      </c>
      <c r="G678" s="81">
        <v>32744633.77</v>
      </c>
      <c r="H678" s="389">
        <f t="shared" ref="H678:H680" si="84">G678/F678</f>
        <v>0.859657920459045</v>
      </c>
      <c r="I678" s="81">
        <f t="shared" si="78"/>
        <v>4104633.77</v>
      </c>
      <c r="J678" s="389">
        <f t="shared" ref="J678:J685" si="85">I678/D678</f>
        <v>0.143318218226257</v>
      </c>
    </row>
    <row r="679" s="338" customFormat="1" ht="24" customHeight="1" spans="1:10">
      <c r="A679" s="386" t="s">
        <v>1290</v>
      </c>
      <c r="B679" s="387">
        <v>7</v>
      </c>
      <c r="C679" s="388" t="s">
        <v>1291</v>
      </c>
      <c r="D679" s="81">
        <v>3560000</v>
      </c>
      <c r="E679" s="81">
        <v>1323455</v>
      </c>
      <c r="F679" s="81">
        <v>1069245</v>
      </c>
      <c r="G679" s="81">
        <v>1132647.14</v>
      </c>
      <c r="H679" s="389">
        <f t="shared" si="84"/>
        <v>1.05929617627391</v>
      </c>
      <c r="I679" s="81">
        <f t="shared" si="78"/>
        <v>-2427352.86</v>
      </c>
      <c r="J679" s="389">
        <f t="shared" si="85"/>
        <v>-0.681840691011236</v>
      </c>
    </row>
    <row r="680" s="338" customFormat="1" ht="24" customHeight="1" spans="1:10">
      <c r="A680" s="386" t="s">
        <v>1292</v>
      </c>
      <c r="B680" s="387">
        <v>7</v>
      </c>
      <c r="C680" s="388" t="s">
        <v>1293</v>
      </c>
      <c r="D680" s="81">
        <v>19580000</v>
      </c>
      <c r="E680" s="81">
        <v>6889100</v>
      </c>
      <c r="F680" s="81">
        <v>29066840</v>
      </c>
      <c r="G680" s="81">
        <v>23861663.83</v>
      </c>
      <c r="H680" s="389">
        <f t="shared" si="84"/>
        <v>0.820923906073037</v>
      </c>
      <c r="I680" s="81">
        <f t="shared" si="78"/>
        <v>4281663.83</v>
      </c>
      <c r="J680" s="389">
        <f t="shared" si="85"/>
        <v>0.218675374361593</v>
      </c>
    </row>
    <row r="681" s="338" customFormat="1" ht="24" customHeight="1" spans="1:10">
      <c r="A681" s="386" t="s">
        <v>1294</v>
      </c>
      <c r="B681" s="387">
        <v>7</v>
      </c>
      <c r="C681" s="388" t="s">
        <v>1295</v>
      </c>
      <c r="D681" s="81">
        <v>5500000</v>
      </c>
      <c r="E681" s="81">
        <v>695375.67</v>
      </c>
      <c r="F681" s="81">
        <v>7954221.61</v>
      </c>
      <c r="G681" s="81">
        <v>7750322.8</v>
      </c>
      <c r="H681" s="389"/>
      <c r="I681" s="81">
        <f t="shared" si="78"/>
        <v>2250322.8</v>
      </c>
      <c r="J681" s="389">
        <f t="shared" si="85"/>
        <v>0.4091496</v>
      </c>
    </row>
    <row r="682" s="338" customFormat="1" ht="24" customHeight="1" spans="1:10">
      <c r="A682" s="386" t="s">
        <v>1296</v>
      </c>
      <c r="B682" s="387">
        <v>5</v>
      </c>
      <c r="C682" s="388" t="s">
        <v>1297</v>
      </c>
      <c r="D682" s="81">
        <v>56310000</v>
      </c>
      <c r="E682" s="81">
        <v>52550362.53</v>
      </c>
      <c r="F682" s="81">
        <v>74877418.98</v>
      </c>
      <c r="G682" s="81">
        <v>51025243.8</v>
      </c>
      <c r="H682" s="389">
        <f t="shared" ref="H682:H685" si="86">G682/F682</f>
        <v>0.681450355729128</v>
      </c>
      <c r="I682" s="81">
        <f t="shared" si="78"/>
        <v>-5284756.2</v>
      </c>
      <c r="J682" s="389">
        <f t="shared" si="85"/>
        <v>-0.0938511134789558</v>
      </c>
    </row>
    <row r="683" s="338" customFormat="1" ht="24" customHeight="1" spans="1:10">
      <c r="A683" s="386" t="s">
        <v>1298</v>
      </c>
      <c r="B683" s="387">
        <v>7</v>
      </c>
      <c r="C683" s="388" t="s">
        <v>1299</v>
      </c>
      <c r="D683" s="81">
        <v>7290000</v>
      </c>
      <c r="E683" s="81">
        <v>6931907.74</v>
      </c>
      <c r="F683" s="81">
        <v>23515578.9</v>
      </c>
      <c r="G683" s="81">
        <v>7257443.29</v>
      </c>
      <c r="H683" s="389">
        <f t="shared" si="86"/>
        <v>0.308622778153252</v>
      </c>
      <c r="I683" s="81">
        <f t="shared" si="78"/>
        <v>-32556.71</v>
      </c>
      <c r="J683" s="389">
        <f t="shared" si="85"/>
        <v>-0.00446594101508916</v>
      </c>
    </row>
    <row r="684" s="338" customFormat="1" ht="24" customHeight="1" spans="1:10">
      <c r="A684" s="386" t="s">
        <v>1300</v>
      </c>
      <c r="B684" s="387">
        <v>7</v>
      </c>
      <c r="C684" s="388" t="s">
        <v>1301</v>
      </c>
      <c r="D684" s="81">
        <v>31840000</v>
      </c>
      <c r="E684" s="81">
        <v>40286217.01</v>
      </c>
      <c r="F684" s="81">
        <v>44341524.36</v>
      </c>
      <c r="G684" s="81">
        <v>43100400.56</v>
      </c>
      <c r="H684" s="389">
        <f t="shared" si="86"/>
        <v>0.972009897767078</v>
      </c>
      <c r="I684" s="81">
        <f t="shared" si="78"/>
        <v>11260400.56</v>
      </c>
      <c r="J684" s="389">
        <f t="shared" si="85"/>
        <v>0.353655796482412</v>
      </c>
    </row>
    <row r="685" s="338" customFormat="1" ht="24" customHeight="1" spans="1:10">
      <c r="A685" s="386" t="s">
        <v>1302</v>
      </c>
      <c r="B685" s="387">
        <v>7</v>
      </c>
      <c r="C685" s="388" t="s">
        <v>1303</v>
      </c>
      <c r="D685" s="81">
        <v>17180000</v>
      </c>
      <c r="E685" s="81">
        <v>5298112.78</v>
      </c>
      <c r="F685" s="81">
        <v>7018851.17000001</v>
      </c>
      <c r="G685" s="81">
        <v>631810.4</v>
      </c>
      <c r="H685" s="389">
        <f t="shared" si="86"/>
        <v>0.0900162127244535</v>
      </c>
      <c r="I685" s="81">
        <f t="shared" si="78"/>
        <v>-16548189.6</v>
      </c>
      <c r="J685" s="389">
        <f t="shared" si="85"/>
        <v>-0.963224074505239</v>
      </c>
    </row>
    <row r="686" s="338" customFormat="1" ht="24" customHeight="1" spans="1:10">
      <c r="A686" s="386" t="s">
        <v>1304</v>
      </c>
      <c r="B686" s="387">
        <v>7</v>
      </c>
      <c r="C686" s="388" t="s">
        <v>1305</v>
      </c>
      <c r="D686" s="81">
        <v>0</v>
      </c>
      <c r="E686" s="81">
        <v>34125</v>
      </c>
      <c r="F686" s="81">
        <v>1464.55</v>
      </c>
      <c r="G686" s="81">
        <v>35589.55</v>
      </c>
      <c r="H686" s="389"/>
      <c r="I686" s="81">
        <f t="shared" si="78"/>
        <v>35589.55</v>
      </c>
      <c r="J686" s="389"/>
    </row>
    <row r="687" s="338" customFormat="1" ht="24" customHeight="1" spans="1:10">
      <c r="A687" s="386" t="s">
        <v>1306</v>
      </c>
      <c r="B687" s="387">
        <v>5</v>
      </c>
      <c r="C687" s="388" t="s">
        <v>1307</v>
      </c>
      <c r="D687" s="81">
        <v>2730000</v>
      </c>
      <c r="E687" s="81">
        <v>6501700</v>
      </c>
      <c r="F687" s="81">
        <v>11857329.7</v>
      </c>
      <c r="G687" s="81">
        <v>10601019</v>
      </c>
      <c r="H687" s="389"/>
      <c r="I687" s="81">
        <f t="shared" si="78"/>
        <v>7871019</v>
      </c>
      <c r="J687" s="389">
        <f t="shared" ref="J687:J692" si="87">I687/D687</f>
        <v>2.88315714285714</v>
      </c>
    </row>
    <row r="688" s="338" customFormat="1" ht="24" customHeight="1" spans="1:10">
      <c r="A688" s="386" t="s">
        <v>1308</v>
      </c>
      <c r="B688" s="387">
        <v>7</v>
      </c>
      <c r="C688" s="388" t="s">
        <v>1309</v>
      </c>
      <c r="D688" s="81">
        <v>0</v>
      </c>
      <c r="E688" s="81"/>
      <c r="F688" s="81">
        <v>0</v>
      </c>
      <c r="G688" s="81"/>
      <c r="H688" s="389"/>
      <c r="I688" s="81">
        <f t="shared" si="78"/>
        <v>0</v>
      </c>
      <c r="J688" s="389"/>
    </row>
    <row r="689" s="338" customFormat="1" ht="24" customHeight="1" spans="1:10">
      <c r="A689" s="386" t="s">
        <v>1310</v>
      </c>
      <c r="B689" s="387">
        <v>7</v>
      </c>
      <c r="C689" s="388" t="s">
        <v>1311</v>
      </c>
      <c r="D689" s="81">
        <v>2730000</v>
      </c>
      <c r="E689" s="81">
        <v>6501700</v>
      </c>
      <c r="F689" s="81">
        <v>11857329.7</v>
      </c>
      <c r="G689" s="81">
        <v>10601019</v>
      </c>
      <c r="H689" s="389"/>
      <c r="I689" s="81">
        <f t="shared" si="78"/>
        <v>7871019</v>
      </c>
      <c r="J689" s="389">
        <f t="shared" si="87"/>
        <v>2.88315714285714</v>
      </c>
    </row>
    <row r="690" s="338" customFormat="1" ht="24" customHeight="1" spans="1:10">
      <c r="A690" s="386" t="s">
        <v>1312</v>
      </c>
      <c r="B690" s="387">
        <v>7</v>
      </c>
      <c r="C690" s="388" t="s">
        <v>1313</v>
      </c>
      <c r="D690" s="81">
        <v>0</v>
      </c>
      <c r="E690" s="81"/>
      <c r="F690" s="81">
        <v>0</v>
      </c>
      <c r="G690" s="81"/>
      <c r="H690" s="389"/>
      <c r="I690" s="81">
        <f t="shared" si="78"/>
        <v>0</v>
      </c>
      <c r="J690" s="389"/>
    </row>
    <row r="691" s="338" customFormat="1" ht="24" customHeight="1" spans="1:10">
      <c r="A691" s="386" t="s">
        <v>1314</v>
      </c>
      <c r="B691" s="387">
        <v>5</v>
      </c>
      <c r="C691" s="388" t="s">
        <v>1315</v>
      </c>
      <c r="D691" s="81">
        <v>16980000</v>
      </c>
      <c r="E691" s="81"/>
      <c r="F691" s="81">
        <v>15192684</v>
      </c>
      <c r="G691" s="81">
        <v>9166848.49</v>
      </c>
      <c r="H691" s="389">
        <f>G691/F691</f>
        <v>0.603372550235363</v>
      </c>
      <c r="I691" s="81">
        <f t="shared" si="78"/>
        <v>-7813151.51</v>
      </c>
      <c r="J691" s="389">
        <f t="shared" si="87"/>
        <v>-0.460138487043581</v>
      </c>
    </row>
    <row r="692" s="338" customFormat="1" ht="24" customHeight="1" spans="1:10">
      <c r="A692" s="386" t="s">
        <v>1316</v>
      </c>
      <c r="B692" s="387">
        <v>7</v>
      </c>
      <c r="C692" s="388" t="s">
        <v>1317</v>
      </c>
      <c r="D692" s="81">
        <v>16980000</v>
      </c>
      <c r="E692" s="81"/>
      <c r="F692" s="81">
        <v>13392684</v>
      </c>
      <c r="G692" s="81">
        <v>7366848.49</v>
      </c>
      <c r="H692" s="389">
        <f>G692/F692</f>
        <v>0.550065131828691</v>
      </c>
      <c r="I692" s="81">
        <f t="shared" si="78"/>
        <v>-9613151.51</v>
      </c>
      <c r="J692" s="389">
        <f t="shared" si="87"/>
        <v>-0.56614555418139</v>
      </c>
    </row>
    <row r="693" s="338" customFormat="1" ht="24" customHeight="1" spans="1:10">
      <c r="A693" s="386" t="s">
        <v>1318</v>
      </c>
      <c r="B693" s="387">
        <v>7</v>
      </c>
      <c r="C693" s="388" t="s">
        <v>1319</v>
      </c>
      <c r="D693" s="81">
        <v>0</v>
      </c>
      <c r="E693" s="81"/>
      <c r="F693" s="81">
        <v>0</v>
      </c>
      <c r="G693" s="81"/>
      <c r="H693" s="389"/>
      <c r="I693" s="81">
        <f t="shared" si="78"/>
        <v>0</v>
      </c>
      <c r="J693" s="389"/>
    </row>
    <row r="694" s="338" customFormat="1" ht="24" customHeight="1" spans="1:10">
      <c r="A694" s="386" t="s">
        <v>1320</v>
      </c>
      <c r="B694" s="387">
        <v>7</v>
      </c>
      <c r="C694" s="388" t="s">
        <v>1321</v>
      </c>
      <c r="D694" s="81">
        <v>0</v>
      </c>
      <c r="E694" s="81"/>
      <c r="F694" s="81">
        <v>1800000</v>
      </c>
      <c r="G694" s="81">
        <v>1800000</v>
      </c>
      <c r="H694" s="389"/>
      <c r="I694" s="81">
        <f t="shared" si="78"/>
        <v>1800000</v>
      </c>
      <c r="J694" s="389"/>
    </row>
    <row r="695" s="338" customFormat="1" ht="24" customHeight="1" spans="1:10">
      <c r="A695" s="386" t="s">
        <v>1322</v>
      </c>
      <c r="B695" s="387">
        <v>5</v>
      </c>
      <c r="C695" s="388" t="s">
        <v>1323</v>
      </c>
      <c r="D695" s="81">
        <v>550000</v>
      </c>
      <c r="E695" s="81">
        <v>360800</v>
      </c>
      <c r="F695" s="81">
        <v>604242.04</v>
      </c>
      <c r="G695" s="81">
        <v>377068</v>
      </c>
      <c r="H695" s="389"/>
      <c r="I695" s="81">
        <f t="shared" si="78"/>
        <v>-172932</v>
      </c>
      <c r="J695" s="389">
        <f t="shared" ref="J695:J700" si="88">I695/D695</f>
        <v>-0.314421818181818</v>
      </c>
    </row>
    <row r="696" s="338" customFormat="1" ht="24" customHeight="1" spans="1:10">
      <c r="A696" s="386" t="s">
        <v>1324</v>
      </c>
      <c r="B696" s="387">
        <v>7</v>
      </c>
      <c r="C696" s="388" t="s">
        <v>1325</v>
      </c>
      <c r="D696" s="81">
        <v>550000</v>
      </c>
      <c r="E696" s="81">
        <v>360800</v>
      </c>
      <c r="F696" s="81">
        <v>543942.04</v>
      </c>
      <c r="G696" s="81">
        <v>316768</v>
      </c>
      <c r="H696" s="389"/>
      <c r="I696" s="81">
        <f t="shared" si="78"/>
        <v>-233232</v>
      </c>
      <c r="J696" s="389">
        <f t="shared" si="88"/>
        <v>-0.424058181818182</v>
      </c>
    </row>
    <row r="697" s="338" customFormat="1" ht="24" customHeight="1" spans="1:10">
      <c r="A697" s="386" t="s">
        <v>1326</v>
      </c>
      <c r="B697" s="387">
        <v>7</v>
      </c>
      <c r="C697" s="388" t="s">
        <v>1327</v>
      </c>
      <c r="D697" s="81">
        <v>0</v>
      </c>
      <c r="E697" s="81"/>
      <c r="F697" s="81">
        <v>60300</v>
      </c>
      <c r="G697" s="81">
        <v>60300</v>
      </c>
      <c r="H697" s="389"/>
      <c r="I697" s="81">
        <f t="shared" si="78"/>
        <v>60300</v>
      </c>
      <c r="J697" s="389"/>
    </row>
    <row r="698" s="338" customFormat="1" ht="24" customHeight="1" spans="1:10">
      <c r="A698" s="386" t="s">
        <v>1328</v>
      </c>
      <c r="B698" s="387">
        <v>5</v>
      </c>
      <c r="C698" s="388" t="s">
        <v>1329</v>
      </c>
      <c r="D698" s="81">
        <v>1020000</v>
      </c>
      <c r="E698" s="81">
        <v>2007930.41</v>
      </c>
      <c r="F698" s="81">
        <v>758575</v>
      </c>
      <c r="G698" s="81">
        <v>1381833.75</v>
      </c>
      <c r="H698" s="389"/>
      <c r="I698" s="81">
        <f t="shared" si="78"/>
        <v>361833.75</v>
      </c>
      <c r="J698" s="389">
        <f t="shared" si="88"/>
        <v>0.354738970588235</v>
      </c>
    </row>
    <row r="699" s="338" customFormat="1" ht="24" customHeight="1" spans="1:10">
      <c r="A699" s="386" t="s">
        <v>1330</v>
      </c>
      <c r="B699" s="387">
        <v>7</v>
      </c>
      <c r="C699" s="388" t="s">
        <v>953</v>
      </c>
      <c r="D699" s="81">
        <v>910000</v>
      </c>
      <c r="E699" s="81">
        <v>1039630.41</v>
      </c>
      <c r="F699" s="81">
        <v>528075</v>
      </c>
      <c r="G699" s="81">
        <v>932071.07</v>
      </c>
      <c r="H699" s="389"/>
      <c r="I699" s="81">
        <f t="shared" si="78"/>
        <v>22071.0699999999</v>
      </c>
      <c r="J699" s="389">
        <f t="shared" si="88"/>
        <v>0.024253923076923</v>
      </c>
    </row>
    <row r="700" s="338" customFormat="1" ht="24" customHeight="1" spans="1:10">
      <c r="A700" s="386" t="s">
        <v>1331</v>
      </c>
      <c r="B700" s="387">
        <v>7</v>
      </c>
      <c r="C700" s="388" t="s">
        <v>955</v>
      </c>
      <c r="D700" s="81">
        <v>50000</v>
      </c>
      <c r="E700" s="81"/>
      <c r="F700" s="81">
        <v>40000</v>
      </c>
      <c r="G700" s="81">
        <v>40000</v>
      </c>
      <c r="H700" s="389"/>
      <c r="I700" s="81">
        <f t="shared" si="78"/>
        <v>-10000</v>
      </c>
      <c r="J700" s="389">
        <f t="shared" si="88"/>
        <v>-0.2</v>
      </c>
    </row>
    <row r="701" s="338" customFormat="1" ht="24" customHeight="1" spans="1:10">
      <c r="A701" s="386" t="s">
        <v>1332</v>
      </c>
      <c r="B701" s="387">
        <v>7</v>
      </c>
      <c r="C701" s="388" t="s">
        <v>957</v>
      </c>
      <c r="D701" s="81">
        <v>0</v>
      </c>
      <c r="E701" s="81"/>
      <c r="F701" s="81">
        <v>0</v>
      </c>
      <c r="G701" s="81"/>
      <c r="H701" s="389"/>
      <c r="I701" s="81">
        <f t="shared" si="78"/>
        <v>0</v>
      </c>
      <c r="J701" s="389"/>
    </row>
    <row r="702" s="338" customFormat="1" ht="24" customHeight="1" spans="1:10">
      <c r="A702" s="386" t="s">
        <v>1333</v>
      </c>
      <c r="B702" s="387">
        <v>7</v>
      </c>
      <c r="C702" s="388" t="s">
        <v>1334</v>
      </c>
      <c r="D702" s="81">
        <v>0</v>
      </c>
      <c r="E702" s="81"/>
      <c r="F702" s="81">
        <v>0</v>
      </c>
      <c r="G702" s="81"/>
      <c r="H702" s="389"/>
      <c r="I702" s="81">
        <f t="shared" si="78"/>
        <v>0</v>
      </c>
      <c r="J702" s="389"/>
    </row>
    <row r="703" s="338" customFormat="1" ht="24" customHeight="1" spans="1:10">
      <c r="A703" s="386" t="s">
        <v>1335</v>
      </c>
      <c r="B703" s="387">
        <v>7</v>
      </c>
      <c r="C703" s="388" t="s">
        <v>1336</v>
      </c>
      <c r="D703" s="81">
        <v>0</v>
      </c>
      <c r="E703" s="81"/>
      <c r="F703" s="81">
        <v>0</v>
      </c>
      <c r="G703" s="81"/>
      <c r="H703" s="389"/>
      <c r="I703" s="81">
        <f t="shared" si="78"/>
        <v>0</v>
      </c>
      <c r="J703" s="389"/>
    </row>
    <row r="704" s="338" customFormat="1" ht="24" customHeight="1" spans="1:10">
      <c r="A704" s="386" t="s">
        <v>1337</v>
      </c>
      <c r="B704" s="387">
        <v>7</v>
      </c>
      <c r="C704" s="388" t="s">
        <v>1338</v>
      </c>
      <c r="D704" s="81">
        <v>0</v>
      </c>
      <c r="E704" s="81"/>
      <c r="F704" s="81">
        <v>0</v>
      </c>
      <c r="G704" s="81"/>
      <c r="H704" s="389"/>
      <c r="I704" s="81">
        <f t="shared" si="78"/>
        <v>0</v>
      </c>
      <c r="J704" s="389"/>
    </row>
    <row r="705" s="338" customFormat="1" ht="24" customHeight="1" spans="1:10">
      <c r="A705" s="386" t="s">
        <v>1339</v>
      </c>
      <c r="B705" s="387">
        <v>7</v>
      </c>
      <c r="C705" s="388" t="s">
        <v>1198</v>
      </c>
      <c r="D705" s="81">
        <v>0</v>
      </c>
      <c r="E705" s="81"/>
      <c r="F705" s="81">
        <v>0</v>
      </c>
      <c r="G705" s="81"/>
      <c r="H705" s="389"/>
      <c r="I705" s="81">
        <f t="shared" si="78"/>
        <v>0</v>
      </c>
      <c r="J705" s="389"/>
    </row>
    <row r="706" s="338" customFormat="1" ht="24" customHeight="1" spans="1:10">
      <c r="A706" s="386" t="s">
        <v>1340</v>
      </c>
      <c r="B706" s="387">
        <v>7</v>
      </c>
      <c r="C706" s="388" t="s">
        <v>1341</v>
      </c>
      <c r="D706" s="81">
        <v>60000</v>
      </c>
      <c r="E706" s="81">
        <v>968300</v>
      </c>
      <c r="F706" s="81">
        <v>190500</v>
      </c>
      <c r="G706" s="81">
        <v>409762.68</v>
      </c>
      <c r="H706" s="389"/>
      <c r="I706" s="81">
        <f t="shared" si="78"/>
        <v>349762.68</v>
      </c>
      <c r="J706" s="389">
        <f t="shared" ref="J706:J713" si="89">I706/D706</f>
        <v>5.829378</v>
      </c>
    </row>
    <row r="707" s="338" customFormat="1" ht="24" customHeight="1" spans="1:10">
      <c r="A707" s="386" t="s">
        <v>1342</v>
      </c>
      <c r="B707" s="387">
        <v>5</v>
      </c>
      <c r="C707" s="388" t="s">
        <v>1343</v>
      </c>
      <c r="D707" s="81">
        <v>6340000</v>
      </c>
      <c r="E707" s="81">
        <v>375000</v>
      </c>
      <c r="F707" s="81">
        <v>75000</v>
      </c>
      <c r="G707" s="81">
        <v>35770</v>
      </c>
      <c r="H707" s="389"/>
      <c r="I707" s="81">
        <f t="shared" si="78"/>
        <v>-6304230</v>
      </c>
      <c r="J707" s="389">
        <f t="shared" si="89"/>
        <v>-0.994358044164038</v>
      </c>
    </row>
    <row r="708" s="338" customFormat="1" ht="24" customHeight="1" spans="1:10">
      <c r="A708" s="386" t="s">
        <v>1344</v>
      </c>
      <c r="B708" s="387">
        <v>7</v>
      </c>
      <c r="C708" s="388" t="s">
        <v>1345</v>
      </c>
      <c r="D708" s="81">
        <v>6340000</v>
      </c>
      <c r="E708" s="81">
        <v>375000</v>
      </c>
      <c r="F708" s="81">
        <v>75000</v>
      </c>
      <c r="G708" s="81">
        <v>35770</v>
      </c>
      <c r="H708" s="389"/>
      <c r="I708" s="81">
        <f t="shared" si="78"/>
        <v>-6304230</v>
      </c>
      <c r="J708" s="389">
        <f t="shared" si="89"/>
        <v>-0.994358044164038</v>
      </c>
    </row>
    <row r="709" s="338" customFormat="1" ht="24" customHeight="1" spans="1:10">
      <c r="A709" s="386" t="s">
        <v>1346</v>
      </c>
      <c r="B709" s="387">
        <v>5</v>
      </c>
      <c r="C709" s="388" t="s">
        <v>1347</v>
      </c>
      <c r="D709" s="81">
        <v>140000</v>
      </c>
      <c r="E709" s="81"/>
      <c r="F709" s="81">
        <v>143100</v>
      </c>
      <c r="G709" s="81">
        <v>21100</v>
      </c>
      <c r="H709" s="389"/>
      <c r="I709" s="81">
        <f t="shared" si="78"/>
        <v>-118900</v>
      </c>
      <c r="J709" s="389">
        <f t="shared" si="89"/>
        <v>-0.849285714285714</v>
      </c>
    </row>
    <row r="710" s="338" customFormat="1" ht="24" customHeight="1" spans="1:10">
      <c r="A710" s="386" t="s">
        <v>1348</v>
      </c>
      <c r="B710" s="387">
        <v>7</v>
      </c>
      <c r="C710" s="388" t="s">
        <v>1349</v>
      </c>
      <c r="D710" s="81">
        <v>140000</v>
      </c>
      <c r="E710" s="81"/>
      <c r="F710" s="81">
        <v>143100</v>
      </c>
      <c r="G710" s="81">
        <v>21100</v>
      </c>
      <c r="H710" s="389"/>
      <c r="I710" s="81">
        <f t="shared" si="78"/>
        <v>-118900</v>
      </c>
      <c r="J710" s="389">
        <f t="shared" si="89"/>
        <v>-0.849285714285714</v>
      </c>
    </row>
    <row r="711" s="338" customFormat="1" ht="24" customHeight="1" spans="1:10">
      <c r="A711" s="381" t="s">
        <v>1350</v>
      </c>
      <c r="B711" s="382">
        <v>3</v>
      </c>
      <c r="C711" s="402" t="s">
        <v>1351</v>
      </c>
      <c r="D711" s="403">
        <v>4130000</v>
      </c>
      <c r="E711" s="403">
        <v>535289.1</v>
      </c>
      <c r="F711" s="403">
        <v>22155624.5</v>
      </c>
      <c r="G711" s="403">
        <v>3180350.16</v>
      </c>
      <c r="H711" s="385">
        <f t="shared" ref="H711:H713" si="90">G711/F711</f>
        <v>0.143545949697784</v>
      </c>
      <c r="I711" s="403">
        <f t="shared" ref="I711:I774" si="91">G711-D711</f>
        <v>-949649.84</v>
      </c>
      <c r="J711" s="385">
        <f t="shared" si="89"/>
        <v>-0.229939428571429</v>
      </c>
    </row>
    <row r="712" s="338" customFormat="1" ht="24" customHeight="1" spans="1:10">
      <c r="A712" s="386" t="s">
        <v>1352</v>
      </c>
      <c r="B712" s="387">
        <v>5</v>
      </c>
      <c r="C712" s="388" t="s">
        <v>1353</v>
      </c>
      <c r="D712" s="81">
        <v>530000</v>
      </c>
      <c r="E712" s="81">
        <v>138689.1</v>
      </c>
      <c r="F712" s="81">
        <v>65100</v>
      </c>
      <c r="G712" s="81">
        <v>138689.1</v>
      </c>
      <c r="H712" s="389">
        <f t="shared" si="90"/>
        <v>2.13040092165899</v>
      </c>
      <c r="I712" s="81">
        <f t="shared" si="91"/>
        <v>-391310.9</v>
      </c>
      <c r="J712" s="389">
        <f t="shared" si="89"/>
        <v>-0.738322452830189</v>
      </c>
    </row>
    <row r="713" s="338" customFormat="1" ht="24" customHeight="1" spans="1:10">
      <c r="A713" s="386" t="s">
        <v>1354</v>
      </c>
      <c r="B713" s="387">
        <v>7</v>
      </c>
      <c r="C713" s="388" t="s">
        <v>125</v>
      </c>
      <c r="D713" s="81">
        <v>530000</v>
      </c>
      <c r="E713" s="81"/>
      <c r="F713" s="81">
        <v>0</v>
      </c>
      <c r="G713" s="81"/>
      <c r="H713" s="389" t="e">
        <f t="shared" si="90"/>
        <v>#DIV/0!</v>
      </c>
      <c r="I713" s="81">
        <f t="shared" si="91"/>
        <v>-530000</v>
      </c>
      <c r="J713" s="389">
        <f t="shared" si="89"/>
        <v>-1</v>
      </c>
    </row>
    <row r="714" s="338" customFormat="1" ht="24" customHeight="1" spans="1:10">
      <c r="A714" s="386" t="s">
        <v>1355</v>
      </c>
      <c r="B714" s="387">
        <v>7</v>
      </c>
      <c r="C714" s="388" t="s">
        <v>127</v>
      </c>
      <c r="D714" s="81">
        <v>0</v>
      </c>
      <c r="E714" s="81">
        <v>138689.1</v>
      </c>
      <c r="F714" s="81">
        <v>65100</v>
      </c>
      <c r="G714" s="81">
        <v>138689.1</v>
      </c>
      <c r="H714" s="389"/>
      <c r="I714" s="81">
        <f t="shared" si="91"/>
        <v>138689.1</v>
      </c>
      <c r="J714" s="389"/>
    </row>
    <row r="715" s="338" customFormat="1" ht="24" customHeight="1" spans="1:10">
      <c r="A715" s="386" t="s">
        <v>1356</v>
      </c>
      <c r="B715" s="387">
        <v>7</v>
      </c>
      <c r="C715" s="388" t="s">
        <v>129</v>
      </c>
      <c r="D715" s="81">
        <v>0</v>
      </c>
      <c r="E715" s="81"/>
      <c r="F715" s="81">
        <v>0</v>
      </c>
      <c r="G715" s="81"/>
      <c r="H715" s="389"/>
      <c r="I715" s="81">
        <f t="shared" si="91"/>
        <v>0</v>
      </c>
      <c r="J715" s="389"/>
    </row>
    <row r="716" s="338" customFormat="1" ht="24" customHeight="1" spans="1:10">
      <c r="A716" s="386" t="s">
        <v>1357</v>
      </c>
      <c r="B716" s="387">
        <v>7</v>
      </c>
      <c r="C716" s="388" t="s">
        <v>1358</v>
      </c>
      <c r="D716" s="81">
        <v>0</v>
      </c>
      <c r="E716" s="81"/>
      <c r="F716" s="81">
        <v>0</v>
      </c>
      <c r="G716" s="81"/>
      <c r="H716" s="389"/>
      <c r="I716" s="81">
        <f t="shared" si="91"/>
        <v>0</v>
      </c>
      <c r="J716" s="389"/>
    </row>
    <row r="717" s="338" customFormat="1" ht="24" customHeight="1" spans="1:10">
      <c r="A717" s="386" t="s">
        <v>1359</v>
      </c>
      <c r="B717" s="387">
        <v>7</v>
      </c>
      <c r="C717" s="388" t="s">
        <v>1360</v>
      </c>
      <c r="D717" s="81">
        <v>0</v>
      </c>
      <c r="E717" s="81"/>
      <c r="F717" s="81">
        <v>0</v>
      </c>
      <c r="G717" s="81"/>
      <c r="H717" s="389"/>
      <c r="I717" s="81">
        <f t="shared" si="91"/>
        <v>0</v>
      </c>
      <c r="J717" s="389"/>
    </row>
    <row r="718" s="338" customFormat="1" ht="24" customHeight="1" spans="1:10">
      <c r="A718" s="386" t="s">
        <v>1361</v>
      </c>
      <c r="B718" s="387">
        <v>7</v>
      </c>
      <c r="C718" s="388" t="s">
        <v>1362</v>
      </c>
      <c r="D718" s="81">
        <v>0</v>
      </c>
      <c r="E718" s="81"/>
      <c r="F718" s="81">
        <v>0</v>
      </c>
      <c r="G718" s="81"/>
      <c r="H718" s="389"/>
      <c r="I718" s="81">
        <f t="shared" si="91"/>
        <v>0</v>
      </c>
      <c r="J718" s="389"/>
    </row>
    <row r="719" s="338" customFormat="1" ht="24" customHeight="1" spans="1:10">
      <c r="A719" s="386" t="s">
        <v>1363</v>
      </c>
      <c r="B719" s="387">
        <v>7</v>
      </c>
      <c r="C719" s="388" t="s">
        <v>1364</v>
      </c>
      <c r="D719" s="81">
        <v>0</v>
      </c>
      <c r="E719" s="81"/>
      <c r="F719" s="81">
        <v>0</v>
      </c>
      <c r="G719" s="81"/>
      <c r="H719" s="389"/>
      <c r="I719" s="81">
        <f t="shared" si="91"/>
        <v>0</v>
      </c>
      <c r="J719" s="389"/>
    </row>
    <row r="720" s="338" customFormat="1" ht="24" customHeight="1" spans="1:10">
      <c r="A720" s="386" t="s">
        <v>1365</v>
      </c>
      <c r="B720" s="387">
        <v>7</v>
      </c>
      <c r="C720" s="388" t="s">
        <v>1366</v>
      </c>
      <c r="D720" s="81">
        <v>0</v>
      </c>
      <c r="E720" s="81"/>
      <c r="F720" s="81">
        <v>0</v>
      </c>
      <c r="G720" s="81"/>
      <c r="H720" s="389"/>
      <c r="I720" s="81">
        <f t="shared" si="91"/>
        <v>0</v>
      </c>
      <c r="J720" s="389"/>
    </row>
    <row r="721" s="338" customFormat="1" ht="24" customHeight="1" spans="1:10">
      <c r="A721" s="386" t="s">
        <v>1367</v>
      </c>
      <c r="B721" s="387">
        <v>7</v>
      </c>
      <c r="C721" s="388" t="s">
        <v>1368</v>
      </c>
      <c r="D721" s="81">
        <v>0</v>
      </c>
      <c r="E721" s="81"/>
      <c r="F721" s="81">
        <v>0</v>
      </c>
      <c r="G721" s="81"/>
      <c r="H721" s="389"/>
      <c r="I721" s="81">
        <f t="shared" si="91"/>
        <v>0</v>
      </c>
      <c r="J721" s="389"/>
    </row>
    <row r="722" s="338" customFormat="1" ht="24" customHeight="1" spans="1:10">
      <c r="A722" s="386" t="s">
        <v>1369</v>
      </c>
      <c r="B722" s="387">
        <v>5</v>
      </c>
      <c r="C722" s="388" t="s">
        <v>1370</v>
      </c>
      <c r="D722" s="81">
        <v>0</v>
      </c>
      <c r="E722" s="81"/>
      <c r="F722" s="81">
        <v>0</v>
      </c>
      <c r="G722" s="81"/>
      <c r="H722" s="389"/>
      <c r="I722" s="81">
        <f t="shared" si="91"/>
        <v>0</v>
      </c>
      <c r="J722" s="389"/>
    </row>
    <row r="723" s="338" customFormat="1" ht="24" customHeight="1" spans="1:10">
      <c r="A723" s="386" t="s">
        <v>1371</v>
      </c>
      <c r="B723" s="387">
        <v>7</v>
      </c>
      <c r="C723" s="388" t="s">
        <v>1372</v>
      </c>
      <c r="D723" s="81">
        <v>0</v>
      </c>
      <c r="E723" s="81"/>
      <c r="F723" s="81">
        <v>0</v>
      </c>
      <c r="G723" s="81"/>
      <c r="H723" s="389"/>
      <c r="I723" s="81">
        <f t="shared" si="91"/>
        <v>0</v>
      </c>
      <c r="J723" s="389"/>
    </row>
    <row r="724" s="338" customFormat="1" ht="24" customHeight="1" spans="1:10">
      <c r="A724" s="386" t="s">
        <v>1373</v>
      </c>
      <c r="B724" s="387">
        <v>7</v>
      </c>
      <c r="C724" s="388" t="s">
        <v>1374</v>
      </c>
      <c r="D724" s="81">
        <v>0</v>
      </c>
      <c r="E724" s="81"/>
      <c r="F724" s="81">
        <v>0</v>
      </c>
      <c r="G724" s="81"/>
      <c r="H724" s="389"/>
      <c r="I724" s="81">
        <f t="shared" si="91"/>
        <v>0</v>
      </c>
      <c r="J724" s="389"/>
    </row>
    <row r="725" s="338" customFormat="1" ht="24" customHeight="1" spans="1:10">
      <c r="A725" s="386" t="s">
        <v>1375</v>
      </c>
      <c r="B725" s="387">
        <v>7</v>
      </c>
      <c r="C725" s="388" t="s">
        <v>1376</v>
      </c>
      <c r="D725" s="81">
        <v>0</v>
      </c>
      <c r="E725" s="81"/>
      <c r="F725" s="81">
        <v>0</v>
      </c>
      <c r="G725" s="81"/>
      <c r="H725" s="389"/>
      <c r="I725" s="81">
        <f t="shared" si="91"/>
        <v>0</v>
      </c>
      <c r="J725" s="389"/>
    </row>
    <row r="726" s="338" customFormat="1" ht="24" customHeight="1" spans="1:10">
      <c r="A726" s="386" t="s">
        <v>1377</v>
      </c>
      <c r="B726" s="387">
        <v>5</v>
      </c>
      <c r="C726" s="388" t="s">
        <v>1378</v>
      </c>
      <c r="D726" s="81">
        <v>0</v>
      </c>
      <c r="E726" s="81"/>
      <c r="F726" s="81">
        <v>456338</v>
      </c>
      <c r="G726" s="81">
        <v>103200</v>
      </c>
      <c r="H726" s="389"/>
      <c r="I726" s="81">
        <f t="shared" si="91"/>
        <v>103200</v>
      </c>
      <c r="J726" s="389"/>
    </row>
    <row r="727" s="338" customFormat="1" ht="24" customHeight="1" spans="1:10">
      <c r="A727" s="386" t="s">
        <v>1379</v>
      </c>
      <c r="B727" s="387">
        <v>7</v>
      </c>
      <c r="C727" s="388" t="s">
        <v>1380</v>
      </c>
      <c r="D727" s="81">
        <v>0</v>
      </c>
      <c r="E727" s="81"/>
      <c r="F727" s="81">
        <v>103200</v>
      </c>
      <c r="G727" s="81">
        <v>103200</v>
      </c>
      <c r="H727" s="389"/>
      <c r="I727" s="81">
        <f t="shared" si="91"/>
        <v>103200</v>
      </c>
      <c r="J727" s="389"/>
    </row>
    <row r="728" s="338" customFormat="1" ht="24" customHeight="1" spans="1:10">
      <c r="A728" s="386" t="s">
        <v>1381</v>
      </c>
      <c r="B728" s="387">
        <v>7</v>
      </c>
      <c r="C728" s="388" t="s">
        <v>1382</v>
      </c>
      <c r="D728" s="81">
        <v>0</v>
      </c>
      <c r="E728" s="81"/>
      <c r="F728" s="81">
        <v>353138</v>
      </c>
      <c r="G728" s="81"/>
      <c r="H728" s="389"/>
      <c r="I728" s="81">
        <f t="shared" si="91"/>
        <v>0</v>
      </c>
      <c r="J728" s="389"/>
    </row>
    <row r="729" s="338" customFormat="1" ht="24" customHeight="1" spans="1:10">
      <c r="A729" s="386" t="s">
        <v>1383</v>
      </c>
      <c r="B729" s="387">
        <v>7</v>
      </c>
      <c r="C729" s="388" t="s">
        <v>1384</v>
      </c>
      <c r="D729" s="81">
        <v>0</v>
      </c>
      <c r="E729" s="81"/>
      <c r="F729" s="81">
        <v>0</v>
      </c>
      <c r="G729" s="81"/>
      <c r="H729" s="389"/>
      <c r="I729" s="81">
        <f t="shared" si="91"/>
        <v>0</v>
      </c>
      <c r="J729" s="389"/>
    </row>
    <row r="730" s="338" customFormat="1" ht="24" customHeight="1" spans="1:10">
      <c r="A730" s="386" t="s">
        <v>1385</v>
      </c>
      <c r="B730" s="387">
        <v>7</v>
      </c>
      <c r="C730" s="388" t="s">
        <v>1386</v>
      </c>
      <c r="D730" s="81">
        <v>0</v>
      </c>
      <c r="E730" s="81"/>
      <c r="F730" s="81">
        <v>0</v>
      </c>
      <c r="G730" s="81"/>
      <c r="H730" s="389"/>
      <c r="I730" s="81">
        <f t="shared" si="91"/>
        <v>0</v>
      </c>
      <c r="J730" s="389"/>
    </row>
    <row r="731" s="338" customFormat="1" ht="24" customHeight="1" spans="1:10">
      <c r="A731" s="386" t="s">
        <v>1387</v>
      </c>
      <c r="B731" s="387">
        <v>7</v>
      </c>
      <c r="C731" s="388" t="s">
        <v>1388</v>
      </c>
      <c r="D731" s="81">
        <v>0</v>
      </c>
      <c r="E731" s="81"/>
      <c r="F731" s="81">
        <v>0</v>
      </c>
      <c r="G731" s="81"/>
      <c r="H731" s="389"/>
      <c r="I731" s="81">
        <f t="shared" si="91"/>
        <v>0</v>
      </c>
      <c r="J731" s="389"/>
    </row>
    <row r="732" s="338" customFormat="1" ht="24" customHeight="1" spans="1:10">
      <c r="A732" s="386" t="s">
        <v>1389</v>
      </c>
      <c r="B732" s="387">
        <v>7</v>
      </c>
      <c r="C732" s="388" t="s">
        <v>1390</v>
      </c>
      <c r="D732" s="81">
        <v>0</v>
      </c>
      <c r="E732" s="81"/>
      <c r="F732" s="81">
        <v>0</v>
      </c>
      <c r="G732" s="81"/>
      <c r="H732" s="389"/>
      <c r="I732" s="81">
        <f t="shared" si="91"/>
        <v>0</v>
      </c>
      <c r="J732" s="389"/>
    </row>
    <row r="733" s="338" customFormat="1" ht="24" customHeight="1" spans="1:10">
      <c r="A733" s="386" t="s">
        <v>1391</v>
      </c>
      <c r="B733" s="387">
        <v>7</v>
      </c>
      <c r="C733" s="388" t="s">
        <v>1392</v>
      </c>
      <c r="D733" s="81">
        <v>0</v>
      </c>
      <c r="E733" s="81"/>
      <c r="F733" s="81">
        <v>0</v>
      </c>
      <c r="G733" s="81"/>
      <c r="H733" s="389"/>
      <c r="I733" s="81">
        <f t="shared" si="91"/>
        <v>0</v>
      </c>
      <c r="J733" s="389"/>
    </row>
    <row r="734" s="338" customFormat="1" ht="24" customHeight="1" spans="1:10">
      <c r="A734" s="386" t="s">
        <v>1393</v>
      </c>
      <c r="B734" s="387">
        <v>7</v>
      </c>
      <c r="C734" s="388" t="s">
        <v>1394</v>
      </c>
      <c r="D734" s="81">
        <v>0</v>
      </c>
      <c r="E734" s="81"/>
      <c r="F734" s="81">
        <v>0</v>
      </c>
      <c r="G734" s="81"/>
      <c r="H734" s="389"/>
      <c r="I734" s="81">
        <f t="shared" si="91"/>
        <v>0</v>
      </c>
      <c r="J734" s="389"/>
    </row>
    <row r="735" s="338" customFormat="1" ht="24" customHeight="1" spans="1:10">
      <c r="A735" s="386" t="s">
        <v>1395</v>
      </c>
      <c r="B735" s="387">
        <v>5</v>
      </c>
      <c r="C735" s="388" t="s">
        <v>1396</v>
      </c>
      <c r="D735" s="81">
        <v>170000</v>
      </c>
      <c r="E735" s="81">
        <v>252000</v>
      </c>
      <c r="F735" s="81">
        <v>20908210</v>
      </c>
      <c r="G735" s="81">
        <v>2778470.08</v>
      </c>
      <c r="H735" s="389">
        <f>G735/F735</f>
        <v>0.132888950321429</v>
      </c>
      <c r="I735" s="81">
        <f t="shared" si="91"/>
        <v>2608470.08</v>
      </c>
      <c r="J735" s="389">
        <f>I735/D735</f>
        <v>15.3439416470588</v>
      </c>
    </row>
    <row r="736" s="338" customFormat="1" ht="24" customHeight="1" spans="1:10">
      <c r="A736" s="386" t="s">
        <v>1397</v>
      </c>
      <c r="B736" s="387">
        <v>7</v>
      </c>
      <c r="C736" s="388" t="s">
        <v>1398</v>
      </c>
      <c r="D736" s="81">
        <v>0</v>
      </c>
      <c r="E736" s="81"/>
      <c r="F736" s="81">
        <v>656210</v>
      </c>
      <c r="G736" s="81">
        <v>570734.09</v>
      </c>
      <c r="H736" s="389"/>
      <c r="I736" s="81">
        <f t="shared" si="91"/>
        <v>570734.09</v>
      </c>
      <c r="J736" s="389"/>
    </row>
    <row r="737" s="338" customFormat="1" ht="24" customHeight="1" spans="1:10">
      <c r="A737" s="386" t="s">
        <v>1399</v>
      </c>
      <c r="B737" s="387">
        <v>7</v>
      </c>
      <c r="C737" s="388" t="s">
        <v>1400</v>
      </c>
      <c r="D737" s="81">
        <v>170000</v>
      </c>
      <c r="E737" s="81">
        <v>252000</v>
      </c>
      <c r="F737" s="81">
        <v>20252000</v>
      </c>
      <c r="G737" s="81">
        <v>2207735.99</v>
      </c>
      <c r="H737" s="389">
        <f>G737/F737</f>
        <v>0.109013232767134</v>
      </c>
      <c r="I737" s="81">
        <f t="shared" si="91"/>
        <v>2037735.99</v>
      </c>
      <c r="J737" s="389">
        <f>I737/D737</f>
        <v>11.9866822941176</v>
      </c>
    </row>
    <row r="738" s="338" customFormat="1" ht="24" customHeight="1" spans="1:10">
      <c r="A738" s="386" t="s">
        <v>1401</v>
      </c>
      <c r="B738" s="387">
        <v>7</v>
      </c>
      <c r="C738" s="388" t="s">
        <v>1402</v>
      </c>
      <c r="D738" s="81">
        <v>0</v>
      </c>
      <c r="E738" s="81"/>
      <c r="F738" s="81">
        <v>0</v>
      </c>
      <c r="G738" s="81"/>
      <c r="H738" s="389"/>
      <c r="I738" s="81">
        <f t="shared" si="91"/>
        <v>0</v>
      </c>
      <c r="J738" s="389"/>
    </row>
    <row r="739" s="338" customFormat="1" ht="24" customHeight="1" spans="1:10">
      <c r="A739" s="386" t="s">
        <v>1403</v>
      </c>
      <c r="B739" s="387">
        <v>7</v>
      </c>
      <c r="C739" s="388" t="s">
        <v>1404</v>
      </c>
      <c r="D739" s="81">
        <v>0</v>
      </c>
      <c r="E739" s="81"/>
      <c r="F739" s="81">
        <v>0</v>
      </c>
      <c r="G739" s="81"/>
      <c r="H739" s="389"/>
      <c r="I739" s="81">
        <f t="shared" si="91"/>
        <v>0</v>
      </c>
      <c r="J739" s="389"/>
    </row>
    <row r="740" s="338" customFormat="1" ht="24" customHeight="1" spans="1:10">
      <c r="A740" s="386" t="s">
        <v>1405</v>
      </c>
      <c r="B740" s="387">
        <v>7</v>
      </c>
      <c r="C740" s="388" t="s">
        <v>1406</v>
      </c>
      <c r="D740" s="81">
        <v>0</v>
      </c>
      <c r="E740" s="81"/>
      <c r="F740" s="81">
        <v>0</v>
      </c>
      <c r="G740" s="81"/>
      <c r="H740" s="389"/>
      <c r="I740" s="81">
        <f t="shared" si="91"/>
        <v>0</v>
      </c>
      <c r="J740" s="389"/>
    </row>
    <row r="741" s="338" customFormat="1" ht="24" customHeight="1" spans="1:10">
      <c r="A741" s="386" t="s">
        <v>1407</v>
      </c>
      <c r="B741" s="387">
        <v>7</v>
      </c>
      <c r="C741" s="388" t="s">
        <v>1408</v>
      </c>
      <c r="D741" s="81">
        <v>0</v>
      </c>
      <c r="E741" s="81"/>
      <c r="F741" s="81">
        <v>0</v>
      </c>
      <c r="G741" s="81"/>
      <c r="H741" s="389"/>
      <c r="I741" s="81">
        <f t="shared" si="91"/>
        <v>0</v>
      </c>
      <c r="J741" s="389"/>
    </row>
    <row r="742" s="338" customFormat="1" ht="24" customHeight="1" spans="1:10">
      <c r="A742" s="386" t="s">
        <v>1409</v>
      </c>
      <c r="B742" s="387">
        <v>5</v>
      </c>
      <c r="C742" s="388" t="s">
        <v>1410</v>
      </c>
      <c r="D742" s="81">
        <v>0</v>
      </c>
      <c r="E742" s="81">
        <v>144600</v>
      </c>
      <c r="F742" s="81">
        <v>134600</v>
      </c>
      <c r="G742" s="81">
        <v>75170.98</v>
      </c>
      <c r="H742" s="389"/>
      <c r="I742" s="81">
        <f t="shared" si="91"/>
        <v>75170.98</v>
      </c>
      <c r="J742" s="389"/>
    </row>
    <row r="743" s="338" customFormat="1" ht="24" customHeight="1" spans="1:10">
      <c r="A743" s="386" t="s">
        <v>1411</v>
      </c>
      <c r="B743" s="387">
        <v>7</v>
      </c>
      <c r="C743" s="388" t="s">
        <v>1412</v>
      </c>
      <c r="D743" s="81">
        <v>0</v>
      </c>
      <c r="E743" s="81">
        <v>144600</v>
      </c>
      <c r="F743" s="81">
        <v>134600</v>
      </c>
      <c r="G743" s="81">
        <v>75170.98</v>
      </c>
      <c r="H743" s="389"/>
      <c r="I743" s="81">
        <f t="shared" si="91"/>
        <v>75170.98</v>
      </c>
      <c r="J743" s="389"/>
    </row>
    <row r="744" s="338" customFormat="1" ht="24" customHeight="1" spans="1:10">
      <c r="A744" s="386" t="s">
        <v>1413</v>
      </c>
      <c r="B744" s="387">
        <v>7</v>
      </c>
      <c r="C744" s="388" t="s">
        <v>1414</v>
      </c>
      <c r="D744" s="81">
        <v>0</v>
      </c>
      <c r="E744" s="81"/>
      <c r="F744" s="81">
        <v>0</v>
      </c>
      <c r="G744" s="81"/>
      <c r="H744" s="389"/>
      <c r="I744" s="81">
        <f t="shared" si="91"/>
        <v>0</v>
      </c>
      <c r="J744" s="389"/>
    </row>
    <row r="745" s="338" customFormat="1" ht="24" customHeight="1" spans="1:10">
      <c r="A745" s="386" t="s">
        <v>1415</v>
      </c>
      <c r="B745" s="387">
        <v>7</v>
      </c>
      <c r="C745" s="388" t="s">
        <v>1416</v>
      </c>
      <c r="D745" s="81">
        <v>0</v>
      </c>
      <c r="E745" s="81"/>
      <c r="F745" s="81">
        <v>0</v>
      </c>
      <c r="G745" s="81"/>
      <c r="H745" s="389"/>
      <c r="I745" s="81">
        <f t="shared" si="91"/>
        <v>0</v>
      </c>
      <c r="J745" s="389"/>
    </row>
    <row r="746" s="338" customFormat="1" ht="24" customHeight="1" spans="1:10">
      <c r="A746" s="386" t="s">
        <v>1417</v>
      </c>
      <c r="B746" s="387">
        <v>7</v>
      </c>
      <c r="C746" s="388" t="s">
        <v>1418</v>
      </c>
      <c r="D746" s="81">
        <v>0</v>
      </c>
      <c r="E746" s="81"/>
      <c r="F746" s="81">
        <v>0</v>
      </c>
      <c r="G746" s="81"/>
      <c r="H746" s="389"/>
      <c r="I746" s="81">
        <f t="shared" si="91"/>
        <v>0</v>
      </c>
      <c r="J746" s="389"/>
    </row>
    <row r="747" s="338" customFormat="1" ht="24" customHeight="1" spans="1:10">
      <c r="A747" s="386" t="s">
        <v>1419</v>
      </c>
      <c r="B747" s="387">
        <v>7</v>
      </c>
      <c r="C747" s="388" t="s">
        <v>1420</v>
      </c>
      <c r="D747" s="81">
        <v>0</v>
      </c>
      <c r="E747" s="81"/>
      <c r="F747" s="81">
        <v>0</v>
      </c>
      <c r="G747" s="81"/>
      <c r="H747" s="389"/>
      <c r="I747" s="81">
        <f t="shared" si="91"/>
        <v>0</v>
      </c>
      <c r="J747" s="389"/>
    </row>
    <row r="748" s="338" customFormat="1" ht="24" customHeight="1" spans="1:10">
      <c r="A748" s="386" t="s">
        <v>1421</v>
      </c>
      <c r="B748" s="387">
        <v>7</v>
      </c>
      <c r="C748" s="388" t="s">
        <v>1422</v>
      </c>
      <c r="D748" s="81">
        <v>0</v>
      </c>
      <c r="E748" s="81"/>
      <c r="F748" s="81">
        <v>0</v>
      </c>
      <c r="G748" s="81"/>
      <c r="H748" s="389"/>
      <c r="I748" s="81">
        <f t="shared" si="91"/>
        <v>0</v>
      </c>
      <c r="J748" s="389"/>
    </row>
    <row r="749" s="338" customFormat="1" ht="24" customHeight="1" spans="1:10">
      <c r="A749" s="386" t="s">
        <v>1423</v>
      </c>
      <c r="B749" s="387">
        <v>5</v>
      </c>
      <c r="C749" s="388" t="s">
        <v>1424</v>
      </c>
      <c r="D749" s="81">
        <v>0</v>
      </c>
      <c r="E749" s="81"/>
      <c r="F749" s="81">
        <v>0</v>
      </c>
      <c r="G749" s="81"/>
      <c r="H749" s="389"/>
      <c r="I749" s="81">
        <f t="shared" si="91"/>
        <v>0</v>
      </c>
      <c r="J749" s="389"/>
    </row>
    <row r="750" s="338" customFormat="1" ht="24" customHeight="1" spans="1:10">
      <c r="A750" s="386" t="s">
        <v>1425</v>
      </c>
      <c r="B750" s="387">
        <v>7</v>
      </c>
      <c r="C750" s="388" t="s">
        <v>1426</v>
      </c>
      <c r="D750" s="81">
        <v>0</v>
      </c>
      <c r="E750" s="81"/>
      <c r="F750" s="81">
        <v>0</v>
      </c>
      <c r="G750" s="81"/>
      <c r="H750" s="389"/>
      <c r="I750" s="81">
        <f t="shared" si="91"/>
        <v>0</v>
      </c>
      <c r="J750" s="389"/>
    </row>
    <row r="751" s="338" customFormat="1" ht="24" customHeight="1" spans="1:10">
      <c r="A751" s="386" t="s">
        <v>1427</v>
      </c>
      <c r="B751" s="387">
        <v>7</v>
      </c>
      <c r="C751" s="388" t="s">
        <v>1428</v>
      </c>
      <c r="D751" s="81">
        <v>0</v>
      </c>
      <c r="E751" s="81"/>
      <c r="F751" s="81">
        <v>0</v>
      </c>
      <c r="G751" s="81"/>
      <c r="H751" s="389"/>
      <c r="I751" s="81">
        <f t="shared" si="91"/>
        <v>0</v>
      </c>
      <c r="J751" s="389"/>
    </row>
    <row r="752" s="338" customFormat="1" ht="24" customHeight="1" spans="1:10">
      <c r="A752" s="386" t="s">
        <v>1429</v>
      </c>
      <c r="B752" s="387">
        <v>7</v>
      </c>
      <c r="C752" s="388" t="s">
        <v>1430</v>
      </c>
      <c r="D752" s="81">
        <v>0</v>
      </c>
      <c r="E752" s="81"/>
      <c r="F752" s="81">
        <v>0</v>
      </c>
      <c r="G752" s="81"/>
      <c r="H752" s="389"/>
      <c r="I752" s="81">
        <f t="shared" si="91"/>
        <v>0</v>
      </c>
      <c r="J752" s="389"/>
    </row>
    <row r="753" s="338" customFormat="1" ht="24" customHeight="1" spans="1:10">
      <c r="A753" s="386" t="s">
        <v>1431</v>
      </c>
      <c r="B753" s="387">
        <v>7</v>
      </c>
      <c r="C753" s="388" t="s">
        <v>1432</v>
      </c>
      <c r="D753" s="81">
        <v>0</v>
      </c>
      <c r="E753" s="81"/>
      <c r="F753" s="81">
        <v>0</v>
      </c>
      <c r="G753" s="81"/>
      <c r="H753" s="389"/>
      <c r="I753" s="81">
        <f t="shared" si="91"/>
        <v>0</v>
      </c>
      <c r="J753" s="389"/>
    </row>
    <row r="754" s="338" customFormat="1" ht="24" customHeight="1" spans="1:10">
      <c r="A754" s="386" t="s">
        <v>1433</v>
      </c>
      <c r="B754" s="387">
        <v>7</v>
      </c>
      <c r="C754" s="388" t="s">
        <v>1434</v>
      </c>
      <c r="D754" s="81">
        <v>0</v>
      </c>
      <c r="E754" s="81"/>
      <c r="F754" s="81">
        <v>0</v>
      </c>
      <c r="G754" s="81"/>
      <c r="H754" s="389"/>
      <c r="I754" s="81">
        <f t="shared" si="91"/>
        <v>0</v>
      </c>
      <c r="J754" s="389"/>
    </row>
    <row r="755" s="338" customFormat="1" ht="24" customHeight="1" spans="1:10">
      <c r="A755" s="386" t="s">
        <v>1435</v>
      </c>
      <c r="B755" s="387">
        <v>5</v>
      </c>
      <c r="C755" s="388" t="s">
        <v>1436</v>
      </c>
      <c r="D755" s="81">
        <v>0</v>
      </c>
      <c r="E755" s="81"/>
      <c r="F755" s="81">
        <v>0</v>
      </c>
      <c r="G755" s="81"/>
      <c r="H755" s="389"/>
      <c r="I755" s="81">
        <f t="shared" si="91"/>
        <v>0</v>
      </c>
      <c r="J755" s="389"/>
    </row>
    <row r="756" s="338" customFormat="1" ht="24" customHeight="1" spans="1:10">
      <c r="A756" s="386" t="s">
        <v>1437</v>
      </c>
      <c r="B756" s="387">
        <v>7</v>
      </c>
      <c r="C756" s="388" t="s">
        <v>1438</v>
      </c>
      <c r="D756" s="81">
        <v>0</v>
      </c>
      <c r="E756" s="81"/>
      <c r="F756" s="81">
        <v>0</v>
      </c>
      <c r="G756" s="81"/>
      <c r="H756" s="389"/>
      <c r="I756" s="81">
        <f t="shared" si="91"/>
        <v>0</v>
      </c>
      <c r="J756" s="389"/>
    </row>
    <row r="757" s="338" customFormat="1" ht="24" customHeight="1" spans="1:10">
      <c r="A757" s="386" t="s">
        <v>1439</v>
      </c>
      <c r="B757" s="387">
        <v>7</v>
      </c>
      <c r="C757" s="388" t="s">
        <v>1440</v>
      </c>
      <c r="D757" s="81">
        <v>0</v>
      </c>
      <c r="E757" s="81"/>
      <c r="F757" s="81">
        <v>0</v>
      </c>
      <c r="G757" s="81"/>
      <c r="H757" s="389"/>
      <c r="I757" s="81">
        <f t="shared" si="91"/>
        <v>0</v>
      </c>
      <c r="J757" s="389"/>
    </row>
    <row r="758" s="338" customFormat="1" ht="24" customHeight="1" spans="1:10">
      <c r="A758" s="386" t="s">
        <v>1441</v>
      </c>
      <c r="B758" s="387">
        <v>5</v>
      </c>
      <c r="C758" s="388" t="s">
        <v>1442</v>
      </c>
      <c r="D758" s="81">
        <v>0</v>
      </c>
      <c r="E758" s="81"/>
      <c r="F758" s="81">
        <v>0</v>
      </c>
      <c r="G758" s="81"/>
      <c r="H758" s="389"/>
      <c r="I758" s="81">
        <f t="shared" si="91"/>
        <v>0</v>
      </c>
      <c r="J758" s="389"/>
    </row>
    <row r="759" s="338" customFormat="1" ht="24" customHeight="1" spans="1:10">
      <c r="A759" s="386" t="s">
        <v>1443</v>
      </c>
      <c r="B759" s="387">
        <v>7</v>
      </c>
      <c r="C759" s="388" t="s">
        <v>1444</v>
      </c>
      <c r="D759" s="81">
        <v>0</v>
      </c>
      <c r="E759" s="81"/>
      <c r="F759" s="81">
        <v>0</v>
      </c>
      <c r="G759" s="81"/>
      <c r="H759" s="389"/>
      <c r="I759" s="81">
        <f t="shared" si="91"/>
        <v>0</v>
      </c>
      <c r="J759" s="389"/>
    </row>
    <row r="760" s="338" customFormat="1" ht="24" customHeight="1" spans="1:10">
      <c r="A760" s="386" t="s">
        <v>1445</v>
      </c>
      <c r="B760" s="387">
        <v>7</v>
      </c>
      <c r="C760" s="388" t="s">
        <v>1446</v>
      </c>
      <c r="D760" s="81">
        <v>0</v>
      </c>
      <c r="E760" s="81"/>
      <c r="F760" s="81">
        <v>0</v>
      </c>
      <c r="G760" s="81"/>
      <c r="H760" s="389"/>
      <c r="I760" s="81">
        <f t="shared" si="91"/>
        <v>0</v>
      </c>
      <c r="J760" s="389"/>
    </row>
    <row r="761" s="338" customFormat="1" ht="24" customHeight="1" spans="1:10">
      <c r="A761" s="386" t="s">
        <v>1447</v>
      </c>
      <c r="B761" s="387">
        <v>5</v>
      </c>
      <c r="C761" s="388" t="s">
        <v>1448</v>
      </c>
      <c r="D761" s="81">
        <v>0</v>
      </c>
      <c r="E761" s="81"/>
      <c r="F761" s="81">
        <v>0</v>
      </c>
      <c r="G761" s="81"/>
      <c r="H761" s="389"/>
      <c r="I761" s="81">
        <f t="shared" si="91"/>
        <v>0</v>
      </c>
      <c r="J761" s="389"/>
    </row>
    <row r="762" s="338" customFormat="1" ht="24" customHeight="1" spans="1:10">
      <c r="A762" s="386" t="s">
        <v>1449</v>
      </c>
      <c r="B762" s="387">
        <v>7</v>
      </c>
      <c r="C762" s="388" t="s">
        <v>1450</v>
      </c>
      <c r="D762" s="81">
        <v>0</v>
      </c>
      <c r="E762" s="81"/>
      <c r="F762" s="81">
        <v>0</v>
      </c>
      <c r="G762" s="81"/>
      <c r="H762" s="389"/>
      <c r="I762" s="81">
        <f t="shared" si="91"/>
        <v>0</v>
      </c>
      <c r="J762" s="389"/>
    </row>
    <row r="763" s="338" customFormat="1" ht="24" customHeight="1" spans="1:10">
      <c r="A763" s="386" t="s">
        <v>1451</v>
      </c>
      <c r="B763" s="387">
        <v>5</v>
      </c>
      <c r="C763" s="388" t="s">
        <v>1452</v>
      </c>
      <c r="D763" s="81">
        <v>2850000</v>
      </c>
      <c r="E763" s="81"/>
      <c r="F763" s="81">
        <v>591376.5</v>
      </c>
      <c r="G763" s="81"/>
      <c r="H763" s="389"/>
      <c r="I763" s="81">
        <f t="shared" si="91"/>
        <v>-2850000</v>
      </c>
      <c r="J763" s="389">
        <f t="shared" ref="J763:J766" si="92">I763/D763</f>
        <v>-1</v>
      </c>
    </row>
    <row r="764" s="338" customFormat="1" ht="24" customHeight="1" spans="1:10">
      <c r="A764" s="386" t="s">
        <v>1453</v>
      </c>
      <c r="B764" s="387">
        <v>7</v>
      </c>
      <c r="C764" s="388" t="s">
        <v>1454</v>
      </c>
      <c r="D764" s="81">
        <v>0</v>
      </c>
      <c r="E764" s="81"/>
      <c r="F764" s="81">
        <v>591376.5</v>
      </c>
      <c r="G764" s="81"/>
      <c r="H764" s="389"/>
      <c r="I764" s="81">
        <f t="shared" si="91"/>
        <v>0</v>
      </c>
      <c r="J764" s="389"/>
    </row>
    <row r="765" s="338" customFormat="1" ht="24" customHeight="1" spans="1:10">
      <c r="A765" s="386" t="s">
        <v>1455</v>
      </c>
      <c r="B765" s="387">
        <v>5</v>
      </c>
      <c r="C765" s="388" t="s">
        <v>1456</v>
      </c>
      <c r="D765" s="81">
        <v>580000</v>
      </c>
      <c r="E765" s="81"/>
      <c r="F765" s="81">
        <v>0</v>
      </c>
      <c r="G765" s="81"/>
      <c r="H765" s="389"/>
      <c r="I765" s="81">
        <f t="shared" si="91"/>
        <v>-580000</v>
      </c>
      <c r="J765" s="389">
        <f t="shared" si="92"/>
        <v>-1</v>
      </c>
    </row>
    <row r="766" s="338" customFormat="1" ht="24" customHeight="1" spans="1:10">
      <c r="A766" s="386" t="s">
        <v>1457</v>
      </c>
      <c r="B766" s="387">
        <v>7</v>
      </c>
      <c r="C766" s="388" t="s">
        <v>1458</v>
      </c>
      <c r="D766" s="81">
        <v>580000</v>
      </c>
      <c r="E766" s="81"/>
      <c r="F766" s="81">
        <v>0</v>
      </c>
      <c r="G766" s="81"/>
      <c r="H766" s="389"/>
      <c r="I766" s="81">
        <f t="shared" si="91"/>
        <v>-580000</v>
      </c>
      <c r="J766" s="389">
        <f t="shared" si="92"/>
        <v>-1</v>
      </c>
    </row>
    <row r="767" s="338" customFormat="1" ht="24" customHeight="1" spans="1:10">
      <c r="A767" s="386" t="s">
        <v>1459</v>
      </c>
      <c r="B767" s="387">
        <v>7</v>
      </c>
      <c r="C767" s="388" t="s">
        <v>1460</v>
      </c>
      <c r="D767" s="81">
        <v>0</v>
      </c>
      <c r="E767" s="81"/>
      <c r="F767" s="81">
        <v>0</v>
      </c>
      <c r="G767" s="81"/>
      <c r="H767" s="389"/>
      <c r="I767" s="81">
        <f t="shared" si="91"/>
        <v>0</v>
      </c>
      <c r="J767" s="389"/>
    </row>
    <row r="768" s="338" customFormat="1" ht="24" customHeight="1" spans="1:10">
      <c r="A768" s="386" t="s">
        <v>1461</v>
      </c>
      <c r="B768" s="387">
        <v>7</v>
      </c>
      <c r="C768" s="388" t="s">
        <v>1462</v>
      </c>
      <c r="D768" s="81">
        <v>0</v>
      </c>
      <c r="E768" s="81"/>
      <c r="F768" s="81">
        <v>0</v>
      </c>
      <c r="G768" s="81"/>
      <c r="H768" s="389"/>
      <c r="I768" s="81">
        <f t="shared" si="91"/>
        <v>0</v>
      </c>
      <c r="J768" s="389"/>
    </row>
    <row r="769" s="338" customFormat="1" ht="24" customHeight="1" spans="1:10">
      <c r="A769" s="386" t="s">
        <v>1463</v>
      </c>
      <c r="B769" s="387">
        <v>7</v>
      </c>
      <c r="C769" s="388" t="s">
        <v>1464</v>
      </c>
      <c r="D769" s="81">
        <v>0</v>
      </c>
      <c r="E769" s="81"/>
      <c r="F769" s="81">
        <v>0</v>
      </c>
      <c r="G769" s="81"/>
      <c r="H769" s="389"/>
      <c r="I769" s="81">
        <f t="shared" si="91"/>
        <v>0</v>
      </c>
      <c r="J769" s="389"/>
    </row>
    <row r="770" s="338" customFormat="1" ht="24" customHeight="1" spans="1:10">
      <c r="A770" s="386" t="s">
        <v>1465</v>
      </c>
      <c r="B770" s="387">
        <v>7</v>
      </c>
      <c r="C770" s="388" t="s">
        <v>1466</v>
      </c>
      <c r="D770" s="81">
        <v>0</v>
      </c>
      <c r="E770" s="81"/>
      <c r="F770" s="81">
        <v>0</v>
      </c>
      <c r="G770" s="81"/>
      <c r="H770" s="389"/>
      <c r="I770" s="81">
        <f t="shared" si="91"/>
        <v>0</v>
      </c>
      <c r="J770" s="389"/>
    </row>
    <row r="771" s="338" customFormat="1" ht="24" customHeight="1" spans="1:10">
      <c r="A771" s="386" t="s">
        <v>1467</v>
      </c>
      <c r="B771" s="387">
        <v>5</v>
      </c>
      <c r="C771" s="388" t="s">
        <v>1468</v>
      </c>
      <c r="D771" s="81">
        <v>0</v>
      </c>
      <c r="E771" s="81"/>
      <c r="F771" s="81">
        <v>0</v>
      </c>
      <c r="G771" s="81"/>
      <c r="H771" s="389"/>
      <c r="I771" s="81">
        <f t="shared" si="91"/>
        <v>0</v>
      </c>
      <c r="J771" s="389"/>
    </row>
    <row r="772" s="338" customFormat="1" ht="24" customHeight="1" spans="1:10">
      <c r="A772" s="386" t="s">
        <v>1469</v>
      </c>
      <c r="B772" s="387">
        <v>7</v>
      </c>
      <c r="C772" s="388" t="s">
        <v>1470</v>
      </c>
      <c r="D772" s="81">
        <v>0</v>
      </c>
      <c r="E772" s="81"/>
      <c r="F772" s="81">
        <v>0</v>
      </c>
      <c r="G772" s="81"/>
      <c r="H772" s="389"/>
      <c r="I772" s="81">
        <f t="shared" si="91"/>
        <v>0</v>
      </c>
      <c r="J772" s="389"/>
    </row>
    <row r="773" s="338" customFormat="1" ht="24" customHeight="1" spans="1:10">
      <c r="A773" s="386" t="s">
        <v>1471</v>
      </c>
      <c r="B773" s="387">
        <v>5</v>
      </c>
      <c r="C773" s="388" t="s">
        <v>1472</v>
      </c>
      <c r="D773" s="81">
        <v>0</v>
      </c>
      <c r="E773" s="81"/>
      <c r="F773" s="81">
        <v>0</v>
      </c>
      <c r="G773" s="81"/>
      <c r="H773" s="389"/>
      <c r="I773" s="81">
        <f t="shared" si="91"/>
        <v>0</v>
      </c>
      <c r="J773" s="389"/>
    </row>
    <row r="774" s="338" customFormat="1" ht="24" customHeight="1" spans="1:10">
      <c r="A774" s="386" t="s">
        <v>1473</v>
      </c>
      <c r="B774" s="387">
        <v>7</v>
      </c>
      <c r="C774" s="388" t="s">
        <v>1474</v>
      </c>
      <c r="D774" s="81">
        <v>0</v>
      </c>
      <c r="E774" s="81"/>
      <c r="F774" s="81">
        <v>0</v>
      </c>
      <c r="G774" s="81"/>
      <c r="H774" s="389"/>
      <c r="I774" s="81">
        <f t="shared" si="91"/>
        <v>0</v>
      </c>
      <c r="J774" s="389"/>
    </row>
    <row r="775" s="338" customFormat="1" ht="24" customHeight="1" spans="1:10">
      <c r="A775" s="386" t="s">
        <v>1475</v>
      </c>
      <c r="B775" s="387">
        <v>5</v>
      </c>
      <c r="C775" s="388" t="s">
        <v>1476</v>
      </c>
      <c r="D775" s="81">
        <v>0</v>
      </c>
      <c r="E775" s="81"/>
      <c r="F775" s="81">
        <v>0</v>
      </c>
      <c r="G775" s="81"/>
      <c r="H775" s="389"/>
      <c r="I775" s="81">
        <f t="shared" ref="I775:I838" si="93">G775-D775</f>
        <v>0</v>
      </c>
      <c r="J775" s="389"/>
    </row>
    <row r="776" s="338" customFormat="1" ht="24" customHeight="1" spans="1:10">
      <c r="A776" s="386" t="s">
        <v>1477</v>
      </c>
      <c r="B776" s="387">
        <v>7</v>
      </c>
      <c r="C776" s="388" t="s">
        <v>125</v>
      </c>
      <c r="D776" s="81">
        <v>0</v>
      </c>
      <c r="E776" s="81"/>
      <c r="F776" s="81">
        <v>0</v>
      </c>
      <c r="G776" s="81"/>
      <c r="H776" s="389"/>
      <c r="I776" s="81">
        <f t="shared" si="93"/>
        <v>0</v>
      </c>
      <c r="J776" s="389"/>
    </row>
    <row r="777" s="338" customFormat="1" ht="24" customHeight="1" spans="1:10">
      <c r="A777" s="386" t="s">
        <v>1478</v>
      </c>
      <c r="B777" s="387">
        <v>7</v>
      </c>
      <c r="C777" s="388" t="s">
        <v>127</v>
      </c>
      <c r="D777" s="81">
        <v>0</v>
      </c>
      <c r="E777" s="81"/>
      <c r="F777" s="81">
        <v>0</v>
      </c>
      <c r="G777" s="81"/>
      <c r="H777" s="389"/>
      <c r="I777" s="81">
        <f t="shared" si="93"/>
        <v>0</v>
      </c>
      <c r="J777" s="389"/>
    </row>
    <row r="778" s="338" customFormat="1" ht="24" customHeight="1" spans="1:10">
      <c r="A778" s="386" t="s">
        <v>1479</v>
      </c>
      <c r="B778" s="387">
        <v>7</v>
      </c>
      <c r="C778" s="388" t="s">
        <v>129</v>
      </c>
      <c r="D778" s="81">
        <v>0</v>
      </c>
      <c r="E778" s="81"/>
      <c r="F778" s="81">
        <v>0</v>
      </c>
      <c r="G778" s="81"/>
      <c r="H778" s="389"/>
      <c r="I778" s="81">
        <f t="shared" si="93"/>
        <v>0</v>
      </c>
      <c r="J778" s="389"/>
    </row>
    <row r="779" s="338" customFormat="1" ht="24" customHeight="1" spans="1:10">
      <c r="A779" s="386" t="s">
        <v>1480</v>
      </c>
      <c r="B779" s="387">
        <v>7</v>
      </c>
      <c r="C779" s="388" t="s">
        <v>1481</v>
      </c>
      <c r="D779" s="81">
        <v>0</v>
      </c>
      <c r="E779" s="81"/>
      <c r="F779" s="81">
        <v>0</v>
      </c>
      <c r="G779" s="81"/>
      <c r="H779" s="389"/>
      <c r="I779" s="81">
        <f t="shared" si="93"/>
        <v>0</v>
      </c>
      <c r="J779" s="389"/>
    </row>
    <row r="780" s="338" customFormat="1" ht="24" customHeight="1" spans="1:10">
      <c r="A780" s="386" t="s">
        <v>1482</v>
      </c>
      <c r="B780" s="387">
        <v>7</v>
      </c>
      <c r="C780" s="388" t="s">
        <v>1483</v>
      </c>
      <c r="D780" s="81">
        <v>0</v>
      </c>
      <c r="E780" s="81"/>
      <c r="F780" s="81">
        <v>0</v>
      </c>
      <c r="G780" s="81"/>
      <c r="H780" s="389"/>
      <c r="I780" s="81">
        <f t="shared" si="93"/>
        <v>0</v>
      </c>
      <c r="J780" s="389"/>
    </row>
    <row r="781" s="338" customFormat="1" ht="24" customHeight="1" spans="1:10">
      <c r="A781" s="386" t="s">
        <v>1484</v>
      </c>
      <c r="B781" s="387">
        <v>7</v>
      </c>
      <c r="C781" s="388" t="s">
        <v>1485</v>
      </c>
      <c r="D781" s="81">
        <v>0</v>
      </c>
      <c r="E781" s="81"/>
      <c r="F781" s="81">
        <v>0</v>
      </c>
      <c r="G781" s="81"/>
      <c r="H781" s="389"/>
      <c r="I781" s="81">
        <f t="shared" si="93"/>
        <v>0</v>
      </c>
      <c r="J781" s="389"/>
    </row>
    <row r="782" s="338" customFormat="1" ht="24" customHeight="1" spans="1:10">
      <c r="A782" s="386" t="s">
        <v>1486</v>
      </c>
      <c r="B782" s="387">
        <v>7</v>
      </c>
      <c r="C782" s="388" t="s">
        <v>226</v>
      </c>
      <c r="D782" s="81">
        <v>0</v>
      </c>
      <c r="E782" s="81"/>
      <c r="F782" s="81">
        <v>0</v>
      </c>
      <c r="G782" s="81"/>
      <c r="H782" s="389"/>
      <c r="I782" s="81">
        <f t="shared" si="93"/>
        <v>0</v>
      </c>
      <c r="J782" s="389"/>
    </row>
    <row r="783" s="338" customFormat="1" ht="24" customHeight="1" spans="1:10">
      <c r="A783" s="386" t="s">
        <v>1487</v>
      </c>
      <c r="B783" s="387">
        <v>7</v>
      </c>
      <c r="C783" s="388" t="s">
        <v>1488</v>
      </c>
      <c r="D783" s="81">
        <v>0</v>
      </c>
      <c r="E783" s="81"/>
      <c r="F783" s="81">
        <v>0</v>
      </c>
      <c r="G783" s="81"/>
      <c r="H783" s="389"/>
      <c r="I783" s="81">
        <f t="shared" si="93"/>
        <v>0</v>
      </c>
      <c r="J783" s="389"/>
    </row>
    <row r="784" s="338" customFormat="1" ht="24" customHeight="1" spans="1:10">
      <c r="A784" s="386" t="s">
        <v>1489</v>
      </c>
      <c r="B784" s="387">
        <v>7</v>
      </c>
      <c r="C784" s="388" t="s">
        <v>143</v>
      </c>
      <c r="D784" s="81">
        <v>0</v>
      </c>
      <c r="E784" s="81"/>
      <c r="F784" s="81">
        <v>0</v>
      </c>
      <c r="G784" s="81"/>
      <c r="H784" s="389"/>
      <c r="I784" s="81">
        <f t="shared" si="93"/>
        <v>0</v>
      </c>
      <c r="J784" s="389"/>
    </row>
    <row r="785" s="338" customFormat="1" ht="24" customHeight="1" spans="1:10">
      <c r="A785" s="386" t="s">
        <v>1490</v>
      </c>
      <c r="B785" s="387">
        <v>7</v>
      </c>
      <c r="C785" s="388" t="s">
        <v>1491</v>
      </c>
      <c r="D785" s="81">
        <v>0</v>
      </c>
      <c r="E785" s="81"/>
      <c r="F785" s="81">
        <v>0</v>
      </c>
      <c r="G785" s="81"/>
      <c r="H785" s="389"/>
      <c r="I785" s="81">
        <f t="shared" si="93"/>
        <v>0</v>
      </c>
      <c r="J785" s="389"/>
    </row>
    <row r="786" s="338" customFormat="1" ht="24" customHeight="1" spans="1:10">
      <c r="A786" s="386" t="s">
        <v>1492</v>
      </c>
      <c r="B786" s="387">
        <v>5</v>
      </c>
      <c r="C786" s="388" t="s">
        <v>1493</v>
      </c>
      <c r="D786" s="81">
        <v>0</v>
      </c>
      <c r="E786" s="81"/>
      <c r="F786" s="81">
        <v>0</v>
      </c>
      <c r="G786" s="81">
        <v>84820</v>
      </c>
      <c r="H786" s="389"/>
      <c r="I786" s="81">
        <f t="shared" si="93"/>
        <v>84820</v>
      </c>
      <c r="J786" s="389"/>
    </row>
    <row r="787" s="338" customFormat="1" ht="24" customHeight="1" spans="1:10">
      <c r="A787" s="386" t="s">
        <v>1494</v>
      </c>
      <c r="B787" s="387">
        <v>7</v>
      </c>
      <c r="C787" s="388" t="s">
        <v>1495</v>
      </c>
      <c r="D787" s="81">
        <v>0</v>
      </c>
      <c r="E787" s="81"/>
      <c r="F787" s="81">
        <v>0</v>
      </c>
      <c r="G787" s="81">
        <v>84820</v>
      </c>
      <c r="H787" s="389"/>
      <c r="I787" s="81">
        <f t="shared" si="93"/>
        <v>84820</v>
      </c>
      <c r="J787" s="389"/>
    </row>
    <row r="788" s="338" customFormat="1" ht="24" customHeight="1" spans="1:10">
      <c r="A788" s="381" t="s">
        <v>1496</v>
      </c>
      <c r="B788" s="382">
        <v>3</v>
      </c>
      <c r="C788" s="402" t="s">
        <v>1497</v>
      </c>
      <c r="D788" s="403">
        <v>157880000</v>
      </c>
      <c r="E788" s="403">
        <v>167760708.35</v>
      </c>
      <c r="F788" s="403">
        <v>45141358.13</v>
      </c>
      <c r="G788" s="403">
        <v>143172806.53</v>
      </c>
      <c r="H788" s="385">
        <f t="shared" ref="H788:H790" si="94">G788/F788</f>
        <v>3.17165482965056</v>
      </c>
      <c r="I788" s="403">
        <f t="shared" si="93"/>
        <v>-14707193.47</v>
      </c>
      <c r="J788" s="385">
        <f t="shared" ref="J788:J791" si="95">I788/D788</f>
        <v>-0.0931542530402838</v>
      </c>
    </row>
    <row r="789" s="338" customFormat="1" ht="24" customHeight="1" spans="1:10">
      <c r="A789" s="386" t="s">
        <v>1498</v>
      </c>
      <c r="B789" s="387">
        <v>5</v>
      </c>
      <c r="C789" s="388" t="s">
        <v>1499</v>
      </c>
      <c r="D789" s="81">
        <v>63960000</v>
      </c>
      <c r="E789" s="81">
        <v>56931743.33</v>
      </c>
      <c r="F789" s="81">
        <v>18719189</v>
      </c>
      <c r="G789" s="81">
        <v>41622322.91</v>
      </c>
      <c r="H789" s="389">
        <f t="shared" si="94"/>
        <v>2.22351101375172</v>
      </c>
      <c r="I789" s="81">
        <f t="shared" si="93"/>
        <v>-22337677.09</v>
      </c>
      <c r="J789" s="389">
        <f t="shared" si="95"/>
        <v>-0.349244482332708</v>
      </c>
    </row>
    <row r="790" s="338" customFormat="1" ht="24" customHeight="1" spans="1:10">
      <c r="A790" s="386" t="s">
        <v>1500</v>
      </c>
      <c r="B790" s="387">
        <v>7</v>
      </c>
      <c r="C790" s="388" t="s">
        <v>125</v>
      </c>
      <c r="D790" s="81">
        <v>2920000</v>
      </c>
      <c r="E790" s="81">
        <v>2148289.93</v>
      </c>
      <c r="F790" s="81">
        <v>941248</v>
      </c>
      <c r="G790" s="81">
        <v>1797271.2</v>
      </c>
      <c r="H790" s="389">
        <f t="shared" si="94"/>
        <v>1.90945553137962</v>
      </c>
      <c r="I790" s="81">
        <f t="shared" si="93"/>
        <v>-1122728.8</v>
      </c>
      <c r="J790" s="389">
        <f t="shared" si="95"/>
        <v>-0.384496164383562</v>
      </c>
    </row>
    <row r="791" s="338" customFormat="1" ht="24" customHeight="1" spans="1:10">
      <c r="A791" s="386" t="s">
        <v>1501</v>
      </c>
      <c r="B791" s="387">
        <v>7</v>
      </c>
      <c r="C791" s="388" t="s">
        <v>127</v>
      </c>
      <c r="D791" s="81">
        <v>880000</v>
      </c>
      <c r="E791" s="81">
        <v>6217420</v>
      </c>
      <c r="F791" s="81">
        <v>5536200</v>
      </c>
      <c r="G791" s="81">
        <v>4574789.9</v>
      </c>
      <c r="H791" s="389"/>
      <c r="I791" s="81">
        <f t="shared" si="93"/>
        <v>3694789.9</v>
      </c>
      <c r="J791" s="389">
        <f t="shared" si="95"/>
        <v>4.19862488636364</v>
      </c>
    </row>
    <row r="792" s="338" customFormat="1" ht="24" customHeight="1" spans="1:10">
      <c r="A792" s="386" t="s">
        <v>1502</v>
      </c>
      <c r="B792" s="387">
        <v>7</v>
      </c>
      <c r="C792" s="388" t="s">
        <v>129</v>
      </c>
      <c r="D792" s="81">
        <v>0</v>
      </c>
      <c r="E792" s="81"/>
      <c r="F792" s="81">
        <v>0</v>
      </c>
      <c r="G792" s="81"/>
      <c r="H792" s="389"/>
      <c r="I792" s="81">
        <f t="shared" si="93"/>
        <v>0</v>
      </c>
      <c r="J792" s="389"/>
    </row>
    <row r="793" s="338" customFormat="1" ht="24" customHeight="1" spans="1:10">
      <c r="A793" s="386" t="s">
        <v>1503</v>
      </c>
      <c r="B793" s="387">
        <v>7</v>
      </c>
      <c r="C793" s="388" t="s">
        <v>1504</v>
      </c>
      <c r="D793" s="81">
        <v>30470000</v>
      </c>
      <c r="E793" s="81">
        <v>43224392.4</v>
      </c>
      <c r="F793" s="81">
        <v>7856800</v>
      </c>
      <c r="G793" s="81">
        <v>32740483.24</v>
      </c>
      <c r="H793" s="389">
        <f>G793/F793</f>
        <v>4.16715243356074</v>
      </c>
      <c r="I793" s="81">
        <f t="shared" si="93"/>
        <v>2270483.24</v>
      </c>
      <c r="J793" s="389">
        <f>I793/D793</f>
        <v>0.0745153672464719</v>
      </c>
    </row>
    <row r="794" s="338" customFormat="1" ht="24" customHeight="1" spans="1:10">
      <c r="A794" s="386" t="s">
        <v>1505</v>
      </c>
      <c r="B794" s="387">
        <v>7</v>
      </c>
      <c r="C794" s="388" t="s">
        <v>1506</v>
      </c>
      <c r="D794" s="81">
        <v>0</v>
      </c>
      <c r="E794" s="81"/>
      <c r="F794" s="81">
        <v>0</v>
      </c>
      <c r="G794" s="81"/>
      <c r="H794" s="389"/>
      <c r="I794" s="81">
        <f t="shared" si="93"/>
        <v>0</v>
      </c>
      <c r="J794" s="389"/>
    </row>
    <row r="795" s="338" customFormat="1" ht="24" customHeight="1" spans="1:10">
      <c r="A795" s="386" t="s">
        <v>1507</v>
      </c>
      <c r="B795" s="387">
        <v>7</v>
      </c>
      <c r="C795" s="388" t="s">
        <v>1508</v>
      </c>
      <c r="D795" s="81">
        <v>460000</v>
      </c>
      <c r="E795" s="81">
        <v>3500000</v>
      </c>
      <c r="F795" s="81">
        <v>3458500</v>
      </c>
      <c r="G795" s="81">
        <v>1167684.52</v>
      </c>
      <c r="H795" s="389"/>
      <c r="I795" s="81">
        <f t="shared" si="93"/>
        <v>707684.52</v>
      </c>
      <c r="J795" s="389">
        <f>I795/D795</f>
        <v>1.53844460869565</v>
      </c>
    </row>
    <row r="796" s="338" customFormat="1" ht="24" customHeight="1" spans="1:10">
      <c r="A796" s="386" t="s">
        <v>1509</v>
      </c>
      <c r="B796" s="387">
        <v>7</v>
      </c>
      <c r="C796" s="388" t="s">
        <v>1510</v>
      </c>
      <c r="D796" s="81">
        <v>0</v>
      </c>
      <c r="E796" s="81"/>
      <c r="F796" s="81">
        <v>0</v>
      </c>
      <c r="G796" s="81"/>
      <c r="H796" s="389"/>
      <c r="I796" s="81">
        <f t="shared" si="93"/>
        <v>0</v>
      </c>
      <c r="J796" s="389"/>
    </row>
    <row r="797" s="338" customFormat="1" ht="24" customHeight="1" spans="1:10">
      <c r="A797" s="386" t="s">
        <v>1511</v>
      </c>
      <c r="B797" s="387">
        <v>7</v>
      </c>
      <c r="C797" s="388" t="s">
        <v>1512</v>
      </c>
      <c r="D797" s="81">
        <v>0</v>
      </c>
      <c r="E797" s="81"/>
      <c r="F797" s="81">
        <v>0</v>
      </c>
      <c r="G797" s="81"/>
      <c r="H797" s="389"/>
      <c r="I797" s="81">
        <f t="shared" si="93"/>
        <v>0</v>
      </c>
      <c r="J797" s="389"/>
    </row>
    <row r="798" s="338" customFormat="1" ht="24" customHeight="1" spans="1:10">
      <c r="A798" s="386" t="s">
        <v>1513</v>
      </c>
      <c r="B798" s="387">
        <v>7</v>
      </c>
      <c r="C798" s="388" t="s">
        <v>1514</v>
      </c>
      <c r="D798" s="81">
        <v>0</v>
      </c>
      <c r="E798" s="81"/>
      <c r="F798" s="81">
        <v>0</v>
      </c>
      <c r="G798" s="81"/>
      <c r="H798" s="389"/>
      <c r="I798" s="81">
        <f t="shared" si="93"/>
        <v>0</v>
      </c>
      <c r="J798" s="389"/>
    </row>
    <row r="799" s="338" customFormat="1" ht="24" customHeight="1" spans="1:10">
      <c r="A799" s="386" t="s">
        <v>1515</v>
      </c>
      <c r="B799" s="387">
        <v>7</v>
      </c>
      <c r="C799" s="388" t="s">
        <v>1516</v>
      </c>
      <c r="D799" s="81">
        <v>29230000</v>
      </c>
      <c r="E799" s="81">
        <v>1841641</v>
      </c>
      <c r="F799" s="81">
        <v>926441</v>
      </c>
      <c r="G799" s="81">
        <v>1342094.05</v>
      </c>
      <c r="H799" s="389"/>
      <c r="I799" s="81">
        <f t="shared" si="93"/>
        <v>-27887905.95</v>
      </c>
      <c r="J799" s="389">
        <f t="shared" ref="J799:J806" si="96">I799/D799</f>
        <v>-0.954085047895997</v>
      </c>
    </row>
    <row r="800" s="338" customFormat="1" ht="24" customHeight="1" spans="1:10">
      <c r="A800" s="386" t="s">
        <v>1517</v>
      </c>
      <c r="B800" s="387">
        <v>5</v>
      </c>
      <c r="C800" s="388" t="s">
        <v>1518</v>
      </c>
      <c r="D800" s="81">
        <v>0</v>
      </c>
      <c r="E800" s="81">
        <v>56687.4</v>
      </c>
      <c r="F800" s="81">
        <v>10000</v>
      </c>
      <c r="G800" s="81"/>
      <c r="H800" s="389"/>
      <c r="I800" s="81">
        <f t="shared" si="93"/>
        <v>0</v>
      </c>
      <c r="J800" s="389"/>
    </row>
    <row r="801" s="338" customFormat="1" ht="24" customHeight="1" spans="1:10">
      <c r="A801" s="386" t="s">
        <v>1519</v>
      </c>
      <c r="B801" s="387">
        <v>7</v>
      </c>
      <c r="C801" s="388" t="s">
        <v>1520</v>
      </c>
      <c r="D801" s="81">
        <v>0</v>
      </c>
      <c r="E801" s="81">
        <v>56687.4</v>
      </c>
      <c r="F801" s="81">
        <v>10000</v>
      </c>
      <c r="G801" s="81"/>
      <c r="H801" s="389"/>
      <c r="I801" s="81">
        <f t="shared" si="93"/>
        <v>0</v>
      </c>
      <c r="J801" s="389"/>
    </row>
    <row r="802" s="338" customFormat="1" ht="24" customHeight="1" spans="1:10">
      <c r="A802" s="386" t="s">
        <v>1521</v>
      </c>
      <c r="B802" s="387">
        <v>5</v>
      </c>
      <c r="C802" s="388" t="s">
        <v>1522</v>
      </c>
      <c r="D802" s="81">
        <v>1830000</v>
      </c>
      <c r="E802" s="81">
        <v>9582300</v>
      </c>
      <c r="F802" s="81">
        <v>5840173</v>
      </c>
      <c r="G802" s="81">
        <v>2622420.68</v>
      </c>
      <c r="H802" s="389">
        <f t="shared" ref="H802:H805" si="97">G802/F802</f>
        <v>0.449031335201885</v>
      </c>
      <c r="I802" s="81">
        <f t="shared" si="93"/>
        <v>792420.68</v>
      </c>
      <c r="J802" s="389">
        <f t="shared" si="96"/>
        <v>0.433016765027323</v>
      </c>
    </row>
    <row r="803" s="338" customFormat="1" ht="24" customHeight="1" spans="1:10">
      <c r="A803" s="386" t="s">
        <v>1523</v>
      </c>
      <c r="B803" s="387">
        <v>7</v>
      </c>
      <c r="C803" s="388" t="s">
        <v>1524</v>
      </c>
      <c r="D803" s="81">
        <v>0</v>
      </c>
      <c r="E803" s="81"/>
      <c r="F803" s="81">
        <v>202200</v>
      </c>
      <c r="G803" s="81"/>
      <c r="H803" s="389"/>
      <c r="I803" s="81">
        <f t="shared" si="93"/>
        <v>0</v>
      </c>
      <c r="J803" s="389"/>
    </row>
    <row r="804" s="338" customFormat="1" ht="24" customHeight="1" spans="1:10">
      <c r="A804" s="386" t="s">
        <v>1525</v>
      </c>
      <c r="B804" s="387">
        <v>7</v>
      </c>
      <c r="C804" s="388" t="s">
        <v>1526</v>
      </c>
      <c r="D804" s="81">
        <v>1830000</v>
      </c>
      <c r="E804" s="81">
        <v>9582300</v>
      </c>
      <c r="F804" s="81">
        <v>5637973</v>
      </c>
      <c r="G804" s="81">
        <v>2622420.68</v>
      </c>
      <c r="H804" s="389">
        <f t="shared" si="97"/>
        <v>0.465135374007644</v>
      </c>
      <c r="I804" s="81">
        <f t="shared" si="93"/>
        <v>792420.68</v>
      </c>
      <c r="J804" s="389">
        <f t="shared" si="96"/>
        <v>0.433016765027323</v>
      </c>
    </row>
    <row r="805" s="338" customFormat="1" ht="24" customHeight="1" spans="1:10">
      <c r="A805" s="386" t="s">
        <v>1527</v>
      </c>
      <c r="B805" s="387">
        <v>5</v>
      </c>
      <c r="C805" s="388" t="s">
        <v>1528</v>
      </c>
      <c r="D805" s="81">
        <v>91970000</v>
      </c>
      <c r="E805" s="81">
        <v>101189977.62</v>
      </c>
      <c r="F805" s="81">
        <v>20571996.13</v>
      </c>
      <c r="G805" s="81">
        <v>98806706.94</v>
      </c>
      <c r="H805" s="389">
        <f t="shared" si="97"/>
        <v>4.80297129727294</v>
      </c>
      <c r="I805" s="81">
        <f t="shared" si="93"/>
        <v>6836706.94</v>
      </c>
      <c r="J805" s="389">
        <f t="shared" si="96"/>
        <v>0.0743362720452321</v>
      </c>
    </row>
    <row r="806" s="338" customFormat="1" ht="24" customHeight="1" spans="1:10">
      <c r="A806" s="386" t="s">
        <v>1529</v>
      </c>
      <c r="B806" s="387">
        <v>7</v>
      </c>
      <c r="C806" s="388" t="s">
        <v>1530</v>
      </c>
      <c r="D806" s="81">
        <v>91970000</v>
      </c>
      <c r="E806" s="81">
        <v>101189977.62</v>
      </c>
      <c r="F806" s="81">
        <v>20571996.13</v>
      </c>
      <c r="G806" s="81">
        <v>98806706.94</v>
      </c>
      <c r="H806" s="389"/>
      <c r="I806" s="81">
        <f t="shared" si="93"/>
        <v>6836706.94</v>
      </c>
      <c r="J806" s="389">
        <f t="shared" si="96"/>
        <v>0.0743362720452321</v>
      </c>
    </row>
    <row r="807" s="338" customFormat="1" ht="24" customHeight="1" spans="1:10">
      <c r="A807" s="386" t="s">
        <v>1531</v>
      </c>
      <c r="B807" s="387">
        <v>5</v>
      </c>
      <c r="C807" s="388" t="s">
        <v>1532</v>
      </c>
      <c r="D807" s="81">
        <v>0</v>
      </c>
      <c r="E807" s="81"/>
      <c r="F807" s="81">
        <v>0</v>
      </c>
      <c r="G807" s="81"/>
      <c r="H807" s="389"/>
      <c r="I807" s="81">
        <f t="shared" si="93"/>
        <v>0</v>
      </c>
      <c r="J807" s="389"/>
    </row>
    <row r="808" s="338" customFormat="1" ht="24" customHeight="1" spans="1:10">
      <c r="A808" s="386" t="s">
        <v>1533</v>
      </c>
      <c r="B808" s="387">
        <v>7</v>
      </c>
      <c r="C808" s="388" t="s">
        <v>1534</v>
      </c>
      <c r="D808" s="81">
        <v>0</v>
      </c>
      <c r="E808" s="81"/>
      <c r="F808" s="81">
        <v>0</v>
      </c>
      <c r="G808" s="81"/>
      <c r="H808" s="389"/>
      <c r="I808" s="81">
        <f t="shared" si="93"/>
        <v>0</v>
      </c>
      <c r="J808" s="389"/>
    </row>
    <row r="809" s="338" customFormat="1" ht="24" customHeight="1" spans="1:10">
      <c r="A809" s="386" t="s">
        <v>1535</v>
      </c>
      <c r="B809" s="387">
        <v>5</v>
      </c>
      <c r="C809" s="388" t="s">
        <v>1536</v>
      </c>
      <c r="D809" s="81">
        <v>120000</v>
      </c>
      <c r="E809" s="81"/>
      <c r="F809" s="81">
        <v>3.78349795937538e-10</v>
      </c>
      <c r="G809" s="81">
        <v>121356</v>
      </c>
      <c r="H809" s="389"/>
      <c r="I809" s="81">
        <f t="shared" si="93"/>
        <v>1356</v>
      </c>
      <c r="J809" s="389">
        <f t="shared" ref="J809:J814" si="98">I809/D809</f>
        <v>0.0113</v>
      </c>
    </row>
    <row r="810" s="338" customFormat="1" ht="24" customHeight="1" spans="1:10">
      <c r="A810" s="386" t="s">
        <v>1537</v>
      </c>
      <c r="B810" s="387">
        <v>7</v>
      </c>
      <c r="C810" s="388" t="s">
        <v>1538</v>
      </c>
      <c r="D810" s="81">
        <v>120000</v>
      </c>
      <c r="E810" s="81"/>
      <c r="F810" s="81">
        <v>3.78349795937538e-10</v>
      </c>
      <c r="G810" s="81">
        <v>121356</v>
      </c>
      <c r="H810" s="389"/>
      <c r="I810" s="81">
        <f t="shared" si="93"/>
        <v>1356</v>
      </c>
      <c r="J810" s="389">
        <f t="shared" si="98"/>
        <v>0.0113</v>
      </c>
    </row>
    <row r="811" s="338" customFormat="1" ht="24" customHeight="1" spans="1:10">
      <c r="A811" s="381" t="s">
        <v>1539</v>
      </c>
      <c r="B811" s="382">
        <v>3</v>
      </c>
      <c r="C811" s="402" t="s">
        <v>1540</v>
      </c>
      <c r="D811" s="403">
        <v>115750000</v>
      </c>
      <c r="E811" s="403">
        <v>118226986.38</v>
      </c>
      <c r="F811" s="403">
        <v>208094885.95</v>
      </c>
      <c r="G811" s="403">
        <v>136691404.39</v>
      </c>
      <c r="H811" s="385">
        <f t="shared" ref="H811:H814" si="99">G811/F811</f>
        <v>0.656870560590535</v>
      </c>
      <c r="I811" s="403">
        <f t="shared" si="93"/>
        <v>20941404.39</v>
      </c>
      <c r="J811" s="385">
        <f t="shared" si="98"/>
        <v>0.180919260388769</v>
      </c>
    </row>
    <row r="812" s="338" customFormat="1" ht="24" customHeight="1" spans="1:10">
      <c r="A812" s="386" t="s">
        <v>1541</v>
      </c>
      <c r="B812" s="387">
        <v>5</v>
      </c>
      <c r="C812" s="388" t="s">
        <v>1542</v>
      </c>
      <c r="D812" s="81">
        <v>38380000</v>
      </c>
      <c r="E812" s="81">
        <v>74899998.68</v>
      </c>
      <c r="F812" s="81">
        <v>107695592.9</v>
      </c>
      <c r="G812" s="81">
        <v>50974311.5</v>
      </c>
      <c r="H812" s="389">
        <f t="shared" si="99"/>
        <v>0.473318453683911</v>
      </c>
      <c r="I812" s="81">
        <f t="shared" si="93"/>
        <v>12594311.5</v>
      </c>
      <c r="J812" s="389">
        <f t="shared" si="98"/>
        <v>0.328147772277228</v>
      </c>
    </row>
    <row r="813" s="338" customFormat="1" ht="24" customHeight="1" spans="1:10">
      <c r="A813" s="386" t="s">
        <v>1543</v>
      </c>
      <c r="B813" s="387">
        <v>7</v>
      </c>
      <c r="C813" s="388" t="s">
        <v>125</v>
      </c>
      <c r="D813" s="81">
        <v>3230000</v>
      </c>
      <c r="E813" s="81">
        <v>5965844.96</v>
      </c>
      <c r="F813" s="81">
        <v>4201451</v>
      </c>
      <c r="G813" s="81">
        <v>5501121.56</v>
      </c>
      <c r="H813" s="389">
        <f t="shared" si="99"/>
        <v>1.30933850234121</v>
      </c>
      <c r="I813" s="81">
        <f t="shared" si="93"/>
        <v>2271121.56</v>
      </c>
      <c r="J813" s="389">
        <f t="shared" si="98"/>
        <v>0.703133609907121</v>
      </c>
    </row>
    <row r="814" s="338" customFormat="1" ht="24" customHeight="1" spans="1:10">
      <c r="A814" s="386" t="s">
        <v>1544</v>
      </c>
      <c r="B814" s="387">
        <v>7</v>
      </c>
      <c r="C814" s="388" t="s">
        <v>127</v>
      </c>
      <c r="D814" s="81">
        <v>540000</v>
      </c>
      <c r="E814" s="81">
        <v>1868904</v>
      </c>
      <c r="F814" s="81">
        <v>1723904</v>
      </c>
      <c r="G814" s="81">
        <v>1282321.55</v>
      </c>
      <c r="H814" s="389">
        <f t="shared" si="99"/>
        <v>0.743847424218518</v>
      </c>
      <c r="I814" s="81">
        <f t="shared" si="93"/>
        <v>742321.55</v>
      </c>
      <c r="J814" s="389">
        <f t="shared" si="98"/>
        <v>1.37466953703704</v>
      </c>
    </row>
    <row r="815" s="338" customFormat="1" ht="24" customHeight="1" spans="1:10">
      <c r="A815" s="386" t="s">
        <v>1545</v>
      </c>
      <c r="B815" s="387">
        <v>7</v>
      </c>
      <c r="C815" s="388" t="s">
        <v>129</v>
      </c>
      <c r="D815" s="81">
        <v>0</v>
      </c>
      <c r="E815" s="81"/>
      <c r="F815" s="81">
        <v>0</v>
      </c>
      <c r="G815" s="81"/>
      <c r="H815" s="389"/>
      <c r="I815" s="81">
        <f t="shared" si="93"/>
        <v>0</v>
      </c>
      <c r="J815" s="389"/>
    </row>
    <row r="816" s="338" customFormat="1" ht="24" customHeight="1" spans="1:10">
      <c r="A816" s="386" t="s">
        <v>1546</v>
      </c>
      <c r="B816" s="387">
        <v>7</v>
      </c>
      <c r="C816" s="388" t="s">
        <v>143</v>
      </c>
      <c r="D816" s="81">
        <v>10570000</v>
      </c>
      <c r="E816" s="81">
        <v>8024304.92</v>
      </c>
      <c r="F816" s="81">
        <v>6445453.49</v>
      </c>
      <c r="G816" s="81">
        <v>9195215.28</v>
      </c>
      <c r="H816" s="389">
        <f t="shared" ref="H816:H819" si="100">G816/F816</f>
        <v>1.42662037578367</v>
      </c>
      <c r="I816" s="81">
        <f t="shared" si="93"/>
        <v>-1374784.72</v>
      </c>
      <c r="J816" s="389">
        <f t="shared" ref="J816:J819" si="101">I816/D816</f>
        <v>-0.130064779564806</v>
      </c>
    </row>
    <row r="817" s="338" customFormat="1" ht="24" customHeight="1" spans="1:10">
      <c r="A817" s="386" t="s">
        <v>1547</v>
      </c>
      <c r="B817" s="387">
        <v>7</v>
      </c>
      <c r="C817" s="388" t="s">
        <v>1548</v>
      </c>
      <c r="D817" s="81">
        <v>0</v>
      </c>
      <c r="E817" s="81"/>
      <c r="F817" s="81">
        <v>0</v>
      </c>
      <c r="G817" s="81"/>
      <c r="H817" s="389"/>
      <c r="I817" s="81">
        <f t="shared" si="93"/>
        <v>0</v>
      </c>
      <c r="J817" s="389"/>
    </row>
    <row r="818" s="338" customFormat="1" ht="24" customHeight="1" spans="1:10">
      <c r="A818" s="386" t="s">
        <v>1549</v>
      </c>
      <c r="B818" s="387">
        <v>7</v>
      </c>
      <c r="C818" s="388" t="s">
        <v>1550</v>
      </c>
      <c r="D818" s="81">
        <v>1170000</v>
      </c>
      <c r="E818" s="81"/>
      <c r="F818" s="81">
        <v>18303068.3</v>
      </c>
      <c r="G818" s="81">
        <v>3037903.02</v>
      </c>
      <c r="H818" s="389">
        <f t="shared" si="100"/>
        <v>0.165977800563636</v>
      </c>
      <c r="I818" s="81">
        <f t="shared" si="93"/>
        <v>1867903.02</v>
      </c>
      <c r="J818" s="389">
        <f t="shared" si="101"/>
        <v>1.59649830769231</v>
      </c>
    </row>
    <row r="819" s="338" customFormat="1" ht="24" customHeight="1" spans="1:10">
      <c r="A819" s="386" t="s">
        <v>1551</v>
      </c>
      <c r="B819" s="387">
        <v>7</v>
      </c>
      <c r="C819" s="388" t="s">
        <v>1552</v>
      </c>
      <c r="D819" s="81">
        <v>370000</v>
      </c>
      <c r="E819" s="81">
        <v>106000</v>
      </c>
      <c r="F819" s="81">
        <v>1369660</v>
      </c>
      <c r="G819" s="81">
        <v>876260.5</v>
      </c>
      <c r="H819" s="389">
        <f t="shared" si="100"/>
        <v>0.639764978169765</v>
      </c>
      <c r="I819" s="81">
        <f t="shared" si="93"/>
        <v>506260.5</v>
      </c>
      <c r="J819" s="389">
        <f t="shared" si="101"/>
        <v>1.36827162162162</v>
      </c>
    </row>
    <row r="820" s="338" customFormat="1" ht="24" customHeight="1" spans="1:10">
      <c r="A820" s="386" t="s">
        <v>1553</v>
      </c>
      <c r="B820" s="387">
        <v>7</v>
      </c>
      <c r="C820" s="388" t="s">
        <v>1554</v>
      </c>
      <c r="D820" s="81">
        <v>0</v>
      </c>
      <c r="E820" s="81">
        <v>169900</v>
      </c>
      <c r="F820" s="81">
        <v>231900</v>
      </c>
      <c r="G820" s="81">
        <v>79643.88</v>
      </c>
      <c r="H820" s="389"/>
      <c r="I820" s="81">
        <f t="shared" si="93"/>
        <v>79643.88</v>
      </c>
      <c r="J820" s="389"/>
    </row>
    <row r="821" s="338" customFormat="1" ht="24" customHeight="1" spans="1:10">
      <c r="A821" s="386" t="s">
        <v>1555</v>
      </c>
      <c r="B821" s="387">
        <v>7</v>
      </c>
      <c r="C821" s="388" t="s">
        <v>1556</v>
      </c>
      <c r="D821" s="81">
        <v>30000</v>
      </c>
      <c r="E821" s="81"/>
      <c r="F821" s="81">
        <v>0</v>
      </c>
      <c r="G821" s="81"/>
      <c r="H821" s="389"/>
      <c r="I821" s="81">
        <f t="shared" si="93"/>
        <v>-30000</v>
      </c>
      <c r="J821" s="389">
        <f>I821/D821</f>
        <v>-1</v>
      </c>
    </row>
    <row r="822" s="338" customFormat="1" ht="24" customHeight="1" spans="1:10">
      <c r="A822" s="386" t="s">
        <v>1557</v>
      </c>
      <c r="B822" s="387">
        <v>7</v>
      </c>
      <c r="C822" s="388" t="s">
        <v>1558</v>
      </c>
      <c r="D822" s="81">
        <v>0</v>
      </c>
      <c r="E822" s="81"/>
      <c r="F822" s="81">
        <v>0</v>
      </c>
      <c r="G822" s="81"/>
      <c r="H822" s="389"/>
      <c r="I822" s="81">
        <f t="shared" si="93"/>
        <v>0</v>
      </c>
      <c r="J822" s="389"/>
    </row>
    <row r="823" s="338" customFormat="1" ht="24" customHeight="1" spans="1:10">
      <c r="A823" s="386" t="s">
        <v>1559</v>
      </c>
      <c r="B823" s="387">
        <v>7</v>
      </c>
      <c r="C823" s="388" t="s">
        <v>1560</v>
      </c>
      <c r="D823" s="81">
        <v>0</v>
      </c>
      <c r="E823" s="81"/>
      <c r="F823" s="81">
        <v>0</v>
      </c>
      <c r="G823" s="81">
        <v>22000</v>
      </c>
      <c r="H823" s="389"/>
      <c r="I823" s="81">
        <f t="shared" si="93"/>
        <v>22000</v>
      </c>
      <c r="J823" s="389"/>
    </row>
    <row r="824" s="338" customFormat="1" ht="24" customHeight="1" spans="1:10">
      <c r="A824" s="386" t="s">
        <v>1561</v>
      </c>
      <c r="B824" s="387">
        <v>7</v>
      </c>
      <c r="C824" s="388" t="s">
        <v>1562</v>
      </c>
      <c r="D824" s="81">
        <v>0</v>
      </c>
      <c r="E824" s="81"/>
      <c r="F824" s="81">
        <v>0</v>
      </c>
      <c r="G824" s="81"/>
      <c r="H824" s="389"/>
      <c r="I824" s="81">
        <f t="shared" si="93"/>
        <v>0</v>
      </c>
      <c r="J824" s="389"/>
    </row>
    <row r="825" s="338" customFormat="1" ht="24" customHeight="1" spans="1:10">
      <c r="A825" s="386" t="s">
        <v>1563</v>
      </c>
      <c r="B825" s="387">
        <v>7</v>
      </c>
      <c r="C825" s="388" t="s">
        <v>1564</v>
      </c>
      <c r="D825" s="81">
        <v>0</v>
      </c>
      <c r="E825" s="81"/>
      <c r="F825" s="81">
        <v>200000</v>
      </c>
      <c r="G825" s="81"/>
      <c r="H825" s="389"/>
      <c r="I825" s="81">
        <f t="shared" si="93"/>
        <v>0</v>
      </c>
      <c r="J825" s="389"/>
    </row>
    <row r="826" s="338" customFormat="1" ht="24" customHeight="1" spans="1:10">
      <c r="A826" s="386" t="s">
        <v>1565</v>
      </c>
      <c r="B826" s="387">
        <v>7</v>
      </c>
      <c r="C826" s="388" t="s">
        <v>1566</v>
      </c>
      <c r="D826" s="81">
        <v>0</v>
      </c>
      <c r="E826" s="81">
        <v>26000</v>
      </c>
      <c r="F826" s="81">
        <v>26000</v>
      </c>
      <c r="G826" s="81">
        <v>8000</v>
      </c>
      <c r="H826" s="389"/>
      <c r="I826" s="81">
        <f t="shared" si="93"/>
        <v>8000</v>
      </c>
      <c r="J826" s="389"/>
    </row>
    <row r="827" s="338" customFormat="1" ht="24" customHeight="1" spans="1:10">
      <c r="A827" s="386" t="s">
        <v>1567</v>
      </c>
      <c r="B827" s="387">
        <v>7</v>
      </c>
      <c r="C827" s="388" t="s">
        <v>1568</v>
      </c>
      <c r="D827" s="81">
        <v>0</v>
      </c>
      <c r="E827" s="81"/>
      <c r="F827" s="81">
        <v>0</v>
      </c>
      <c r="G827" s="81"/>
      <c r="H827" s="389"/>
      <c r="I827" s="81">
        <f t="shared" si="93"/>
        <v>0</v>
      </c>
      <c r="J827" s="389"/>
    </row>
    <row r="828" s="338" customFormat="1" ht="24" customHeight="1" spans="1:10">
      <c r="A828" s="386" t="s">
        <v>1569</v>
      </c>
      <c r="B828" s="387">
        <v>7</v>
      </c>
      <c r="C828" s="388" t="s">
        <v>1570</v>
      </c>
      <c r="D828" s="81">
        <v>17370000</v>
      </c>
      <c r="E828" s="81">
        <v>38690412</v>
      </c>
      <c r="F828" s="81">
        <v>42285879.01</v>
      </c>
      <c r="G828" s="81">
        <v>19039300.04</v>
      </c>
      <c r="H828" s="389">
        <f>G828/F828</f>
        <v>0.450251963202597</v>
      </c>
      <c r="I828" s="81">
        <f t="shared" si="93"/>
        <v>1669300.04</v>
      </c>
      <c r="J828" s="389">
        <f>I828/D828</f>
        <v>0.0961024778353483</v>
      </c>
    </row>
    <row r="829" s="338" customFormat="1" ht="24" customHeight="1" spans="1:10">
      <c r="A829" s="386" t="s">
        <v>1571</v>
      </c>
      <c r="B829" s="387">
        <v>7</v>
      </c>
      <c r="C829" s="388" t="s">
        <v>1572</v>
      </c>
      <c r="D829" s="81">
        <v>0</v>
      </c>
      <c r="E829" s="81">
        <v>13060</v>
      </c>
      <c r="F829" s="81">
        <v>120000</v>
      </c>
      <c r="G829" s="81"/>
      <c r="H829" s="389"/>
      <c r="I829" s="81">
        <f t="shared" si="93"/>
        <v>0</v>
      </c>
      <c r="J829" s="389"/>
    </row>
    <row r="830" s="338" customFormat="1" ht="24" customHeight="1" spans="1:10">
      <c r="A830" s="386" t="s">
        <v>1573</v>
      </c>
      <c r="B830" s="387">
        <v>7</v>
      </c>
      <c r="C830" s="388" t="s">
        <v>1574</v>
      </c>
      <c r="D830" s="81">
        <v>0</v>
      </c>
      <c r="E830" s="81"/>
      <c r="F830" s="81">
        <v>1450000</v>
      </c>
      <c r="G830" s="81"/>
      <c r="H830" s="389"/>
      <c r="I830" s="81">
        <f t="shared" si="93"/>
        <v>0</v>
      </c>
      <c r="J830" s="389"/>
    </row>
    <row r="831" s="338" customFormat="1" ht="24" customHeight="1" spans="1:10">
      <c r="A831" s="386" t="s">
        <v>1575</v>
      </c>
      <c r="B831" s="387">
        <v>7</v>
      </c>
      <c r="C831" s="388" t="s">
        <v>1576</v>
      </c>
      <c r="D831" s="81">
        <v>0</v>
      </c>
      <c r="E831" s="81"/>
      <c r="F831" s="81">
        <v>0</v>
      </c>
      <c r="G831" s="81"/>
      <c r="H831" s="389"/>
      <c r="I831" s="81">
        <f t="shared" si="93"/>
        <v>0</v>
      </c>
      <c r="J831" s="389"/>
    </row>
    <row r="832" s="338" customFormat="1" ht="24" customHeight="1" spans="1:10">
      <c r="A832" s="386" t="s">
        <v>1577</v>
      </c>
      <c r="B832" s="387">
        <v>7</v>
      </c>
      <c r="C832" s="388" t="s">
        <v>1578</v>
      </c>
      <c r="D832" s="81">
        <v>0</v>
      </c>
      <c r="E832" s="81">
        <v>297005</v>
      </c>
      <c r="F832" s="81">
        <v>62305</v>
      </c>
      <c r="G832" s="81"/>
      <c r="H832" s="389"/>
      <c r="I832" s="81">
        <f t="shared" si="93"/>
        <v>0</v>
      </c>
      <c r="J832" s="389"/>
    </row>
    <row r="833" s="338" customFormat="1" ht="24" customHeight="1" spans="1:10">
      <c r="A833" s="386" t="s">
        <v>1579</v>
      </c>
      <c r="B833" s="387">
        <v>7</v>
      </c>
      <c r="C833" s="388" t="s">
        <v>1580</v>
      </c>
      <c r="D833" s="81">
        <v>0</v>
      </c>
      <c r="E833" s="81">
        <v>3442600</v>
      </c>
      <c r="F833" s="81">
        <v>238165</v>
      </c>
      <c r="G833" s="81">
        <v>238165</v>
      </c>
      <c r="H833" s="389"/>
      <c r="I833" s="81">
        <f t="shared" si="93"/>
        <v>238165</v>
      </c>
      <c r="J833" s="389"/>
    </row>
    <row r="834" s="338" customFormat="1" ht="24" customHeight="1" spans="1:10">
      <c r="A834" s="386" t="s">
        <v>1581</v>
      </c>
      <c r="B834" s="387">
        <v>7</v>
      </c>
      <c r="C834" s="388" t="s">
        <v>1582</v>
      </c>
      <c r="D834" s="81">
        <v>30000</v>
      </c>
      <c r="E834" s="81">
        <v>16000</v>
      </c>
      <c r="F834" s="81">
        <v>16000</v>
      </c>
      <c r="G834" s="81">
        <v>8000</v>
      </c>
      <c r="H834" s="389"/>
      <c r="I834" s="81">
        <f t="shared" si="93"/>
        <v>-22000</v>
      </c>
      <c r="J834" s="389">
        <f t="shared" ref="J834:J838" si="102">I834/D834</f>
        <v>-0.733333333333333</v>
      </c>
    </row>
    <row r="835" s="338" customFormat="1" ht="24" customHeight="1" spans="1:10">
      <c r="A835" s="386" t="s">
        <v>1583</v>
      </c>
      <c r="B835" s="387">
        <v>7</v>
      </c>
      <c r="C835" s="388" t="s">
        <v>1584</v>
      </c>
      <c r="D835" s="81">
        <v>0</v>
      </c>
      <c r="E835" s="81"/>
      <c r="F835" s="81">
        <v>10000</v>
      </c>
      <c r="G835" s="81"/>
      <c r="H835" s="389"/>
      <c r="I835" s="81">
        <f t="shared" si="93"/>
        <v>0</v>
      </c>
      <c r="J835" s="389"/>
    </row>
    <row r="836" s="338" customFormat="1" ht="24" customHeight="1" spans="1:10">
      <c r="A836" s="386" t="s">
        <v>1585</v>
      </c>
      <c r="B836" s="387">
        <v>7</v>
      </c>
      <c r="C836" s="388" t="s">
        <v>1586</v>
      </c>
      <c r="D836" s="81">
        <v>4710000</v>
      </c>
      <c r="E836" s="81">
        <v>13086267.8</v>
      </c>
      <c r="F836" s="81">
        <v>21807527.15</v>
      </c>
      <c r="G836" s="81">
        <v>9467642.28</v>
      </c>
      <c r="H836" s="389"/>
      <c r="I836" s="81">
        <f t="shared" si="93"/>
        <v>4757642.28</v>
      </c>
      <c r="J836" s="389">
        <f t="shared" si="102"/>
        <v>1.01011513375796</v>
      </c>
    </row>
    <row r="837" s="338" customFormat="1" ht="24" customHeight="1" spans="1:10">
      <c r="A837" s="386" t="s">
        <v>1587</v>
      </c>
      <c r="B837" s="387">
        <v>7</v>
      </c>
      <c r="C837" s="388" t="s">
        <v>1588</v>
      </c>
      <c r="D837" s="81">
        <v>360000</v>
      </c>
      <c r="E837" s="81">
        <v>3193700</v>
      </c>
      <c r="F837" s="81">
        <v>9204279.95</v>
      </c>
      <c r="G837" s="81">
        <v>2218738.39</v>
      </c>
      <c r="H837" s="389"/>
      <c r="I837" s="81">
        <f t="shared" si="93"/>
        <v>1858738.39</v>
      </c>
      <c r="J837" s="389">
        <f t="shared" si="102"/>
        <v>5.16316219444445</v>
      </c>
    </row>
    <row r="838" s="338" customFormat="1" ht="24" customHeight="1" spans="1:10">
      <c r="A838" s="386" t="s">
        <v>1589</v>
      </c>
      <c r="B838" s="387">
        <v>5</v>
      </c>
      <c r="C838" s="388" t="s">
        <v>1590</v>
      </c>
      <c r="D838" s="81">
        <v>10520000</v>
      </c>
      <c r="E838" s="81">
        <v>9856644.33</v>
      </c>
      <c r="F838" s="81">
        <v>5221929.14</v>
      </c>
      <c r="G838" s="81">
        <v>8134833.7</v>
      </c>
      <c r="H838" s="389">
        <f>G838/F838</f>
        <v>1.55782154102535</v>
      </c>
      <c r="I838" s="81">
        <f t="shared" si="93"/>
        <v>-2385166.3</v>
      </c>
      <c r="J838" s="389">
        <f t="shared" si="102"/>
        <v>-0.22672683460076</v>
      </c>
    </row>
    <row r="839" s="338" customFormat="1" ht="24" customHeight="1" spans="1:10">
      <c r="A839" s="386" t="s">
        <v>1591</v>
      </c>
      <c r="B839" s="387">
        <v>7</v>
      </c>
      <c r="C839" s="388" t="s">
        <v>125</v>
      </c>
      <c r="D839" s="81">
        <v>0</v>
      </c>
      <c r="E839" s="81"/>
      <c r="F839" s="81">
        <v>0</v>
      </c>
      <c r="G839" s="81"/>
      <c r="H839" s="389"/>
      <c r="I839" s="81">
        <f t="shared" ref="I839:I902" si="103">G839-D839</f>
        <v>0</v>
      </c>
      <c r="J839" s="389"/>
    </row>
    <row r="840" s="338" customFormat="1" ht="24" customHeight="1" spans="1:10">
      <c r="A840" s="386" t="s">
        <v>1592</v>
      </c>
      <c r="B840" s="387">
        <v>7</v>
      </c>
      <c r="C840" s="388" t="s">
        <v>127</v>
      </c>
      <c r="D840" s="81">
        <v>90000</v>
      </c>
      <c r="E840" s="81">
        <v>500000</v>
      </c>
      <c r="F840" s="81">
        <v>0</v>
      </c>
      <c r="G840" s="81">
        <v>179009</v>
      </c>
      <c r="H840" s="389"/>
      <c r="I840" s="81">
        <f t="shared" si="103"/>
        <v>89009</v>
      </c>
      <c r="J840" s="389">
        <f t="shared" ref="J840:J843" si="104">I840/D840</f>
        <v>0.988988888888889</v>
      </c>
    </row>
    <row r="841" s="338" customFormat="1" ht="24" customHeight="1" spans="1:10">
      <c r="A841" s="386" t="s">
        <v>1593</v>
      </c>
      <c r="B841" s="387">
        <v>7</v>
      </c>
      <c r="C841" s="388" t="s">
        <v>129</v>
      </c>
      <c r="D841" s="81">
        <v>0</v>
      </c>
      <c r="E841" s="81"/>
      <c r="F841" s="81">
        <v>0</v>
      </c>
      <c r="G841" s="81"/>
      <c r="H841" s="389"/>
      <c r="I841" s="81">
        <f t="shared" si="103"/>
        <v>0</v>
      </c>
      <c r="J841" s="389"/>
    </row>
    <row r="842" s="338" customFormat="1" ht="24" customHeight="1" spans="1:10">
      <c r="A842" s="386" t="s">
        <v>1594</v>
      </c>
      <c r="B842" s="387">
        <v>7</v>
      </c>
      <c r="C842" s="388" t="s">
        <v>1595</v>
      </c>
      <c r="D842" s="81">
        <v>5720000</v>
      </c>
      <c r="E842" s="81">
        <v>6078194.33</v>
      </c>
      <c r="F842" s="81">
        <v>3956820</v>
      </c>
      <c r="G842" s="81">
        <v>5620898.59</v>
      </c>
      <c r="H842" s="389">
        <f>G842/F842</f>
        <v>1.42055958825522</v>
      </c>
      <c r="I842" s="81">
        <f t="shared" si="103"/>
        <v>-99101.4100000001</v>
      </c>
      <c r="J842" s="389">
        <f t="shared" si="104"/>
        <v>-0.0173254213286714</v>
      </c>
    </row>
    <row r="843" s="338" customFormat="1" ht="24" customHeight="1" spans="1:10">
      <c r="A843" s="386" t="s">
        <v>1596</v>
      </c>
      <c r="B843" s="387">
        <v>7</v>
      </c>
      <c r="C843" s="388" t="s">
        <v>1597</v>
      </c>
      <c r="D843" s="81">
        <v>140000</v>
      </c>
      <c r="E843" s="81">
        <v>26250</v>
      </c>
      <c r="F843" s="81">
        <v>36250</v>
      </c>
      <c r="G843" s="81">
        <v>10000</v>
      </c>
      <c r="H843" s="389"/>
      <c r="I843" s="81">
        <f t="shared" si="103"/>
        <v>-130000</v>
      </c>
      <c r="J843" s="389">
        <f t="shared" si="104"/>
        <v>-0.928571428571429</v>
      </c>
    </row>
    <row r="844" s="338" customFormat="1" ht="24" customHeight="1" spans="1:10">
      <c r="A844" s="386" t="s">
        <v>1598</v>
      </c>
      <c r="B844" s="387">
        <v>7</v>
      </c>
      <c r="C844" s="388" t="s">
        <v>1599</v>
      </c>
      <c r="D844" s="81">
        <v>0</v>
      </c>
      <c r="E844" s="81"/>
      <c r="F844" s="81">
        <v>325360</v>
      </c>
      <c r="G844" s="81">
        <v>245935</v>
      </c>
      <c r="H844" s="389"/>
      <c r="I844" s="81">
        <f t="shared" si="103"/>
        <v>245935</v>
      </c>
      <c r="J844" s="389"/>
    </row>
    <row r="845" s="338" customFormat="1" ht="24" customHeight="1" spans="1:10">
      <c r="A845" s="386" t="s">
        <v>1600</v>
      </c>
      <c r="B845" s="387">
        <v>7</v>
      </c>
      <c r="C845" s="388" t="s">
        <v>1601</v>
      </c>
      <c r="D845" s="81">
        <v>0</v>
      </c>
      <c r="E845" s="81">
        <v>560000</v>
      </c>
      <c r="F845" s="81">
        <v>160000</v>
      </c>
      <c r="G845" s="81"/>
      <c r="H845" s="389"/>
      <c r="I845" s="81">
        <f t="shared" si="103"/>
        <v>0</v>
      </c>
      <c r="J845" s="389"/>
    </row>
    <row r="846" s="338" customFormat="1" ht="24" customHeight="1" spans="1:10">
      <c r="A846" s="386" t="s">
        <v>1602</v>
      </c>
      <c r="B846" s="387">
        <v>7</v>
      </c>
      <c r="C846" s="388" t="s">
        <v>1603</v>
      </c>
      <c r="D846" s="81">
        <v>0</v>
      </c>
      <c r="E846" s="81"/>
      <c r="F846" s="81">
        <v>0</v>
      </c>
      <c r="G846" s="81">
        <v>7258.19</v>
      </c>
      <c r="H846" s="389"/>
      <c r="I846" s="81">
        <f t="shared" si="103"/>
        <v>7258.19</v>
      </c>
      <c r="J846" s="389"/>
    </row>
    <row r="847" s="338" customFormat="1" ht="24" customHeight="1" spans="1:10">
      <c r="A847" s="386" t="s">
        <v>1604</v>
      </c>
      <c r="B847" s="387">
        <v>7</v>
      </c>
      <c r="C847" s="388" t="s">
        <v>1605</v>
      </c>
      <c r="D847" s="81">
        <v>4270000</v>
      </c>
      <c r="E847" s="81">
        <v>2430000</v>
      </c>
      <c r="F847" s="81">
        <v>0</v>
      </c>
      <c r="G847" s="81">
        <v>734699.6</v>
      </c>
      <c r="H847" s="389"/>
      <c r="I847" s="81">
        <f t="shared" si="103"/>
        <v>-3535300.4</v>
      </c>
      <c r="J847" s="389">
        <f>I847/D847</f>
        <v>-0.827939203747073</v>
      </c>
    </row>
    <row r="848" s="338" customFormat="1" ht="24" customHeight="1" spans="1:10">
      <c r="A848" s="386" t="s">
        <v>1606</v>
      </c>
      <c r="B848" s="387">
        <v>7</v>
      </c>
      <c r="C848" s="388" t="s">
        <v>1607</v>
      </c>
      <c r="D848" s="81">
        <v>0</v>
      </c>
      <c r="E848" s="81"/>
      <c r="F848" s="81">
        <v>0</v>
      </c>
      <c r="G848" s="81"/>
      <c r="H848" s="389"/>
      <c r="I848" s="81">
        <f t="shared" si="103"/>
        <v>0</v>
      </c>
      <c r="J848" s="389"/>
    </row>
    <row r="849" s="338" customFormat="1" ht="24" customHeight="1" spans="1:10">
      <c r="A849" s="386" t="s">
        <v>1608</v>
      </c>
      <c r="B849" s="387">
        <v>7</v>
      </c>
      <c r="C849" s="388" t="s">
        <v>1609</v>
      </c>
      <c r="D849" s="81">
        <v>0</v>
      </c>
      <c r="E849" s="81"/>
      <c r="F849" s="81">
        <v>0</v>
      </c>
      <c r="G849" s="81"/>
      <c r="H849" s="389"/>
      <c r="I849" s="81">
        <f t="shared" si="103"/>
        <v>0</v>
      </c>
      <c r="J849" s="389"/>
    </row>
    <row r="850" s="338" customFormat="1" ht="24" customHeight="1" spans="1:10">
      <c r="A850" s="386" t="s">
        <v>1610</v>
      </c>
      <c r="B850" s="387">
        <v>7</v>
      </c>
      <c r="C850" s="388" t="s">
        <v>1611</v>
      </c>
      <c r="D850" s="81">
        <v>0</v>
      </c>
      <c r="E850" s="81"/>
      <c r="F850" s="81">
        <v>0</v>
      </c>
      <c r="G850" s="81"/>
      <c r="H850" s="389"/>
      <c r="I850" s="81">
        <f t="shared" si="103"/>
        <v>0</v>
      </c>
      <c r="J850" s="389"/>
    </row>
    <row r="851" s="338" customFormat="1" ht="24" customHeight="1" spans="1:10">
      <c r="A851" s="386" t="s">
        <v>1612</v>
      </c>
      <c r="B851" s="387">
        <v>7</v>
      </c>
      <c r="C851" s="388" t="s">
        <v>1613</v>
      </c>
      <c r="D851" s="81">
        <v>0</v>
      </c>
      <c r="E851" s="81"/>
      <c r="F851" s="81">
        <v>0</v>
      </c>
      <c r="G851" s="81"/>
      <c r="H851" s="389"/>
      <c r="I851" s="81">
        <f t="shared" si="103"/>
        <v>0</v>
      </c>
      <c r="J851" s="389"/>
    </row>
    <row r="852" s="338" customFormat="1" ht="24" customHeight="1" spans="1:10">
      <c r="A852" s="386" t="s">
        <v>1614</v>
      </c>
      <c r="B852" s="387">
        <v>7</v>
      </c>
      <c r="C852" s="388" t="s">
        <v>1615</v>
      </c>
      <c r="D852" s="81">
        <v>0</v>
      </c>
      <c r="E852" s="81"/>
      <c r="F852" s="81">
        <v>0</v>
      </c>
      <c r="G852" s="81"/>
      <c r="H852" s="389"/>
      <c r="I852" s="81">
        <f t="shared" si="103"/>
        <v>0</v>
      </c>
      <c r="J852" s="389"/>
    </row>
    <row r="853" s="338" customFormat="1" ht="24" customHeight="1" spans="1:10">
      <c r="A853" s="386" t="s">
        <v>1616</v>
      </c>
      <c r="B853" s="387">
        <v>7</v>
      </c>
      <c r="C853" s="388" t="s">
        <v>1617</v>
      </c>
      <c r="D853" s="81">
        <v>0</v>
      </c>
      <c r="E853" s="81"/>
      <c r="F853" s="81">
        <v>0</v>
      </c>
      <c r="G853" s="81"/>
      <c r="H853" s="389"/>
      <c r="I853" s="81">
        <f t="shared" si="103"/>
        <v>0</v>
      </c>
      <c r="J853" s="389"/>
    </row>
    <row r="854" s="338" customFormat="1" ht="24" customHeight="1" spans="1:10">
      <c r="A854" s="386" t="s">
        <v>1618</v>
      </c>
      <c r="B854" s="387">
        <v>7</v>
      </c>
      <c r="C854" s="388" t="s">
        <v>1619</v>
      </c>
      <c r="D854" s="81">
        <v>0</v>
      </c>
      <c r="E854" s="81">
        <v>131200</v>
      </c>
      <c r="F854" s="81">
        <v>131200</v>
      </c>
      <c r="G854" s="81"/>
      <c r="H854" s="389"/>
      <c r="I854" s="81">
        <f t="shared" si="103"/>
        <v>0</v>
      </c>
      <c r="J854" s="389"/>
    </row>
    <row r="855" s="338" customFormat="1" ht="24" customHeight="1" spans="1:10">
      <c r="A855" s="386" t="s">
        <v>1620</v>
      </c>
      <c r="B855" s="387">
        <v>7</v>
      </c>
      <c r="C855" s="388" t="s">
        <v>1621</v>
      </c>
      <c r="D855" s="81">
        <v>0</v>
      </c>
      <c r="E855" s="81">
        <v>131000</v>
      </c>
      <c r="F855" s="81">
        <v>0</v>
      </c>
      <c r="G855" s="81"/>
      <c r="H855" s="389"/>
      <c r="I855" s="81">
        <f t="shared" si="103"/>
        <v>0</v>
      </c>
      <c r="J855" s="389"/>
    </row>
    <row r="856" s="338" customFormat="1" ht="24" customHeight="1" spans="1:10">
      <c r="A856" s="386" t="s">
        <v>1622</v>
      </c>
      <c r="B856" s="387">
        <v>7</v>
      </c>
      <c r="C856" s="388" t="s">
        <v>1623</v>
      </c>
      <c r="D856" s="81">
        <v>200000</v>
      </c>
      <c r="E856" s="81"/>
      <c r="F856" s="81">
        <v>440699.14</v>
      </c>
      <c r="G856" s="81">
        <v>710099.14</v>
      </c>
      <c r="H856" s="389"/>
      <c r="I856" s="81">
        <f t="shared" si="103"/>
        <v>510099.14</v>
      </c>
      <c r="J856" s="389">
        <f t="shared" ref="J856:J860" si="105">I856/D856</f>
        <v>2.5504957</v>
      </c>
    </row>
    <row r="857" s="338" customFormat="1" ht="24" customHeight="1" spans="1:10">
      <c r="A857" s="386" t="s">
        <v>1624</v>
      </c>
      <c r="B857" s="387">
        <v>7</v>
      </c>
      <c r="C857" s="388" t="s">
        <v>1625</v>
      </c>
      <c r="D857" s="81">
        <v>0</v>
      </c>
      <c r="E857" s="81"/>
      <c r="F857" s="81">
        <v>0</v>
      </c>
      <c r="G857" s="81"/>
      <c r="H857" s="389"/>
      <c r="I857" s="81">
        <f t="shared" si="103"/>
        <v>0</v>
      </c>
      <c r="J857" s="389"/>
    </row>
    <row r="858" s="338" customFormat="1" ht="24" customHeight="1" spans="1:10">
      <c r="A858" s="386" t="s">
        <v>1626</v>
      </c>
      <c r="B858" s="387">
        <v>7</v>
      </c>
      <c r="C858" s="388" t="s">
        <v>1627</v>
      </c>
      <c r="D858" s="81">
        <v>0</v>
      </c>
      <c r="E858" s="81"/>
      <c r="F858" s="81">
        <v>0</v>
      </c>
      <c r="G858" s="81"/>
      <c r="H858" s="389"/>
      <c r="I858" s="81">
        <f t="shared" si="103"/>
        <v>0</v>
      </c>
      <c r="J858" s="389"/>
    </row>
    <row r="859" s="338" customFormat="1" ht="24" customHeight="1" spans="1:10">
      <c r="A859" s="386" t="s">
        <v>1628</v>
      </c>
      <c r="B859" s="387">
        <v>7</v>
      </c>
      <c r="C859" s="388" t="s">
        <v>1629</v>
      </c>
      <c r="D859" s="81">
        <v>100000</v>
      </c>
      <c r="E859" s="81"/>
      <c r="F859" s="81">
        <v>171600</v>
      </c>
      <c r="G859" s="81">
        <v>626934.18</v>
      </c>
      <c r="H859" s="389"/>
      <c r="I859" s="81">
        <f t="shared" si="103"/>
        <v>526934.18</v>
      </c>
      <c r="J859" s="389">
        <f t="shared" si="105"/>
        <v>5.2693418</v>
      </c>
    </row>
    <row r="860" s="338" customFormat="1" ht="24" customHeight="1" spans="1:10">
      <c r="A860" s="386" t="s">
        <v>1630</v>
      </c>
      <c r="B860" s="387">
        <v>5</v>
      </c>
      <c r="C860" s="388" t="s">
        <v>1631</v>
      </c>
      <c r="D860" s="81">
        <v>5240000</v>
      </c>
      <c r="E860" s="81">
        <v>8137590.62</v>
      </c>
      <c r="F860" s="81">
        <v>10878045.31</v>
      </c>
      <c r="G860" s="81">
        <v>3863014.69</v>
      </c>
      <c r="H860" s="389">
        <f t="shared" ref="H860:H866" si="106">G860/F860</f>
        <v>0.355120297802841</v>
      </c>
      <c r="I860" s="81">
        <f t="shared" si="103"/>
        <v>-1376985.31</v>
      </c>
      <c r="J860" s="389">
        <f t="shared" si="105"/>
        <v>-0.26278345610687</v>
      </c>
    </row>
    <row r="861" s="338" customFormat="1" ht="24" customHeight="1" spans="1:10">
      <c r="A861" s="386" t="s">
        <v>1632</v>
      </c>
      <c r="B861" s="387">
        <v>7</v>
      </c>
      <c r="C861" s="388" t="s">
        <v>125</v>
      </c>
      <c r="D861" s="81">
        <v>0</v>
      </c>
      <c r="E861" s="81"/>
      <c r="F861" s="81">
        <v>0</v>
      </c>
      <c r="G861" s="81"/>
      <c r="H861" s="389"/>
      <c r="I861" s="81">
        <f t="shared" si="103"/>
        <v>0</v>
      </c>
      <c r="J861" s="389"/>
    </row>
    <row r="862" s="338" customFormat="1" ht="24" customHeight="1" spans="1:10">
      <c r="A862" s="386" t="s">
        <v>1633</v>
      </c>
      <c r="B862" s="387">
        <v>7</v>
      </c>
      <c r="C862" s="388" t="s">
        <v>127</v>
      </c>
      <c r="D862" s="81">
        <v>0</v>
      </c>
      <c r="E862" s="81"/>
      <c r="F862" s="81">
        <v>670000</v>
      </c>
      <c r="G862" s="81"/>
      <c r="H862" s="389"/>
      <c r="I862" s="81">
        <f t="shared" si="103"/>
        <v>0</v>
      </c>
      <c r="J862" s="389"/>
    </row>
    <row r="863" s="338" customFormat="1" ht="24" customHeight="1" spans="1:10">
      <c r="A863" s="386" t="s">
        <v>1634</v>
      </c>
      <c r="B863" s="387">
        <v>7</v>
      </c>
      <c r="C863" s="388" t="s">
        <v>129</v>
      </c>
      <c r="D863" s="81">
        <v>0</v>
      </c>
      <c r="E863" s="81"/>
      <c r="F863" s="81">
        <v>0</v>
      </c>
      <c r="G863" s="81"/>
      <c r="H863" s="389"/>
      <c r="I863" s="81">
        <f t="shared" si="103"/>
        <v>0</v>
      </c>
      <c r="J863" s="389"/>
    </row>
    <row r="864" s="338" customFormat="1" ht="24" customHeight="1" spans="1:10">
      <c r="A864" s="386" t="s">
        <v>1635</v>
      </c>
      <c r="B864" s="387">
        <v>7</v>
      </c>
      <c r="C864" s="388" t="s">
        <v>1636</v>
      </c>
      <c r="D864" s="81">
        <v>1630000</v>
      </c>
      <c r="E864" s="81">
        <v>948750</v>
      </c>
      <c r="F864" s="81">
        <v>297500</v>
      </c>
      <c r="G864" s="81">
        <v>90382</v>
      </c>
      <c r="H864" s="389">
        <f t="shared" si="106"/>
        <v>0.303805042016807</v>
      </c>
      <c r="I864" s="81">
        <f t="shared" si="103"/>
        <v>-1539618</v>
      </c>
      <c r="J864" s="389">
        <f t="shared" ref="J864:J866" si="107">I864/D864</f>
        <v>-0.944550920245399</v>
      </c>
    </row>
    <row r="865" s="338" customFormat="1" ht="24" customHeight="1" spans="1:10">
      <c r="A865" s="386" t="s">
        <v>1637</v>
      </c>
      <c r="B865" s="387">
        <v>7</v>
      </c>
      <c r="C865" s="388" t="s">
        <v>1638</v>
      </c>
      <c r="D865" s="81">
        <v>1290000</v>
      </c>
      <c r="E865" s="81">
        <v>4526961.2</v>
      </c>
      <c r="F865" s="81">
        <v>4017070.2</v>
      </c>
      <c r="G865" s="81">
        <v>710550</v>
      </c>
      <c r="H865" s="389">
        <f t="shared" si="106"/>
        <v>0.17688264447059</v>
      </c>
      <c r="I865" s="81">
        <f t="shared" si="103"/>
        <v>-579450</v>
      </c>
      <c r="J865" s="389">
        <f t="shared" si="107"/>
        <v>-0.449186046511628</v>
      </c>
    </row>
    <row r="866" s="338" customFormat="1" ht="24" customHeight="1" spans="1:10">
      <c r="A866" s="386" t="s">
        <v>1639</v>
      </c>
      <c r="B866" s="387">
        <v>7</v>
      </c>
      <c r="C866" s="388" t="s">
        <v>1640</v>
      </c>
      <c r="D866" s="81">
        <v>260000</v>
      </c>
      <c r="E866" s="81">
        <v>50000</v>
      </c>
      <c r="F866" s="81">
        <v>3710000</v>
      </c>
      <c r="G866" s="81">
        <v>953245</v>
      </c>
      <c r="H866" s="389">
        <f t="shared" si="106"/>
        <v>0.25693935309973</v>
      </c>
      <c r="I866" s="81">
        <f t="shared" si="103"/>
        <v>693245</v>
      </c>
      <c r="J866" s="389">
        <f t="shared" si="107"/>
        <v>2.66632692307692</v>
      </c>
    </row>
    <row r="867" s="338" customFormat="1" ht="24" customHeight="1" spans="1:10">
      <c r="A867" s="386" t="s">
        <v>1641</v>
      </c>
      <c r="B867" s="387">
        <v>7</v>
      </c>
      <c r="C867" s="388" t="s">
        <v>1642</v>
      </c>
      <c r="D867" s="81">
        <v>0</v>
      </c>
      <c r="E867" s="81"/>
      <c r="F867" s="81">
        <v>0</v>
      </c>
      <c r="G867" s="81"/>
      <c r="H867" s="389"/>
      <c r="I867" s="81">
        <f t="shared" si="103"/>
        <v>0</v>
      </c>
      <c r="J867" s="389"/>
    </row>
    <row r="868" s="338" customFormat="1" ht="24" customHeight="1" spans="1:10">
      <c r="A868" s="386" t="s">
        <v>1643</v>
      </c>
      <c r="B868" s="387">
        <v>7</v>
      </c>
      <c r="C868" s="388" t="s">
        <v>1644</v>
      </c>
      <c r="D868" s="81">
        <v>0</v>
      </c>
      <c r="E868" s="81"/>
      <c r="F868" s="81">
        <v>0</v>
      </c>
      <c r="G868" s="81"/>
      <c r="H868" s="389"/>
      <c r="I868" s="81">
        <f t="shared" si="103"/>
        <v>0</v>
      </c>
      <c r="J868" s="389"/>
    </row>
    <row r="869" s="338" customFormat="1" ht="24" customHeight="1" spans="1:10">
      <c r="A869" s="386" t="s">
        <v>1645</v>
      </c>
      <c r="B869" s="387">
        <v>7</v>
      </c>
      <c r="C869" s="388" t="s">
        <v>1646</v>
      </c>
      <c r="D869" s="81">
        <v>0</v>
      </c>
      <c r="E869" s="81"/>
      <c r="F869" s="81">
        <v>0</v>
      </c>
      <c r="G869" s="81"/>
      <c r="H869" s="389"/>
      <c r="I869" s="81">
        <f t="shared" si="103"/>
        <v>0</v>
      </c>
      <c r="J869" s="389"/>
    </row>
    <row r="870" s="338" customFormat="1" ht="24" customHeight="1" spans="1:10">
      <c r="A870" s="386" t="s">
        <v>1647</v>
      </c>
      <c r="B870" s="387">
        <v>7</v>
      </c>
      <c r="C870" s="388" t="s">
        <v>1648</v>
      </c>
      <c r="D870" s="81">
        <v>0</v>
      </c>
      <c r="E870" s="81">
        <v>146000</v>
      </c>
      <c r="F870" s="81">
        <v>0</v>
      </c>
      <c r="G870" s="81"/>
      <c r="H870" s="389"/>
      <c r="I870" s="81">
        <f t="shared" si="103"/>
        <v>0</v>
      </c>
      <c r="J870" s="389"/>
    </row>
    <row r="871" s="338" customFormat="1" ht="24" customHeight="1" spans="1:10">
      <c r="A871" s="386" t="s">
        <v>1649</v>
      </c>
      <c r="B871" s="387">
        <v>7</v>
      </c>
      <c r="C871" s="388" t="s">
        <v>1650</v>
      </c>
      <c r="D871" s="81">
        <v>0</v>
      </c>
      <c r="E871" s="81"/>
      <c r="F871" s="81">
        <v>1172.11</v>
      </c>
      <c r="G871" s="81"/>
      <c r="H871" s="389"/>
      <c r="I871" s="81">
        <f t="shared" si="103"/>
        <v>0</v>
      </c>
      <c r="J871" s="389"/>
    </row>
    <row r="872" s="338" customFormat="1" ht="24" customHeight="1" spans="1:10">
      <c r="A872" s="386" t="s">
        <v>1651</v>
      </c>
      <c r="B872" s="387">
        <v>7</v>
      </c>
      <c r="C872" s="388" t="s">
        <v>1652</v>
      </c>
      <c r="D872" s="81">
        <v>0</v>
      </c>
      <c r="E872" s="81"/>
      <c r="F872" s="81">
        <v>149500</v>
      </c>
      <c r="G872" s="81">
        <v>149500</v>
      </c>
      <c r="H872" s="389"/>
      <c r="I872" s="81">
        <f t="shared" si="103"/>
        <v>149500</v>
      </c>
      <c r="J872" s="389"/>
    </row>
    <row r="873" s="338" customFormat="1" ht="24" customHeight="1" spans="1:10">
      <c r="A873" s="386" t="s">
        <v>1653</v>
      </c>
      <c r="B873" s="387">
        <v>7</v>
      </c>
      <c r="C873" s="388" t="s">
        <v>1654</v>
      </c>
      <c r="D873" s="81">
        <v>0</v>
      </c>
      <c r="E873" s="81"/>
      <c r="F873" s="81">
        <v>0</v>
      </c>
      <c r="G873" s="81"/>
      <c r="H873" s="389"/>
      <c r="I873" s="81">
        <f t="shared" si="103"/>
        <v>0</v>
      </c>
      <c r="J873" s="389"/>
    </row>
    <row r="874" s="338" customFormat="1" ht="24" customHeight="1" spans="1:10">
      <c r="A874" s="386" t="s">
        <v>1655</v>
      </c>
      <c r="B874" s="387">
        <v>7</v>
      </c>
      <c r="C874" s="388" t="s">
        <v>1656</v>
      </c>
      <c r="D874" s="81">
        <v>210000</v>
      </c>
      <c r="E874" s="81">
        <v>844060</v>
      </c>
      <c r="F874" s="81">
        <v>988980</v>
      </c>
      <c r="G874" s="81">
        <v>605280</v>
      </c>
      <c r="H874" s="389"/>
      <c r="I874" s="81">
        <f t="shared" si="103"/>
        <v>395280</v>
      </c>
      <c r="J874" s="389">
        <f>I874/D874</f>
        <v>1.88228571428571</v>
      </c>
    </row>
    <row r="875" s="338" customFormat="1" ht="24" customHeight="1" spans="1:10">
      <c r="A875" s="386" t="s">
        <v>1657</v>
      </c>
      <c r="B875" s="387">
        <v>7</v>
      </c>
      <c r="C875" s="388" t="s">
        <v>1658</v>
      </c>
      <c r="D875" s="81">
        <v>0</v>
      </c>
      <c r="E875" s="81"/>
      <c r="F875" s="81">
        <v>100000</v>
      </c>
      <c r="G875" s="81">
        <v>52600</v>
      </c>
      <c r="H875" s="389"/>
      <c r="I875" s="81">
        <f t="shared" si="103"/>
        <v>52600</v>
      </c>
      <c r="J875" s="389"/>
    </row>
    <row r="876" s="338" customFormat="1" ht="24" customHeight="1" spans="1:10">
      <c r="A876" s="386" t="s">
        <v>1659</v>
      </c>
      <c r="B876" s="387">
        <v>7</v>
      </c>
      <c r="C876" s="388" t="s">
        <v>1660</v>
      </c>
      <c r="D876" s="81">
        <v>0</v>
      </c>
      <c r="E876" s="81">
        <v>310000</v>
      </c>
      <c r="F876" s="81">
        <v>0</v>
      </c>
      <c r="G876" s="81"/>
      <c r="H876" s="389"/>
      <c r="I876" s="81">
        <f t="shared" si="103"/>
        <v>0</v>
      </c>
      <c r="J876" s="389"/>
    </row>
    <row r="877" s="338" customFormat="1" ht="24" customHeight="1" spans="1:10">
      <c r="A877" s="386" t="s">
        <v>1661</v>
      </c>
      <c r="B877" s="387">
        <v>7</v>
      </c>
      <c r="C877" s="388" t="s">
        <v>1662</v>
      </c>
      <c r="D877" s="81">
        <v>0</v>
      </c>
      <c r="E877" s="81"/>
      <c r="F877" s="81">
        <v>0</v>
      </c>
      <c r="G877" s="81"/>
      <c r="H877" s="389"/>
      <c r="I877" s="81">
        <f t="shared" si="103"/>
        <v>0</v>
      </c>
      <c r="J877" s="389"/>
    </row>
    <row r="878" s="338" customFormat="1" ht="24" customHeight="1" spans="1:10">
      <c r="A878" s="386" t="s">
        <v>1663</v>
      </c>
      <c r="B878" s="387">
        <v>7</v>
      </c>
      <c r="C878" s="388" t="s">
        <v>1664</v>
      </c>
      <c r="D878" s="81">
        <v>0</v>
      </c>
      <c r="E878" s="81"/>
      <c r="F878" s="81">
        <v>0</v>
      </c>
      <c r="G878" s="81"/>
      <c r="H878" s="389"/>
      <c r="I878" s="81">
        <f t="shared" si="103"/>
        <v>0</v>
      </c>
      <c r="J878" s="389"/>
    </row>
    <row r="879" s="338" customFormat="1" ht="24" customHeight="1" spans="1:10">
      <c r="A879" s="386" t="s">
        <v>1665</v>
      </c>
      <c r="B879" s="387">
        <v>7</v>
      </c>
      <c r="C879" s="388" t="s">
        <v>1666</v>
      </c>
      <c r="D879" s="81">
        <v>0</v>
      </c>
      <c r="E879" s="81"/>
      <c r="F879" s="81">
        <v>0</v>
      </c>
      <c r="G879" s="81"/>
      <c r="H879" s="389"/>
      <c r="I879" s="81">
        <f t="shared" si="103"/>
        <v>0</v>
      </c>
      <c r="J879" s="389"/>
    </row>
    <row r="880" s="338" customFormat="1" ht="24" customHeight="1" spans="1:10">
      <c r="A880" s="386" t="s">
        <v>1667</v>
      </c>
      <c r="B880" s="387">
        <v>7</v>
      </c>
      <c r="C880" s="388" t="s">
        <v>1668</v>
      </c>
      <c r="D880" s="81">
        <v>310000</v>
      </c>
      <c r="E880" s="81">
        <v>95900</v>
      </c>
      <c r="F880" s="81">
        <v>0</v>
      </c>
      <c r="G880" s="81">
        <v>187633</v>
      </c>
      <c r="H880" s="389"/>
      <c r="I880" s="81">
        <f t="shared" si="103"/>
        <v>-122367</v>
      </c>
      <c r="J880" s="389">
        <f>I880/D880</f>
        <v>-0.394732258064516</v>
      </c>
    </row>
    <row r="881" s="338" customFormat="1" ht="24" customHeight="1" spans="1:10">
      <c r="A881" s="386" t="s">
        <v>1669</v>
      </c>
      <c r="B881" s="387">
        <v>7</v>
      </c>
      <c r="C881" s="388" t="s">
        <v>1670</v>
      </c>
      <c r="D881" s="81">
        <v>0</v>
      </c>
      <c r="E881" s="81">
        <v>84903</v>
      </c>
      <c r="F881" s="81">
        <v>84903</v>
      </c>
      <c r="G881" s="81"/>
      <c r="H881" s="389"/>
      <c r="I881" s="81">
        <f t="shared" si="103"/>
        <v>0</v>
      </c>
      <c r="J881" s="389"/>
    </row>
    <row r="882" s="338" customFormat="1" ht="24" customHeight="1" spans="1:10">
      <c r="A882" s="386" t="s">
        <v>1671</v>
      </c>
      <c r="B882" s="387">
        <v>7</v>
      </c>
      <c r="C882" s="388" t="s">
        <v>1617</v>
      </c>
      <c r="D882" s="81">
        <v>0</v>
      </c>
      <c r="E882" s="81"/>
      <c r="F882" s="81">
        <v>0</v>
      </c>
      <c r="G882" s="81"/>
      <c r="H882" s="389"/>
      <c r="I882" s="81">
        <f t="shared" si="103"/>
        <v>0</v>
      </c>
      <c r="J882" s="389"/>
    </row>
    <row r="883" s="338" customFormat="1" ht="24" customHeight="1" spans="1:10">
      <c r="A883" s="386" t="s">
        <v>1672</v>
      </c>
      <c r="B883" s="387">
        <v>7</v>
      </c>
      <c r="C883" s="388" t="s">
        <v>1673</v>
      </c>
      <c r="D883" s="81">
        <v>0</v>
      </c>
      <c r="E883" s="81"/>
      <c r="F883" s="81">
        <v>0</v>
      </c>
      <c r="G883" s="81">
        <v>350000</v>
      </c>
      <c r="H883" s="389"/>
      <c r="I883" s="81">
        <f t="shared" si="103"/>
        <v>350000</v>
      </c>
      <c r="J883" s="389"/>
    </row>
    <row r="884" s="338" customFormat="1" ht="24" customHeight="1" spans="1:10">
      <c r="A884" s="386" t="s">
        <v>1674</v>
      </c>
      <c r="B884" s="387">
        <v>7</v>
      </c>
      <c r="C884" s="388" t="s">
        <v>1675</v>
      </c>
      <c r="D884" s="81">
        <v>80000</v>
      </c>
      <c r="E884" s="81">
        <v>200000</v>
      </c>
      <c r="F884" s="81">
        <v>200000</v>
      </c>
      <c r="G884" s="81"/>
      <c r="H884" s="389">
        <f t="shared" ref="H884:H888" si="108">G884/F884</f>
        <v>0</v>
      </c>
      <c r="I884" s="81">
        <f t="shared" si="103"/>
        <v>-80000</v>
      </c>
      <c r="J884" s="389">
        <f t="shared" ref="J884:J888" si="109">I884/D884</f>
        <v>-1</v>
      </c>
    </row>
    <row r="885" s="338" customFormat="1" ht="24" customHeight="1" spans="1:10">
      <c r="A885" s="386" t="s">
        <v>1676</v>
      </c>
      <c r="B885" s="387">
        <v>7</v>
      </c>
      <c r="C885" s="388" t="s">
        <v>1677</v>
      </c>
      <c r="D885" s="81">
        <v>0</v>
      </c>
      <c r="E885" s="81"/>
      <c r="F885" s="81">
        <v>0</v>
      </c>
      <c r="G885" s="81"/>
      <c r="H885" s="389"/>
      <c r="I885" s="81">
        <f t="shared" si="103"/>
        <v>0</v>
      </c>
      <c r="J885" s="389"/>
    </row>
    <row r="886" s="338" customFormat="1" ht="24" customHeight="1" spans="1:10">
      <c r="A886" s="386" t="s">
        <v>1678</v>
      </c>
      <c r="B886" s="387">
        <v>7</v>
      </c>
      <c r="C886" s="388" t="s">
        <v>1679</v>
      </c>
      <c r="D886" s="81">
        <v>0</v>
      </c>
      <c r="E886" s="81"/>
      <c r="F886" s="81">
        <v>0</v>
      </c>
      <c r="G886" s="81"/>
      <c r="H886" s="389"/>
      <c r="I886" s="81">
        <f t="shared" si="103"/>
        <v>0</v>
      </c>
      <c r="J886" s="389"/>
    </row>
    <row r="887" s="338" customFormat="1" ht="24" customHeight="1" spans="1:10">
      <c r="A887" s="386" t="s">
        <v>1680</v>
      </c>
      <c r="B887" s="387">
        <v>7</v>
      </c>
      <c r="C887" s="388" t="s">
        <v>1681</v>
      </c>
      <c r="D887" s="81">
        <v>1460000</v>
      </c>
      <c r="E887" s="81">
        <v>931016.42</v>
      </c>
      <c r="F887" s="81">
        <v>658920</v>
      </c>
      <c r="G887" s="81">
        <v>763824.69</v>
      </c>
      <c r="H887" s="389">
        <f t="shared" si="108"/>
        <v>1.15920702057913</v>
      </c>
      <c r="I887" s="81">
        <f t="shared" si="103"/>
        <v>-696175.31</v>
      </c>
      <c r="J887" s="389">
        <f t="shared" si="109"/>
        <v>-0.476832404109589</v>
      </c>
    </row>
    <row r="888" s="338" customFormat="1" ht="24" customHeight="1" spans="1:10">
      <c r="A888" s="386" t="s">
        <v>1682</v>
      </c>
      <c r="B888" s="387">
        <v>5</v>
      </c>
      <c r="C888" s="388" t="s">
        <v>1683</v>
      </c>
      <c r="D888" s="81">
        <v>58550000</v>
      </c>
      <c r="E888" s="81">
        <v>22243152.75</v>
      </c>
      <c r="F888" s="81">
        <v>68791752</v>
      </c>
      <c r="G888" s="81">
        <v>69039257.81</v>
      </c>
      <c r="H888" s="389">
        <f t="shared" si="108"/>
        <v>1.00359789949818</v>
      </c>
      <c r="I888" s="81">
        <f t="shared" si="103"/>
        <v>10489257.81</v>
      </c>
      <c r="J888" s="389">
        <f t="shared" si="109"/>
        <v>0.179150432280103</v>
      </c>
    </row>
    <row r="889" s="338" customFormat="1" ht="24" customHeight="1" spans="1:10">
      <c r="A889" s="386" t="s">
        <v>1684</v>
      </c>
      <c r="B889" s="387">
        <v>7</v>
      </c>
      <c r="C889" s="388" t="s">
        <v>125</v>
      </c>
      <c r="D889" s="81">
        <v>0</v>
      </c>
      <c r="E889" s="81"/>
      <c r="F889" s="81">
        <v>0</v>
      </c>
      <c r="G889" s="81"/>
      <c r="H889" s="389"/>
      <c r="I889" s="81">
        <f t="shared" si="103"/>
        <v>0</v>
      </c>
      <c r="J889" s="389"/>
    </row>
    <row r="890" s="338" customFormat="1" ht="24" customHeight="1" spans="1:10">
      <c r="A890" s="386" t="s">
        <v>1685</v>
      </c>
      <c r="B890" s="387">
        <v>7</v>
      </c>
      <c r="C890" s="388" t="s">
        <v>127</v>
      </c>
      <c r="D890" s="81">
        <v>0</v>
      </c>
      <c r="E890" s="81"/>
      <c r="F890" s="81">
        <v>104331</v>
      </c>
      <c r="G890" s="81">
        <v>104247</v>
      </c>
      <c r="H890" s="389">
        <f t="shared" ref="H890:H893" si="110">G890/F890</f>
        <v>0.999194870172815</v>
      </c>
      <c r="I890" s="81">
        <f t="shared" si="103"/>
        <v>104247</v>
      </c>
      <c r="J890" s="389"/>
    </row>
    <row r="891" s="338" customFormat="1" ht="24" customHeight="1" spans="1:10">
      <c r="A891" s="386" t="s">
        <v>1686</v>
      </c>
      <c r="B891" s="387">
        <v>7</v>
      </c>
      <c r="C891" s="388" t="s">
        <v>129</v>
      </c>
      <c r="D891" s="81">
        <v>0</v>
      </c>
      <c r="E891" s="81"/>
      <c r="F891" s="81">
        <v>0</v>
      </c>
      <c r="G891" s="81"/>
      <c r="H891" s="389"/>
      <c r="I891" s="81">
        <f t="shared" si="103"/>
        <v>0</v>
      </c>
      <c r="J891" s="389"/>
    </row>
    <row r="892" s="338" customFormat="1" ht="24" customHeight="1" spans="1:10">
      <c r="A892" s="386" t="s">
        <v>1687</v>
      </c>
      <c r="B892" s="387">
        <v>7</v>
      </c>
      <c r="C892" s="388" t="s">
        <v>1688</v>
      </c>
      <c r="D892" s="81">
        <v>25930000</v>
      </c>
      <c r="E892" s="81">
        <v>21350000</v>
      </c>
      <c r="F892" s="81">
        <v>17190996.83</v>
      </c>
      <c r="G892" s="81">
        <v>17263286.44</v>
      </c>
      <c r="H892" s="389">
        <f t="shared" si="110"/>
        <v>1.00420508541272</v>
      </c>
      <c r="I892" s="81">
        <f t="shared" si="103"/>
        <v>-8666713.56</v>
      </c>
      <c r="J892" s="389">
        <f t="shared" ref="J892:J895" si="111">I892/D892</f>
        <v>-0.334235000385654</v>
      </c>
    </row>
    <row r="893" s="338" customFormat="1" ht="24" customHeight="1" spans="1:10">
      <c r="A893" s="386" t="s">
        <v>1689</v>
      </c>
      <c r="B893" s="387">
        <v>7</v>
      </c>
      <c r="C893" s="388" t="s">
        <v>1690</v>
      </c>
      <c r="D893" s="81">
        <v>29590000</v>
      </c>
      <c r="E893" s="81"/>
      <c r="F893" s="81">
        <v>41435530.05</v>
      </c>
      <c r="G893" s="81">
        <v>41396860.39</v>
      </c>
      <c r="H893" s="389">
        <f t="shared" si="110"/>
        <v>0.999066751168542</v>
      </c>
      <c r="I893" s="81">
        <f t="shared" si="103"/>
        <v>11806860.39</v>
      </c>
      <c r="J893" s="389">
        <f t="shared" si="111"/>
        <v>0.399015221020615</v>
      </c>
    </row>
    <row r="894" s="338" customFormat="1" ht="24" customHeight="1" spans="1:10">
      <c r="A894" s="386" t="s">
        <v>1691</v>
      </c>
      <c r="B894" s="387">
        <v>7</v>
      </c>
      <c r="C894" s="388" t="s">
        <v>1692</v>
      </c>
      <c r="D894" s="81">
        <v>0</v>
      </c>
      <c r="E894" s="81"/>
      <c r="F894" s="81">
        <v>0</v>
      </c>
      <c r="G894" s="81"/>
      <c r="H894" s="389"/>
      <c r="I894" s="81">
        <f t="shared" si="103"/>
        <v>0</v>
      </c>
      <c r="J894" s="389"/>
    </row>
    <row r="895" s="338" customFormat="1" ht="24" customHeight="1" spans="1:10">
      <c r="A895" s="386" t="s">
        <v>1693</v>
      </c>
      <c r="B895" s="387">
        <v>7</v>
      </c>
      <c r="C895" s="388" t="s">
        <v>1694</v>
      </c>
      <c r="D895" s="81">
        <v>1000000</v>
      </c>
      <c r="E895" s="81"/>
      <c r="F895" s="81">
        <v>630000</v>
      </c>
      <c r="G895" s="81">
        <v>607601.95</v>
      </c>
      <c r="H895" s="389">
        <f t="shared" ref="H895:H900" si="112">G895/F895</f>
        <v>0.96444753968254</v>
      </c>
      <c r="I895" s="81">
        <f t="shared" si="103"/>
        <v>-392398.05</v>
      </c>
      <c r="J895" s="389">
        <f t="shared" si="111"/>
        <v>-0.39239805</v>
      </c>
    </row>
    <row r="896" s="338" customFormat="1" ht="24" customHeight="1" spans="1:10">
      <c r="A896" s="386" t="s">
        <v>1695</v>
      </c>
      <c r="B896" s="387">
        <v>7</v>
      </c>
      <c r="C896" s="388" t="s">
        <v>1696</v>
      </c>
      <c r="D896" s="81">
        <v>0</v>
      </c>
      <c r="E896" s="81"/>
      <c r="F896" s="81">
        <v>0</v>
      </c>
      <c r="G896" s="81"/>
      <c r="H896" s="389"/>
      <c r="I896" s="81">
        <f t="shared" si="103"/>
        <v>0</v>
      </c>
      <c r="J896" s="389"/>
    </row>
    <row r="897" s="338" customFormat="1" ht="24" customHeight="1" spans="1:10">
      <c r="A897" s="386" t="s">
        <v>1697</v>
      </c>
      <c r="B897" s="387">
        <v>7</v>
      </c>
      <c r="C897" s="388" t="s">
        <v>1698</v>
      </c>
      <c r="D897" s="81">
        <v>50000</v>
      </c>
      <c r="E897" s="81">
        <v>893152.75</v>
      </c>
      <c r="F897" s="81">
        <v>847421</v>
      </c>
      <c r="G897" s="81">
        <v>1095010.81</v>
      </c>
      <c r="H897" s="389"/>
      <c r="I897" s="81">
        <f t="shared" si="103"/>
        <v>1045010.81</v>
      </c>
      <c r="J897" s="389">
        <f t="shared" ref="J897:J899" si="113">I897/D897</f>
        <v>20.9002162</v>
      </c>
    </row>
    <row r="898" s="338" customFormat="1" ht="24" customHeight="1" spans="1:10">
      <c r="A898" s="386" t="s">
        <v>1699</v>
      </c>
      <c r="B898" s="387">
        <v>7</v>
      </c>
      <c r="C898" s="388" t="s">
        <v>1700</v>
      </c>
      <c r="D898" s="81">
        <v>1980000</v>
      </c>
      <c r="E898" s="81"/>
      <c r="F898" s="81">
        <v>8583473.12</v>
      </c>
      <c r="G898" s="81">
        <v>8572251.22</v>
      </c>
      <c r="H898" s="389">
        <f t="shared" si="112"/>
        <v>0.998692615466593</v>
      </c>
      <c r="I898" s="81">
        <f t="shared" si="103"/>
        <v>6592251.22</v>
      </c>
      <c r="J898" s="389">
        <f t="shared" si="113"/>
        <v>3.32941980808081</v>
      </c>
    </row>
    <row r="899" s="338" customFormat="1" ht="24" customHeight="1" spans="1:10">
      <c r="A899" s="386" t="s">
        <v>1701</v>
      </c>
      <c r="B899" s="387">
        <v>5</v>
      </c>
      <c r="C899" s="388" t="s">
        <v>1702</v>
      </c>
      <c r="D899" s="81">
        <v>2500000</v>
      </c>
      <c r="E899" s="81">
        <v>3000000</v>
      </c>
      <c r="F899" s="81">
        <v>11351456</v>
      </c>
      <c r="G899" s="81">
        <v>2836691.89</v>
      </c>
      <c r="H899" s="389">
        <f t="shared" si="112"/>
        <v>0.249896743642401</v>
      </c>
      <c r="I899" s="81">
        <f t="shared" si="103"/>
        <v>336691.89</v>
      </c>
      <c r="J899" s="389">
        <f t="shared" si="113"/>
        <v>0.134676756</v>
      </c>
    </row>
    <row r="900" s="338" customFormat="1" ht="24" customHeight="1" spans="1:10">
      <c r="A900" s="386" t="s">
        <v>1703</v>
      </c>
      <c r="B900" s="387">
        <v>7</v>
      </c>
      <c r="C900" s="388" t="s">
        <v>1704</v>
      </c>
      <c r="D900" s="81">
        <v>0</v>
      </c>
      <c r="E900" s="81">
        <v>3000000</v>
      </c>
      <c r="F900" s="81">
        <v>11281456</v>
      </c>
      <c r="G900" s="81">
        <v>2200000</v>
      </c>
      <c r="H900" s="389">
        <f t="shared" si="112"/>
        <v>0.195010289452</v>
      </c>
      <c r="I900" s="81">
        <f t="shared" si="103"/>
        <v>2200000</v>
      </c>
      <c r="J900" s="389"/>
    </row>
    <row r="901" s="338" customFormat="1" ht="24" customHeight="1" spans="1:10">
      <c r="A901" s="386" t="s">
        <v>1705</v>
      </c>
      <c r="B901" s="387">
        <v>7</v>
      </c>
      <c r="C901" s="388" t="s">
        <v>1706</v>
      </c>
      <c r="D901" s="81">
        <v>0</v>
      </c>
      <c r="E901" s="81"/>
      <c r="F901" s="81">
        <v>0</v>
      </c>
      <c r="G901" s="81"/>
      <c r="H901" s="389"/>
      <c r="I901" s="81">
        <f t="shared" si="103"/>
        <v>0</v>
      </c>
      <c r="J901" s="389"/>
    </row>
    <row r="902" s="338" customFormat="1" ht="24" customHeight="1" spans="1:10">
      <c r="A902" s="386" t="s">
        <v>1707</v>
      </c>
      <c r="B902" s="387">
        <v>7</v>
      </c>
      <c r="C902" s="388" t="s">
        <v>1708</v>
      </c>
      <c r="D902" s="81">
        <v>0</v>
      </c>
      <c r="E902" s="81"/>
      <c r="F902" s="81">
        <v>0</v>
      </c>
      <c r="G902" s="81"/>
      <c r="H902" s="389"/>
      <c r="I902" s="81">
        <f t="shared" si="103"/>
        <v>0</v>
      </c>
      <c r="J902" s="389"/>
    </row>
    <row r="903" s="338" customFormat="1" ht="24" customHeight="1" spans="1:10">
      <c r="A903" s="386" t="s">
        <v>1709</v>
      </c>
      <c r="B903" s="387">
        <v>7</v>
      </c>
      <c r="C903" s="388" t="s">
        <v>1710</v>
      </c>
      <c r="D903" s="81">
        <v>2500000</v>
      </c>
      <c r="E903" s="81"/>
      <c r="F903" s="81">
        <v>0</v>
      </c>
      <c r="G903" s="81">
        <v>600000</v>
      </c>
      <c r="H903" s="389" t="e">
        <f t="shared" ref="H903:H906" si="114">G903/F903</f>
        <v>#DIV/0!</v>
      </c>
      <c r="I903" s="81">
        <f t="shared" ref="I903:I966" si="115">G903-D903</f>
        <v>-1900000</v>
      </c>
      <c r="J903" s="389">
        <f t="shared" ref="J903:J908" si="116">I903/D903</f>
        <v>-0.76</v>
      </c>
    </row>
    <row r="904" s="338" customFormat="1" ht="24" customHeight="1" spans="1:10">
      <c r="A904" s="386" t="s">
        <v>1711</v>
      </c>
      <c r="B904" s="387">
        <v>7</v>
      </c>
      <c r="C904" s="388" t="s">
        <v>1712</v>
      </c>
      <c r="D904" s="81">
        <v>0</v>
      </c>
      <c r="E904" s="81"/>
      <c r="F904" s="81">
        <v>0</v>
      </c>
      <c r="G904" s="81"/>
      <c r="H904" s="389"/>
      <c r="I904" s="81">
        <f t="shared" si="115"/>
        <v>0</v>
      </c>
      <c r="J904" s="389"/>
    </row>
    <row r="905" s="338" customFormat="1" ht="24" customHeight="1" spans="1:10">
      <c r="A905" s="386" t="s">
        <v>1713</v>
      </c>
      <c r="B905" s="387">
        <v>7</v>
      </c>
      <c r="C905" s="388" t="s">
        <v>1714</v>
      </c>
      <c r="D905" s="81">
        <v>0</v>
      </c>
      <c r="E905" s="81"/>
      <c r="F905" s="81">
        <v>70000</v>
      </c>
      <c r="G905" s="81">
        <v>36691.89</v>
      </c>
      <c r="H905" s="389">
        <f t="shared" si="114"/>
        <v>0.524169857142857</v>
      </c>
      <c r="I905" s="81">
        <f t="shared" si="115"/>
        <v>36691.89</v>
      </c>
      <c r="J905" s="389"/>
    </row>
    <row r="906" s="338" customFormat="1" ht="24" customHeight="1" spans="1:10">
      <c r="A906" s="386" t="s">
        <v>1715</v>
      </c>
      <c r="B906" s="387">
        <v>5</v>
      </c>
      <c r="C906" s="388" t="s">
        <v>1716</v>
      </c>
      <c r="D906" s="81">
        <v>350000</v>
      </c>
      <c r="E906" s="81"/>
      <c r="F906" s="81">
        <v>4100000</v>
      </c>
      <c r="G906" s="81">
        <v>1807184.2</v>
      </c>
      <c r="H906" s="389">
        <f t="shared" si="114"/>
        <v>0.440776634146341</v>
      </c>
      <c r="I906" s="81">
        <f t="shared" si="115"/>
        <v>1457184.2</v>
      </c>
      <c r="J906" s="389">
        <f t="shared" si="116"/>
        <v>4.16338342857143</v>
      </c>
    </row>
    <row r="907" s="338" customFormat="1" ht="24" customHeight="1" spans="1:10">
      <c r="A907" s="386" t="s">
        <v>1717</v>
      </c>
      <c r="B907" s="387">
        <v>7</v>
      </c>
      <c r="C907" s="388" t="s">
        <v>1718</v>
      </c>
      <c r="D907" s="81">
        <v>0</v>
      </c>
      <c r="E907" s="81"/>
      <c r="F907" s="81">
        <v>0</v>
      </c>
      <c r="G907" s="81"/>
      <c r="H907" s="389"/>
      <c r="I907" s="81">
        <f t="shared" si="115"/>
        <v>0</v>
      </c>
      <c r="J907" s="389"/>
    </row>
    <row r="908" s="338" customFormat="1" ht="24" customHeight="1" spans="1:10">
      <c r="A908" s="386" t="s">
        <v>1719</v>
      </c>
      <c r="B908" s="387">
        <v>7</v>
      </c>
      <c r="C908" s="388" t="s">
        <v>1720</v>
      </c>
      <c r="D908" s="81">
        <v>350000</v>
      </c>
      <c r="E908" s="81"/>
      <c r="F908" s="81">
        <v>1030905.61</v>
      </c>
      <c r="G908" s="81">
        <v>1807184.2</v>
      </c>
      <c r="H908" s="389">
        <f>G908/F908</f>
        <v>1.75300646583929</v>
      </c>
      <c r="I908" s="81">
        <f t="shared" si="115"/>
        <v>1457184.2</v>
      </c>
      <c r="J908" s="389">
        <f t="shared" si="116"/>
        <v>4.16338342857143</v>
      </c>
    </row>
    <row r="909" s="338" customFormat="1" ht="24" customHeight="1" spans="1:10">
      <c r="A909" s="386" t="s">
        <v>1721</v>
      </c>
      <c r="B909" s="387">
        <v>7</v>
      </c>
      <c r="C909" s="388" t="s">
        <v>1063</v>
      </c>
      <c r="D909" s="81">
        <v>0</v>
      </c>
      <c r="E909" s="81"/>
      <c r="F909" s="81">
        <v>3069094.39</v>
      </c>
      <c r="G909" s="81"/>
      <c r="H909" s="389"/>
      <c r="I909" s="81">
        <f t="shared" si="115"/>
        <v>0</v>
      </c>
      <c r="J909" s="389"/>
    </row>
    <row r="910" s="338" customFormat="1" ht="24" customHeight="1" spans="1:10">
      <c r="A910" s="386" t="s">
        <v>1722</v>
      </c>
      <c r="B910" s="387">
        <v>7</v>
      </c>
      <c r="C910" s="388" t="s">
        <v>1723</v>
      </c>
      <c r="D910" s="81">
        <v>0</v>
      </c>
      <c r="E910" s="81"/>
      <c r="F910" s="81">
        <v>0</v>
      </c>
      <c r="G910" s="81"/>
      <c r="H910" s="389"/>
      <c r="I910" s="81">
        <f t="shared" si="115"/>
        <v>0</v>
      </c>
      <c r="J910" s="389"/>
    </row>
    <row r="911" s="338" customFormat="1" ht="24" customHeight="1" spans="1:10">
      <c r="A911" s="386" t="s">
        <v>1724</v>
      </c>
      <c r="B911" s="387">
        <v>7</v>
      </c>
      <c r="C911" s="388" t="s">
        <v>1725</v>
      </c>
      <c r="D911" s="81">
        <v>0</v>
      </c>
      <c r="E911" s="81"/>
      <c r="F911" s="81">
        <v>0</v>
      </c>
      <c r="G911" s="81"/>
      <c r="H911" s="389"/>
      <c r="I911" s="81">
        <f t="shared" si="115"/>
        <v>0</v>
      </c>
      <c r="J911" s="389"/>
    </row>
    <row r="912" s="338" customFormat="1" ht="24" customHeight="1" spans="1:10">
      <c r="A912" s="386" t="s">
        <v>1726</v>
      </c>
      <c r="B912" s="387">
        <v>5</v>
      </c>
      <c r="C912" s="388" t="s">
        <v>1727</v>
      </c>
      <c r="D912" s="81">
        <v>0</v>
      </c>
      <c r="E912" s="81"/>
      <c r="F912" s="81">
        <v>36110.6</v>
      </c>
      <c r="G912" s="81">
        <v>36110.6</v>
      </c>
      <c r="H912" s="389"/>
      <c r="I912" s="81">
        <f t="shared" si="115"/>
        <v>36110.6</v>
      </c>
      <c r="J912" s="389"/>
    </row>
    <row r="913" s="338" customFormat="1" ht="24" customHeight="1" spans="1:10">
      <c r="A913" s="386" t="s">
        <v>1728</v>
      </c>
      <c r="B913" s="387">
        <v>7</v>
      </c>
      <c r="C913" s="388" t="s">
        <v>1729</v>
      </c>
      <c r="D913" s="81">
        <v>0</v>
      </c>
      <c r="E913" s="81"/>
      <c r="F913" s="81">
        <v>0</v>
      </c>
      <c r="G913" s="81"/>
      <c r="H913" s="389"/>
      <c r="I913" s="81">
        <f t="shared" si="115"/>
        <v>0</v>
      </c>
      <c r="J913" s="389"/>
    </row>
    <row r="914" s="338" customFormat="1" ht="24" customHeight="1" spans="1:10">
      <c r="A914" s="386" t="s">
        <v>1730</v>
      </c>
      <c r="B914" s="387">
        <v>7</v>
      </c>
      <c r="C914" s="388" t="s">
        <v>1731</v>
      </c>
      <c r="D914" s="81">
        <v>0</v>
      </c>
      <c r="E914" s="81"/>
      <c r="F914" s="81">
        <v>36110.6</v>
      </c>
      <c r="G914" s="81">
        <v>36110.6</v>
      </c>
      <c r="H914" s="389"/>
      <c r="I914" s="81">
        <f t="shared" si="115"/>
        <v>36110.6</v>
      </c>
      <c r="J914" s="389"/>
    </row>
    <row r="915" s="338" customFormat="1" ht="24" customHeight="1" spans="1:10">
      <c r="A915" s="386" t="s">
        <v>1732</v>
      </c>
      <c r="B915" s="387">
        <v>5</v>
      </c>
      <c r="C915" s="388" t="s">
        <v>1733</v>
      </c>
      <c r="D915" s="81">
        <v>210000</v>
      </c>
      <c r="E915" s="81">
        <v>89600</v>
      </c>
      <c r="F915" s="81">
        <v>20000</v>
      </c>
      <c r="G915" s="81"/>
      <c r="H915" s="389"/>
      <c r="I915" s="81">
        <f t="shared" si="115"/>
        <v>-210000</v>
      </c>
      <c r="J915" s="389">
        <f t="shared" ref="J915:J921" si="117">I915/D915</f>
        <v>-1</v>
      </c>
    </row>
    <row r="916" s="338" customFormat="1" ht="24" customHeight="1" spans="1:10">
      <c r="A916" s="386" t="s">
        <v>1734</v>
      </c>
      <c r="B916" s="387">
        <v>7</v>
      </c>
      <c r="C916" s="388" t="s">
        <v>1735</v>
      </c>
      <c r="D916" s="81">
        <v>0</v>
      </c>
      <c r="E916" s="81"/>
      <c r="F916" s="81">
        <v>0</v>
      </c>
      <c r="G916" s="81"/>
      <c r="H916" s="389"/>
      <c r="I916" s="81">
        <f t="shared" si="115"/>
        <v>0</v>
      </c>
      <c r="J916" s="389"/>
    </row>
    <row r="917" s="338" customFormat="1" ht="24" customHeight="1" spans="1:10">
      <c r="A917" s="386" t="s">
        <v>1736</v>
      </c>
      <c r="B917" s="387">
        <v>7</v>
      </c>
      <c r="C917" s="388" t="s">
        <v>1737</v>
      </c>
      <c r="D917" s="81">
        <v>210000</v>
      </c>
      <c r="E917" s="81">
        <v>89600</v>
      </c>
      <c r="F917" s="81">
        <v>20000</v>
      </c>
      <c r="G917" s="81"/>
      <c r="H917" s="389"/>
      <c r="I917" s="81">
        <f t="shared" si="115"/>
        <v>-210000</v>
      </c>
      <c r="J917" s="389">
        <f t="shared" si="117"/>
        <v>-1</v>
      </c>
    </row>
    <row r="918" s="338" customFormat="1" ht="24" customHeight="1" spans="1:10">
      <c r="A918" s="381" t="s">
        <v>1738</v>
      </c>
      <c r="B918" s="382">
        <v>3</v>
      </c>
      <c r="C918" s="402" t="s">
        <v>1739</v>
      </c>
      <c r="D918" s="403">
        <v>10560000</v>
      </c>
      <c r="E918" s="403">
        <v>23044930.7</v>
      </c>
      <c r="F918" s="403">
        <v>4026518.14</v>
      </c>
      <c r="G918" s="403">
        <v>6846957.89</v>
      </c>
      <c r="H918" s="385">
        <f>G918/F918</f>
        <v>1.70046617249314</v>
      </c>
      <c r="I918" s="403">
        <f t="shared" si="115"/>
        <v>-3713042.11</v>
      </c>
      <c r="J918" s="385">
        <f t="shared" si="117"/>
        <v>-0.351613836174242</v>
      </c>
    </row>
    <row r="919" s="338" customFormat="1" ht="24" customHeight="1" spans="1:10">
      <c r="A919" s="386" t="s">
        <v>1740</v>
      </c>
      <c r="B919" s="387">
        <v>5</v>
      </c>
      <c r="C919" s="388" t="s">
        <v>1741</v>
      </c>
      <c r="D919" s="81">
        <v>10190000</v>
      </c>
      <c r="E919" s="81">
        <v>22241130.7</v>
      </c>
      <c r="F919" s="81">
        <v>4026518.14</v>
      </c>
      <c r="G919" s="81">
        <v>4334297.89</v>
      </c>
      <c r="H919" s="389"/>
      <c r="I919" s="81">
        <f t="shared" si="115"/>
        <v>-5855702.11</v>
      </c>
      <c r="J919" s="389">
        <f t="shared" si="117"/>
        <v>-0.574651826300294</v>
      </c>
    </row>
    <row r="920" s="338" customFormat="1" ht="24" customHeight="1" spans="1:10">
      <c r="A920" s="386" t="s">
        <v>1742</v>
      </c>
      <c r="B920" s="387">
        <v>7</v>
      </c>
      <c r="C920" s="388" t="s">
        <v>125</v>
      </c>
      <c r="D920" s="81">
        <v>880000</v>
      </c>
      <c r="E920" s="81">
        <v>1044930.7</v>
      </c>
      <c r="F920" s="81">
        <v>433460</v>
      </c>
      <c r="G920" s="81">
        <v>970358.54</v>
      </c>
      <c r="H920" s="389"/>
      <c r="I920" s="81">
        <f t="shared" si="115"/>
        <v>90358.54</v>
      </c>
      <c r="J920" s="389">
        <f t="shared" si="117"/>
        <v>0.102680159090909</v>
      </c>
    </row>
    <row r="921" s="338" customFormat="1" ht="24" customHeight="1" spans="1:10">
      <c r="A921" s="386" t="s">
        <v>1743</v>
      </c>
      <c r="B921" s="387">
        <v>7</v>
      </c>
      <c r="C921" s="388" t="s">
        <v>127</v>
      </c>
      <c r="D921" s="81">
        <v>1800000</v>
      </c>
      <c r="E921" s="81">
        <v>355000</v>
      </c>
      <c r="F921" s="81">
        <v>250137.94</v>
      </c>
      <c r="G921" s="81">
        <v>62797.1</v>
      </c>
      <c r="H921" s="389"/>
      <c r="I921" s="81">
        <f t="shared" si="115"/>
        <v>-1737202.9</v>
      </c>
      <c r="J921" s="389">
        <f t="shared" si="117"/>
        <v>-0.965112722222222</v>
      </c>
    </row>
    <row r="922" s="338" customFormat="1" ht="24" customHeight="1" spans="1:10">
      <c r="A922" s="386" t="s">
        <v>1744</v>
      </c>
      <c r="B922" s="387">
        <v>7</v>
      </c>
      <c r="C922" s="388" t="s">
        <v>129</v>
      </c>
      <c r="D922" s="81">
        <v>0</v>
      </c>
      <c r="E922" s="81"/>
      <c r="F922" s="81">
        <v>0</v>
      </c>
      <c r="G922" s="81"/>
      <c r="H922" s="389"/>
      <c r="I922" s="81">
        <f t="shared" si="115"/>
        <v>0</v>
      </c>
      <c r="J922" s="389"/>
    </row>
    <row r="923" s="338" customFormat="1" ht="24" customHeight="1" spans="1:10">
      <c r="A923" s="386" t="s">
        <v>1745</v>
      </c>
      <c r="B923" s="387">
        <v>7</v>
      </c>
      <c r="C923" s="388" t="s">
        <v>1746</v>
      </c>
      <c r="D923" s="81">
        <v>7510000</v>
      </c>
      <c r="E923" s="81">
        <v>20241200</v>
      </c>
      <c r="F923" s="81">
        <v>1402920.2</v>
      </c>
      <c r="G923" s="81">
        <v>3215142.25</v>
      </c>
      <c r="H923" s="389"/>
      <c r="I923" s="81">
        <f t="shared" si="115"/>
        <v>-4294857.75</v>
      </c>
      <c r="J923" s="389">
        <f>I923/D923</f>
        <v>-0.571885186418109</v>
      </c>
    </row>
    <row r="924" s="338" customFormat="1" ht="24" customHeight="1" spans="1:10">
      <c r="A924" s="386" t="s">
        <v>1747</v>
      </c>
      <c r="B924" s="387">
        <v>7</v>
      </c>
      <c r="C924" s="388" t="s">
        <v>1748</v>
      </c>
      <c r="D924" s="81">
        <v>0</v>
      </c>
      <c r="E924" s="81">
        <v>600000</v>
      </c>
      <c r="F924" s="81">
        <v>1940000</v>
      </c>
      <c r="G924" s="81">
        <v>86000</v>
      </c>
      <c r="H924" s="389"/>
      <c r="I924" s="81">
        <f t="shared" si="115"/>
        <v>86000</v>
      </c>
      <c r="J924" s="389"/>
    </row>
    <row r="925" s="338" customFormat="1" ht="24" customHeight="1" spans="1:10">
      <c r="A925" s="386" t="s">
        <v>1749</v>
      </c>
      <c r="B925" s="387">
        <v>7</v>
      </c>
      <c r="C925" s="388" t="s">
        <v>1750</v>
      </c>
      <c r="D925" s="81">
        <v>0</v>
      </c>
      <c r="E925" s="81"/>
      <c r="F925" s="81">
        <v>0</v>
      </c>
      <c r="G925" s="81"/>
      <c r="H925" s="389"/>
      <c r="I925" s="81">
        <f t="shared" si="115"/>
        <v>0</v>
      </c>
      <c r="J925" s="389"/>
    </row>
    <row r="926" s="338" customFormat="1" ht="24" customHeight="1" spans="1:10">
      <c r="A926" s="386" t="s">
        <v>1751</v>
      </c>
      <c r="B926" s="387">
        <v>7</v>
      </c>
      <c r="C926" s="388" t="s">
        <v>1752</v>
      </c>
      <c r="D926" s="81">
        <v>0</v>
      </c>
      <c r="E926" s="81"/>
      <c r="F926" s="81">
        <v>0</v>
      </c>
      <c r="G926" s="81"/>
      <c r="H926" s="389"/>
      <c r="I926" s="81">
        <f t="shared" si="115"/>
        <v>0</v>
      </c>
      <c r="J926" s="389"/>
    </row>
    <row r="927" s="338" customFormat="1" ht="24" customHeight="1" spans="1:10">
      <c r="A927" s="386" t="s">
        <v>1753</v>
      </c>
      <c r="B927" s="387">
        <v>7</v>
      </c>
      <c r="C927" s="388" t="s">
        <v>1754</v>
      </c>
      <c r="D927" s="81">
        <v>0</v>
      </c>
      <c r="E927" s="81"/>
      <c r="F927" s="81">
        <v>0</v>
      </c>
      <c r="G927" s="81"/>
      <c r="H927" s="389"/>
      <c r="I927" s="81">
        <f t="shared" si="115"/>
        <v>0</v>
      </c>
      <c r="J927" s="389"/>
    </row>
    <row r="928" s="338" customFormat="1" ht="24" customHeight="1" spans="1:10">
      <c r="A928" s="386" t="s">
        <v>1755</v>
      </c>
      <c r="B928" s="387">
        <v>7</v>
      </c>
      <c r="C928" s="388" t="s">
        <v>1756</v>
      </c>
      <c r="D928" s="81">
        <v>0</v>
      </c>
      <c r="E928" s="81"/>
      <c r="F928" s="81">
        <v>0</v>
      </c>
      <c r="G928" s="81"/>
      <c r="H928" s="389"/>
      <c r="I928" s="81">
        <f t="shared" si="115"/>
        <v>0</v>
      </c>
      <c r="J928" s="389"/>
    </row>
    <row r="929" s="338" customFormat="1" ht="24" customHeight="1" spans="1:10">
      <c r="A929" s="386" t="s">
        <v>1757</v>
      </c>
      <c r="B929" s="387">
        <v>7</v>
      </c>
      <c r="C929" s="388" t="s">
        <v>1758</v>
      </c>
      <c r="D929" s="81">
        <v>0</v>
      </c>
      <c r="E929" s="81"/>
      <c r="F929" s="81">
        <v>0</v>
      </c>
      <c r="G929" s="81"/>
      <c r="H929" s="389"/>
      <c r="I929" s="81">
        <f t="shared" si="115"/>
        <v>0</v>
      </c>
      <c r="J929" s="389"/>
    </row>
    <row r="930" s="338" customFormat="1" ht="24" customHeight="1" spans="1:10">
      <c r="A930" s="386" t="s">
        <v>1759</v>
      </c>
      <c r="B930" s="387">
        <v>7</v>
      </c>
      <c r="C930" s="388" t="s">
        <v>1760</v>
      </c>
      <c r="D930" s="81">
        <v>0</v>
      </c>
      <c r="E930" s="81"/>
      <c r="F930" s="81">
        <v>0</v>
      </c>
      <c r="G930" s="81"/>
      <c r="H930" s="389"/>
      <c r="I930" s="81">
        <f t="shared" si="115"/>
        <v>0</v>
      </c>
      <c r="J930" s="389"/>
    </row>
    <row r="931" s="338" customFormat="1" ht="24" customHeight="1" spans="1:10">
      <c r="A931" s="386" t="s">
        <v>1761</v>
      </c>
      <c r="B931" s="387">
        <v>7</v>
      </c>
      <c r="C931" s="388" t="s">
        <v>1762</v>
      </c>
      <c r="D931" s="81">
        <v>0</v>
      </c>
      <c r="E931" s="81"/>
      <c r="F931" s="81">
        <v>0</v>
      </c>
      <c r="G931" s="81"/>
      <c r="H931" s="389"/>
      <c r="I931" s="81">
        <f t="shared" si="115"/>
        <v>0</v>
      </c>
      <c r="J931" s="389"/>
    </row>
    <row r="932" s="338" customFormat="1" ht="24" customHeight="1" spans="1:10">
      <c r="A932" s="386" t="s">
        <v>1763</v>
      </c>
      <c r="B932" s="387">
        <v>7</v>
      </c>
      <c r="C932" s="388" t="s">
        <v>1764</v>
      </c>
      <c r="D932" s="81">
        <v>0</v>
      </c>
      <c r="E932" s="81"/>
      <c r="F932" s="81">
        <v>0</v>
      </c>
      <c r="G932" s="81"/>
      <c r="H932" s="389"/>
      <c r="I932" s="81">
        <f t="shared" si="115"/>
        <v>0</v>
      </c>
      <c r="J932" s="389"/>
    </row>
    <row r="933" s="338" customFormat="1" ht="24" customHeight="1" spans="1:10">
      <c r="A933" s="386" t="s">
        <v>1765</v>
      </c>
      <c r="B933" s="387">
        <v>7</v>
      </c>
      <c r="C933" s="388" t="s">
        <v>1766</v>
      </c>
      <c r="D933" s="81">
        <v>0</v>
      </c>
      <c r="E933" s="81"/>
      <c r="F933" s="81">
        <v>0</v>
      </c>
      <c r="G933" s="81"/>
      <c r="H933" s="389"/>
      <c r="I933" s="81">
        <f t="shared" si="115"/>
        <v>0</v>
      </c>
      <c r="J933" s="389"/>
    </row>
    <row r="934" s="338" customFormat="1" ht="24" customHeight="1" spans="1:10">
      <c r="A934" s="386" t="s">
        <v>1767</v>
      </c>
      <c r="B934" s="387">
        <v>7</v>
      </c>
      <c r="C934" s="388" t="s">
        <v>1768</v>
      </c>
      <c r="D934" s="81">
        <v>0</v>
      </c>
      <c r="E934" s="81"/>
      <c r="F934" s="81">
        <v>0</v>
      </c>
      <c r="G934" s="81"/>
      <c r="H934" s="389"/>
      <c r="I934" s="81">
        <f t="shared" si="115"/>
        <v>0</v>
      </c>
      <c r="J934" s="389"/>
    </row>
    <row r="935" s="338" customFormat="1" ht="24" customHeight="1" spans="1:10">
      <c r="A935" s="386" t="s">
        <v>1769</v>
      </c>
      <c r="B935" s="387">
        <v>7</v>
      </c>
      <c r="C935" s="388" t="s">
        <v>1770</v>
      </c>
      <c r="D935" s="81">
        <v>0</v>
      </c>
      <c r="E935" s="81"/>
      <c r="F935" s="81">
        <v>0</v>
      </c>
      <c r="G935" s="81"/>
      <c r="H935" s="389"/>
      <c r="I935" s="81">
        <f t="shared" si="115"/>
        <v>0</v>
      </c>
      <c r="J935" s="389"/>
    </row>
    <row r="936" s="338" customFormat="1" ht="24" customHeight="1" spans="1:10">
      <c r="A936" s="386" t="s">
        <v>1771</v>
      </c>
      <c r="B936" s="387">
        <v>7</v>
      </c>
      <c r="C936" s="388" t="s">
        <v>1772</v>
      </c>
      <c r="D936" s="81">
        <v>0</v>
      </c>
      <c r="E936" s="81"/>
      <c r="F936" s="81">
        <v>0</v>
      </c>
      <c r="G936" s="81"/>
      <c r="H936" s="389"/>
      <c r="I936" s="81">
        <f t="shared" si="115"/>
        <v>0</v>
      </c>
      <c r="J936" s="389"/>
    </row>
    <row r="937" s="338" customFormat="1" ht="24" customHeight="1" spans="1:10">
      <c r="A937" s="386" t="s">
        <v>1773</v>
      </c>
      <c r="B937" s="387">
        <v>7</v>
      </c>
      <c r="C937" s="388" t="s">
        <v>1774</v>
      </c>
      <c r="D937" s="81">
        <v>0</v>
      </c>
      <c r="E937" s="81"/>
      <c r="F937" s="81">
        <v>0</v>
      </c>
      <c r="G937" s="81"/>
      <c r="H937" s="389"/>
      <c r="I937" s="81">
        <f t="shared" si="115"/>
        <v>0</v>
      </c>
      <c r="J937" s="389"/>
    </row>
    <row r="938" s="338" customFormat="1" ht="24" customHeight="1" spans="1:10">
      <c r="A938" s="386" t="s">
        <v>1775</v>
      </c>
      <c r="B938" s="387">
        <v>7</v>
      </c>
      <c r="C938" s="388" t="s">
        <v>1776</v>
      </c>
      <c r="D938" s="81">
        <v>0</v>
      </c>
      <c r="E938" s="81"/>
      <c r="F938" s="81">
        <v>0</v>
      </c>
      <c r="G938" s="81"/>
      <c r="H938" s="389"/>
      <c r="I938" s="81">
        <f t="shared" si="115"/>
        <v>0</v>
      </c>
      <c r="J938" s="389"/>
    </row>
    <row r="939" s="338" customFormat="1" ht="24" customHeight="1" spans="1:10">
      <c r="A939" s="386" t="s">
        <v>1777</v>
      </c>
      <c r="B939" s="387">
        <v>7</v>
      </c>
      <c r="C939" s="388" t="s">
        <v>1778</v>
      </c>
      <c r="D939" s="81">
        <v>0</v>
      </c>
      <c r="E939" s="81"/>
      <c r="F939" s="81">
        <v>0</v>
      </c>
      <c r="G939" s="81"/>
      <c r="H939" s="389"/>
      <c r="I939" s="81">
        <f t="shared" si="115"/>
        <v>0</v>
      </c>
      <c r="J939" s="389"/>
    </row>
    <row r="940" s="338" customFormat="1" ht="24" customHeight="1" spans="1:10">
      <c r="A940" s="386" t="s">
        <v>1779</v>
      </c>
      <c r="B940" s="387">
        <v>7</v>
      </c>
      <c r="C940" s="388" t="s">
        <v>1780</v>
      </c>
      <c r="D940" s="81">
        <v>0</v>
      </c>
      <c r="E940" s="81"/>
      <c r="F940" s="81">
        <v>0</v>
      </c>
      <c r="G940" s="81"/>
      <c r="H940" s="389"/>
      <c r="I940" s="81">
        <f t="shared" si="115"/>
        <v>0</v>
      </c>
      <c r="J940" s="389"/>
    </row>
    <row r="941" s="338" customFormat="1" ht="24" customHeight="1" spans="1:10">
      <c r="A941" s="386" t="s">
        <v>1781</v>
      </c>
      <c r="B941" s="387">
        <v>5</v>
      </c>
      <c r="C941" s="388" t="s">
        <v>1782</v>
      </c>
      <c r="D941" s="81">
        <v>370000</v>
      </c>
      <c r="E941" s="81">
        <v>803800</v>
      </c>
      <c r="F941" s="81">
        <v>0</v>
      </c>
      <c r="G941" s="81">
        <v>52660</v>
      </c>
      <c r="H941" s="389"/>
      <c r="I941" s="81">
        <f t="shared" si="115"/>
        <v>-317340</v>
      </c>
      <c r="J941" s="389">
        <f>I941/D941</f>
        <v>-0.857675675675676</v>
      </c>
    </row>
    <row r="942" s="338" customFormat="1" ht="24" customHeight="1" spans="1:10">
      <c r="A942" s="386" t="s">
        <v>1783</v>
      </c>
      <c r="B942" s="387">
        <v>7</v>
      </c>
      <c r="C942" s="388" t="s">
        <v>125</v>
      </c>
      <c r="D942" s="81">
        <v>0</v>
      </c>
      <c r="E942" s="81"/>
      <c r="F942" s="81">
        <v>0</v>
      </c>
      <c r="G942" s="81"/>
      <c r="H942" s="389"/>
      <c r="I942" s="81">
        <f t="shared" si="115"/>
        <v>0</v>
      </c>
      <c r="J942" s="389"/>
    </row>
    <row r="943" s="338" customFormat="1" ht="24" customHeight="1" spans="1:10">
      <c r="A943" s="386" t="s">
        <v>1784</v>
      </c>
      <c r="B943" s="387">
        <v>7</v>
      </c>
      <c r="C943" s="388" t="s">
        <v>127</v>
      </c>
      <c r="D943" s="81">
        <v>0</v>
      </c>
      <c r="E943" s="81"/>
      <c r="F943" s="81">
        <v>0</v>
      </c>
      <c r="G943" s="81"/>
      <c r="H943" s="389"/>
      <c r="I943" s="81">
        <f t="shared" si="115"/>
        <v>0</v>
      </c>
      <c r="J943" s="389"/>
    </row>
    <row r="944" s="338" customFormat="1" ht="24" customHeight="1" spans="1:10">
      <c r="A944" s="386" t="s">
        <v>1785</v>
      </c>
      <c r="B944" s="387">
        <v>7</v>
      </c>
      <c r="C944" s="388" t="s">
        <v>129</v>
      </c>
      <c r="D944" s="81">
        <v>0</v>
      </c>
      <c r="E944" s="81"/>
      <c r="F944" s="81">
        <v>0</v>
      </c>
      <c r="G944" s="81"/>
      <c r="H944" s="389"/>
      <c r="I944" s="81">
        <f t="shared" si="115"/>
        <v>0</v>
      </c>
      <c r="J944" s="389"/>
    </row>
    <row r="945" s="338" customFormat="1" ht="24" customHeight="1" spans="1:10">
      <c r="A945" s="386" t="s">
        <v>1786</v>
      </c>
      <c r="B945" s="387">
        <v>7</v>
      </c>
      <c r="C945" s="388" t="s">
        <v>1787</v>
      </c>
      <c r="D945" s="81">
        <v>0</v>
      </c>
      <c r="E945" s="81"/>
      <c r="F945" s="81">
        <v>0</v>
      </c>
      <c r="G945" s="81"/>
      <c r="H945" s="389"/>
      <c r="I945" s="81">
        <f t="shared" si="115"/>
        <v>0</v>
      </c>
      <c r="J945" s="389"/>
    </row>
    <row r="946" s="338" customFormat="1" ht="24" customHeight="1" spans="1:10">
      <c r="A946" s="386" t="s">
        <v>1788</v>
      </c>
      <c r="B946" s="387">
        <v>7</v>
      </c>
      <c r="C946" s="388" t="s">
        <v>1789</v>
      </c>
      <c r="D946" s="81">
        <v>0</v>
      </c>
      <c r="E946" s="81"/>
      <c r="F946" s="81">
        <v>0</v>
      </c>
      <c r="G946" s="81"/>
      <c r="H946" s="389"/>
      <c r="I946" s="81">
        <f t="shared" si="115"/>
        <v>0</v>
      </c>
      <c r="J946" s="389"/>
    </row>
    <row r="947" s="338" customFormat="1" ht="24" customHeight="1" spans="1:10">
      <c r="A947" s="386" t="s">
        <v>1790</v>
      </c>
      <c r="B947" s="387">
        <v>7</v>
      </c>
      <c r="C947" s="388" t="s">
        <v>1791</v>
      </c>
      <c r="D947" s="81">
        <v>70000</v>
      </c>
      <c r="E947" s="81">
        <v>803800</v>
      </c>
      <c r="F947" s="81">
        <v>0</v>
      </c>
      <c r="G947" s="81"/>
      <c r="H947" s="389"/>
      <c r="I947" s="81">
        <f t="shared" si="115"/>
        <v>-70000</v>
      </c>
      <c r="J947" s="389">
        <f>I947/D947</f>
        <v>-1</v>
      </c>
    </row>
    <row r="948" s="338" customFormat="1" ht="24" customHeight="1" spans="1:10">
      <c r="A948" s="386" t="s">
        <v>1792</v>
      </c>
      <c r="B948" s="387">
        <v>7</v>
      </c>
      <c r="C948" s="388" t="s">
        <v>1793</v>
      </c>
      <c r="D948" s="81">
        <v>0</v>
      </c>
      <c r="E948" s="81"/>
      <c r="F948" s="81">
        <v>0</v>
      </c>
      <c r="G948" s="81"/>
      <c r="H948" s="389"/>
      <c r="I948" s="81">
        <f t="shared" si="115"/>
        <v>0</v>
      </c>
      <c r="J948" s="389"/>
    </row>
    <row r="949" s="338" customFormat="1" ht="24" customHeight="1" spans="1:10">
      <c r="A949" s="386" t="s">
        <v>1794</v>
      </c>
      <c r="B949" s="387">
        <v>7</v>
      </c>
      <c r="C949" s="388" t="s">
        <v>1795</v>
      </c>
      <c r="D949" s="81">
        <v>0</v>
      </c>
      <c r="E949" s="81"/>
      <c r="F949" s="81">
        <v>0</v>
      </c>
      <c r="G949" s="81"/>
      <c r="H949" s="389"/>
      <c r="I949" s="81">
        <f t="shared" si="115"/>
        <v>0</v>
      </c>
      <c r="J949" s="389"/>
    </row>
    <row r="950" s="338" customFormat="1" ht="24" customHeight="1" spans="1:10">
      <c r="A950" s="386" t="s">
        <v>1796</v>
      </c>
      <c r="B950" s="387">
        <v>7</v>
      </c>
      <c r="C950" s="388" t="s">
        <v>1797</v>
      </c>
      <c r="D950" s="81">
        <v>300000</v>
      </c>
      <c r="E950" s="81"/>
      <c r="F950" s="81">
        <v>0</v>
      </c>
      <c r="G950" s="81">
        <v>52660</v>
      </c>
      <c r="H950" s="389"/>
      <c r="I950" s="81">
        <f t="shared" si="115"/>
        <v>-247340</v>
      </c>
      <c r="J950" s="389">
        <f>I950/D950</f>
        <v>-0.824466666666667</v>
      </c>
    </row>
    <row r="951" s="338" customFormat="1" ht="24" customHeight="1" spans="1:10">
      <c r="A951" s="386" t="s">
        <v>1798</v>
      </c>
      <c r="B951" s="387">
        <v>5</v>
      </c>
      <c r="C951" s="388" t="s">
        <v>1799</v>
      </c>
      <c r="D951" s="81">
        <v>0</v>
      </c>
      <c r="E951" s="81"/>
      <c r="F951" s="81">
        <v>0</v>
      </c>
      <c r="G951" s="81"/>
      <c r="H951" s="389"/>
      <c r="I951" s="81">
        <f t="shared" si="115"/>
        <v>0</v>
      </c>
      <c r="J951" s="389"/>
    </row>
    <row r="952" s="338" customFormat="1" ht="24" customHeight="1" spans="1:10">
      <c r="A952" s="386" t="s">
        <v>1800</v>
      </c>
      <c r="B952" s="387">
        <v>7</v>
      </c>
      <c r="C952" s="388" t="s">
        <v>125</v>
      </c>
      <c r="D952" s="81">
        <v>0</v>
      </c>
      <c r="E952" s="81"/>
      <c r="F952" s="81">
        <v>0</v>
      </c>
      <c r="G952" s="81"/>
      <c r="H952" s="389"/>
      <c r="I952" s="81">
        <f t="shared" si="115"/>
        <v>0</v>
      </c>
      <c r="J952" s="389"/>
    </row>
    <row r="953" s="338" customFormat="1" ht="24" customHeight="1" spans="1:10">
      <c r="A953" s="386" t="s">
        <v>1801</v>
      </c>
      <c r="B953" s="387">
        <v>7</v>
      </c>
      <c r="C953" s="388" t="s">
        <v>127</v>
      </c>
      <c r="D953" s="81">
        <v>0</v>
      </c>
      <c r="E953" s="81"/>
      <c r="F953" s="81">
        <v>0</v>
      </c>
      <c r="G953" s="81"/>
      <c r="H953" s="389"/>
      <c r="I953" s="81">
        <f t="shared" si="115"/>
        <v>0</v>
      </c>
      <c r="J953" s="389"/>
    </row>
    <row r="954" s="338" customFormat="1" ht="24" customHeight="1" spans="1:10">
      <c r="A954" s="386" t="s">
        <v>1802</v>
      </c>
      <c r="B954" s="387">
        <v>7</v>
      </c>
      <c r="C954" s="388" t="s">
        <v>129</v>
      </c>
      <c r="D954" s="81">
        <v>0</v>
      </c>
      <c r="E954" s="81"/>
      <c r="F954" s="81">
        <v>0</v>
      </c>
      <c r="G954" s="81"/>
      <c r="H954" s="389"/>
      <c r="I954" s="81">
        <f t="shared" si="115"/>
        <v>0</v>
      </c>
      <c r="J954" s="389"/>
    </row>
    <row r="955" s="338" customFormat="1" ht="24" customHeight="1" spans="1:10">
      <c r="A955" s="386" t="s">
        <v>1803</v>
      </c>
      <c r="B955" s="387">
        <v>7</v>
      </c>
      <c r="C955" s="388" t="s">
        <v>1804</v>
      </c>
      <c r="D955" s="81">
        <v>0</v>
      </c>
      <c r="E955" s="81"/>
      <c r="F955" s="81">
        <v>0</v>
      </c>
      <c r="G955" s="81"/>
      <c r="H955" s="389"/>
      <c r="I955" s="81">
        <f t="shared" si="115"/>
        <v>0</v>
      </c>
      <c r="J955" s="389"/>
    </row>
    <row r="956" s="338" customFormat="1" ht="24" customHeight="1" spans="1:10">
      <c r="A956" s="386" t="s">
        <v>1805</v>
      </c>
      <c r="B956" s="387">
        <v>7</v>
      </c>
      <c r="C956" s="388" t="s">
        <v>1806</v>
      </c>
      <c r="D956" s="81">
        <v>0</v>
      </c>
      <c r="E956" s="81"/>
      <c r="F956" s="81">
        <v>0</v>
      </c>
      <c r="G956" s="81"/>
      <c r="H956" s="389"/>
      <c r="I956" s="81">
        <f t="shared" si="115"/>
        <v>0</v>
      </c>
      <c r="J956" s="389"/>
    </row>
    <row r="957" s="338" customFormat="1" ht="24" customHeight="1" spans="1:10">
      <c r="A957" s="386" t="s">
        <v>1807</v>
      </c>
      <c r="B957" s="387">
        <v>7</v>
      </c>
      <c r="C957" s="388" t="s">
        <v>1808</v>
      </c>
      <c r="D957" s="81">
        <v>0</v>
      </c>
      <c r="E957" s="81"/>
      <c r="F957" s="81">
        <v>0</v>
      </c>
      <c r="G957" s="81"/>
      <c r="H957" s="389"/>
      <c r="I957" s="81">
        <f t="shared" si="115"/>
        <v>0</v>
      </c>
      <c r="J957" s="389"/>
    </row>
    <row r="958" s="338" customFormat="1" ht="24" customHeight="1" spans="1:10">
      <c r="A958" s="386" t="s">
        <v>1809</v>
      </c>
      <c r="B958" s="387">
        <v>7</v>
      </c>
      <c r="C958" s="388" t="s">
        <v>1810</v>
      </c>
      <c r="D958" s="81">
        <v>0</v>
      </c>
      <c r="E958" s="81"/>
      <c r="F958" s="81">
        <v>0</v>
      </c>
      <c r="G958" s="81"/>
      <c r="H958" s="389"/>
      <c r="I958" s="81">
        <f t="shared" si="115"/>
        <v>0</v>
      </c>
      <c r="J958" s="389"/>
    </row>
    <row r="959" s="338" customFormat="1" ht="24" customHeight="1" spans="1:10">
      <c r="A959" s="386" t="s">
        <v>1811</v>
      </c>
      <c r="B959" s="387">
        <v>7</v>
      </c>
      <c r="C959" s="388" t="s">
        <v>1812</v>
      </c>
      <c r="D959" s="81">
        <v>0</v>
      </c>
      <c r="E959" s="81"/>
      <c r="F959" s="81">
        <v>0</v>
      </c>
      <c r="G959" s="81"/>
      <c r="H959" s="389"/>
      <c r="I959" s="81">
        <f t="shared" si="115"/>
        <v>0</v>
      </c>
      <c r="J959" s="389"/>
    </row>
    <row r="960" s="338" customFormat="1" ht="24" customHeight="1" spans="1:10">
      <c r="A960" s="386" t="s">
        <v>1813</v>
      </c>
      <c r="B960" s="387">
        <v>7</v>
      </c>
      <c r="C960" s="388" t="s">
        <v>1814</v>
      </c>
      <c r="D960" s="81">
        <v>0</v>
      </c>
      <c r="E960" s="81"/>
      <c r="F960" s="81">
        <v>0</v>
      </c>
      <c r="G960" s="81"/>
      <c r="H960" s="389"/>
      <c r="I960" s="81">
        <f t="shared" si="115"/>
        <v>0</v>
      </c>
      <c r="J960" s="389"/>
    </row>
    <row r="961" s="338" customFormat="1" ht="24" customHeight="1" spans="1:10">
      <c r="A961" s="386" t="s">
        <v>1815</v>
      </c>
      <c r="B961" s="387">
        <v>5</v>
      </c>
      <c r="C961" s="388" t="s">
        <v>1816</v>
      </c>
      <c r="D961" s="81">
        <v>0</v>
      </c>
      <c r="E961" s="81"/>
      <c r="F961" s="81">
        <v>0</v>
      </c>
      <c r="G961" s="81"/>
      <c r="H961" s="389"/>
      <c r="I961" s="81">
        <f t="shared" si="115"/>
        <v>0</v>
      </c>
      <c r="J961" s="389"/>
    </row>
    <row r="962" s="338" customFormat="1" ht="24" customHeight="1" spans="1:10">
      <c r="A962" s="386" t="s">
        <v>1817</v>
      </c>
      <c r="B962" s="387">
        <v>7</v>
      </c>
      <c r="C962" s="388" t="s">
        <v>125</v>
      </c>
      <c r="D962" s="81">
        <v>0</v>
      </c>
      <c r="E962" s="81"/>
      <c r="F962" s="81">
        <v>0</v>
      </c>
      <c r="G962" s="81"/>
      <c r="H962" s="389"/>
      <c r="I962" s="81">
        <f t="shared" si="115"/>
        <v>0</v>
      </c>
      <c r="J962" s="389"/>
    </row>
    <row r="963" s="338" customFormat="1" ht="24" customHeight="1" spans="1:10">
      <c r="A963" s="386" t="s">
        <v>1818</v>
      </c>
      <c r="B963" s="387">
        <v>7</v>
      </c>
      <c r="C963" s="388" t="s">
        <v>127</v>
      </c>
      <c r="D963" s="81">
        <v>0</v>
      </c>
      <c r="E963" s="81"/>
      <c r="F963" s="81">
        <v>0</v>
      </c>
      <c r="G963" s="81"/>
      <c r="H963" s="389"/>
      <c r="I963" s="81">
        <f t="shared" si="115"/>
        <v>0</v>
      </c>
      <c r="J963" s="389"/>
    </row>
    <row r="964" s="338" customFormat="1" ht="24" customHeight="1" spans="1:10">
      <c r="A964" s="386" t="s">
        <v>1819</v>
      </c>
      <c r="B964" s="387">
        <v>7</v>
      </c>
      <c r="C964" s="388" t="s">
        <v>129</v>
      </c>
      <c r="D964" s="81">
        <v>0</v>
      </c>
      <c r="E964" s="81"/>
      <c r="F964" s="81">
        <v>0</v>
      </c>
      <c r="G964" s="81"/>
      <c r="H964" s="389"/>
      <c r="I964" s="81">
        <f t="shared" si="115"/>
        <v>0</v>
      </c>
      <c r="J964" s="389"/>
    </row>
    <row r="965" s="338" customFormat="1" ht="24" customHeight="1" spans="1:10">
      <c r="A965" s="386" t="s">
        <v>1820</v>
      </c>
      <c r="B965" s="387">
        <v>7</v>
      </c>
      <c r="C965" s="388" t="s">
        <v>1795</v>
      </c>
      <c r="D965" s="81">
        <v>0</v>
      </c>
      <c r="E965" s="81"/>
      <c r="F965" s="81">
        <v>0</v>
      </c>
      <c r="G965" s="81"/>
      <c r="H965" s="389"/>
      <c r="I965" s="81">
        <f t="shared" si="115"/>
        <v>0</v>
      </c>
      <c r="J965" s="389"/>
    </row>
    <row r="966" s="338" customFormat="1" ht="24" customHeight="1" spans="1:10">
      <c r="A966" s="386" t="s">
        <v>1821</v>
      </c>
      <c r="B966" s="387">
        <v>7</v>
      </c>
      <c r="C966" s="388" t="s">
        <v>1822</v>
      </c>
      <c r="D966" s="81">
        <v>0</v>
      </c>
      <c r="E966" s="81"/>
      <c r="F966" s="81">
        <v>0</v>
      </c>
      <c r="G966" s="81"/>
      <c r="H966" s="389"/>
      <c r="I966" s="81">
        <f t="shared" si="115"/>
        <v>0</v>
      </c>
      <c r="J966" s="389"/>
    </row>
    <row r="967" s="338" customFormat="1" ht="24" customHeight="1" spans="1:10">
      <c r="A967" s="386" t="s">
        <v>1823</v>
      </c>
      <c r="B967" s="387">
        <v>7</v>
      </c>
      <c r="C967" s="388" t="s">
        <v>1824</v>
      </c>
      <c r="D967" s="81">
        <v>0</v>
      </c>
      <c r="E967" s="81"/>
      <c r="F967" s="81">
        <v>0</v>
      </c>
      <c r="G967" s="81"/>
      <c r="H967" s="389"/>
      <c r="I967" s="81">
        <f t="shared" ref="I967:I1030" si="118">G967-D967</f>
        <v>0</v>
      </c>
      <c r="J967" s="389"/>
    </row>
    <row r="968" s="338" customFormat="1" ht="24" customHeight="1" spans="1:10">
      <c r="A968" s="386" t="s">
        <v>1825</v>
      </c>
      <c r="B968" s="387">
        <v>5</v>
      </c>
      <c r="C968" s="388" t="s">
        <v>1826</v>
      </c>
      <c r="D968" s="81">
        <v>0</v>
      </c>
      <c r="E968" s="81"/>
      <c r="F968" s="81">
        <v>0</v>
      </c>
      <c r="G968" s="81">
        <v>2460000</v>
      </c>
      <c r="H968" s="389"/>
      <c r="I968" s="81">
        <f t="shared" si="118"/>
        <v>2460000</v>
      </c>
      <c r="J968" s="389"/>
    </row>
    <row r="969" s="338" customFormat="1" ht="24" customHeight="1" spans="1:10">
      <c r="A969" s="386" t="s">
        <v>1827</v>
      </c>
      <c r="B969" s="387">
        <v>7</v>
      </c>
      <c r="C969" s="388" t="s">
        <v>1828</v>
      </c>
      <c r="D969" s="81">
        <v>0</v>
      </c>
      <c r="E969" s="81"/>
      <c r="F969" s="81">
        <v>0</v>
      </c>
      <c r="G969" s="81">
        <v>2460000</v>
      </c>
      <c r="H969" s="389"/>
      <c r="I969" s="81">
        <f t="shared" si="118"/>
        <v>2460000</v>
      </c>
      <c r="J969" s="389"/>
    </row>
    <row r="970" s="338" customFormat="1" ht="24" customHeight="1" spans="1:10">
      <c r="A970" s="386" t="s">
        <v>1829</v>
      </c>
      <c r="B970" s="387">
        <v>7</v>
      </c>
      <c r="C970" s="388" t="s">
        <v>1830</v>
      </c>
      <c r="D970" s="81">
        <v>0</v>
      </c>
      <c r="E970" s="81"/>
      <c r="F970" s="81">
        <v>0</v>
      </c>
      <c r="G970" s="81"/>
      <c r="H970" s="389"/>
      <c r="I970" s="81">
        <f t="shared" si="118"/>
        <v>0</v>
      </c>
      <c r="J970" s="389"/>
    </row>
    <row r="971" s="338" customFormat="1" ht="24" customHeight="1" spans="1:10">
      <c r="A971" s="386" t="s">
        <v>1831</v>
      </c>
      <c r="B971" s="387">
        <v>7</v>
      </c>
      <c r="C971" s="388" t="s">
        <v>1832</v>
      </c>
      <c r="D971" s="81">
        <v>0</v>
      </c>
      <c r="E971" s="81"/>
      <c r="F971" s="81">
        <v>0</v>
      </c>
      <c r="G971" s="81"/>
      <c r="H971" s="389"/>
      <c r="I971" s="81">
        <f t="shared" si="118"/>
        <v>0</v>
      </c>
      <c r="J971" s="389"/>
    </row>
    <row r="972" s="338" customFormat="1" ht="24" customHeight="1" spans="1:10">
      <c r="A972" s="386" t="s">
        <v>1833</v>
      </c>
      <c r="B972" s="387">
        <v>7</v>
      </c>
      <c r="C972" s="388" t="s">
        <v>1834</v>
      </c>
      <c r="D972" s="81">
        <v>0</v>
      </c>
      <c r="E972" s="81"/>
      <c r="F972" s="81">
        <v>0</v>
      </c>
      <c r="G972" s="81"/>
      <c r="H972" s="389"/>
      <c r="I972" s="81">
        <f t="shared" si="118"/>
        <v>0</v>
      </c>
      <c r="J972" s="389"/>
    </row>
    <row r="973" s="338" customFormat="1" ht="24" customHeight="1" spans="1:10">
      <c r="A973" s="386" t="s">
        <v>1835</v>
      </c>
      <c r="B973" s="387">
        <v>5</v>
      </c>
      <c r="C973" s="388" t="s">
        <v>1836</v>
      </c>
      <c r="D973" s="81">
        <v>0</v>
      </c>
      <c r="E973" s="81"/>
      <c r="F973" s="81">
        <v>0</v>
      </c>
      <c r="G973" s="81"/>
      <c r="H973" s="389"/>
      <c r="I973" s="81">
        <f t="shared" si="118"/>
        <v>0</v>
      </c>
      <c r="J973" s="389"/>
    </row>
    <row r="974" s="338" customFormat="1" ht="24" customHeight="1" spans="1:10">
      <c r="A974" s="386" t="s">
        <v>1837</v>
      </c>
      <c r="B974" s="387">
        <v>7</v>
      </c>
      <c r="C974" s="388" t="s">
        <v>1838</v>
      </c>
      <c r="D974" s="81">
        <v>0</v>
      </c>
      <c r="E974" s="81"/>
      <c r="F974" s="81">
        <v>0</v>
      </c>
      <c r="G974" s="81"/>
      <c r="H974" s="389"/>
      <c r="I974" s="81">
        <f t="shared" si="118"/>
        <v>0</v>
      </c>
      <c r="J974" s="389"/>
    </row>
    <row r="975" s="338" customFormat="1" ht="24" customHeight="1" spans="1:10">
      <c r="A975" s="386" t="s">
        <v>1839</v>
      </c>
      <c r="B975" s="387">
        <v>7</v>
      </c>
      <c r="C975" s="388" t="s">
        <v>1840</v>
      </c>
      <c r="D975" s="81">
        <v>0</v>
      </c>
      <c r="E975" s="81"/>
      <c r="F975" s="81">
        <v>0</v>
      </c>
      <c r="G975" s="81"/>
      <c r="H975" s="389"/>
      <c r="I975" s="81">
        <f t="shared" si="118"/>
        <v>0</v>
      </c>
      <c r="J975" s="389"/>
    </row>
    <row r="976" s="338" customFormat="1" ht="24" customHeight="1" spans="1:10">
      <c r="A976" s="381" t="s">
        <v>1841</v>
      </c>
      <c r="B976" s="382">
        <v>3</v>
      </c>
      <c r="C976" s="402" t="s">
        <v>1842</v>
      </c>
      <c r="D976" s="403">
        <v>8220000</v>
      </c>
      <c r="E976" s="403">
        <v>24725662.89</v>
      </c>
      <c r="F976" s="403">
        <v>16721602.27</v>
      </c>
      <c r="G976" s="403">
        <v>13030737.53</v>
      </c>
      <c r="H976" s="385">
        <f>G976/F976</f>
        <v>0.779275653110005</v>
      </c>
      <c r="I976" s="403">
        <f t="shared" si="118"/>
        <v>4810737.53</v>
      </c>
      <c r="J976" s="385">
        <f>I976/D976</f>
        <v>0.585247874695864</v>
      </c>
    </row>
    <row r="977" s="338" customFormat="1" ht="24" customHeight="1" spans="1:10">
      <c r="A977" s="386" t="s">
        <v>1843</v>
      </c>
      <c r="B977" s="387">
        <v>5</v>
      </c>
      <c r="C977" s="388" t="s">
        <v>1844</v>
      </c>
      <c r="D977" s="81">
        <v>0</v>
      </c>
      <c r="E977" s="81"/>
      <c r="F977" s="81">
        <v>0</v>
      </c>
      <c r="G977" s="81"/>
      <c r="H977" s="389"/>
      <c r="I977" s="81">
        <f t="shared" si="118"/>
        <v>0</v>
      </c>
      <c r="J977" s="389"/>
    </row>
    <row r="978" s="338" customFormat="1" ht="24" customHeight="1" spans="1:10">
      <c r="A978" s="386" t="s">
        <v>1845</v>
      </c>
      <c r="B978" s="387">
        <v>7</v>
      </c>
      <c r="C978" s="388" t="s">
        <v>125</v>
      </c>
      <c r="D978" s="81">
        <v>0</v>
      </c>
      <c r="E978" s="81"/>
      <c r="F978" s="81">
        <v>0</v>
      </c>
      <c r="G978" s="81"/>
      <c r="H978" s="389"/>
      <c r="I978" s="81">
        <f t="shared" si="118"/>
        <v>0</v>
      </c>
      <c r="J978" s="389"/>
    </row>
    <row r="979" s="338" customFormat="1" ht="24" customHeight="1" spans="1:10">
      <c r="A979" s="386" t="s">
        <v>1846</v>
      </c>
      <c r="B979" s="387">
        <v>7</v>
      </c>
      <c r="C979" s="388" t="s">
        <v>127</v>
      </c>
      <c r="D979" s="81">
        <v>0</v>
      </c>
      <c r="E979" s="81"/>
      <c r="F979" s="81">
        <v>0</v>
      </c>
      <c r="G979" s="81"/>
      <c r="H979" s="389"/>
      <c r="I979" s="81">
        <f t="shared" si="118"/>
        <v>0</v>
      </c>
      <c r="J979" s="389"/>
    </row>
    <row r="980" s="338" customFormat="1" ht="24" customHeight="1" spans="1:10">
      <c r="A980" s="386" t="s">
        <v>1847</v>
      </c>
      <c r="B980" s="387">
        <v>7</v>
      </c>
      <c r="C980" s="388" t="s">
        <v>129</v>
      </c>
      <c r="D980" s="81">
        <v>0</v>
      </c>
      <c r="E980" s="81"/>
      <c r="F980" s="81">
        <v>0</v>
      </c>
      <c r="G980" s="81"/>
      <c r="H980" s="389"/>
      <c r="I980" s="81">
        <f t="shared" si="118"/>
        <v>0</v>
      </c>
      <c r="J980" s="389"/>
    </row>
    <row r="981" s="338" customFormat="1" ht="24" customHeight="1" spans="1:10">
      <c r="A981" s="386" t="s">
        <v>1848</v>
      </c>
      <c r="B981" s="387">
        <v>7</v>
      </c>
      <c r="C981" s="388" t="s">
        <v>1849</v>
      </c>
      <c r="D981" s="81">
        <v>0</v>
      </c>
      <c r="E981" s="81"/>
      <c r="F981" s="81">
        <v>0</v>
      </c>
      <c r="G981" s="81"/>
      <c r="H981" s="389"/>
      <c r="I981" s="81">
        <f t="shared" si="118"/>
        <v>0</v>
      </c>
      <c r="J981" s="389"/>
    </row>
    <row r="982" s="338" customFormat="1" ht="24" customHeight="1" spans="1:10">
      <c r="A982" s="386" t="s">
        <v>1850</v>
      </c>
      <c r="B982" s="387">
        <v>7</v>
      </c>
      <c r="C982" s="388" t="s">
        <v>1851</v>
      </c>
      <c r="D982" s="81">
        <v>0</v>
      </c>
      <c r="E982" s="81"/>
      <c r="F982" s="81">
        <v>0</v>
      </c>
      <c r="G982" s="81"/>
      <c r="H982" s="389"/>
      <c r="I982" s="81">
        <f t="shared" si="118"/>
        <v>0</v>
      </c>
      <c r="J982" s="389"/>
    </row>
    <row r="983" s="338" customFormat="1" ht="24" customHeight="1" spans="1:10">
      <c r="A983" s="386" t="s">
        <v>1852</v>
      </c>
      <c r="B983" s="387">
        <v>7</v>
      </c>
      <c r="C983" s="388" t="s">
        <v>1853</v>
      </c>
      <c r="D983" s="81">
        <v>0</v>
      </c>
      <c r="E983" s="81"/>
      <c r="F983" s="81">
        <v>0</v>
      </c>
      <c r="G983" s="81"/>
      <c r="H983" s="389"/>
      <c r="I983" s="81">
        <f t="shared" si="118"/>
        <v>0</v>
      </c>
      <c r="J983" s="389"/>
    </row>
    <row r="984" s="338" customFormat="1" ht="24" customHeight="1" spans="1:10">
      <c r="A984" s="386" t="s">
        <v>1854</v>
      </c>
      <c r="B984" s="387">
        <v>7</v>
      </c>
      <c r="C984" s="388" t="s">
        <v>1855</v>
      </c>
      <c r="D984" s="81">
        <v>0</v>
      </c>
      <c r="E984" s="81"/>
      <c r="F984" s="81">
        <v>0</v>
      </c>
      <c r="G984" s="81"/>
      <c r="H984" s="389"/>
      <c r="I984" s="81">
        <f t="shared" si="118"/>
        <v>0</v>
      </c>
      <c r="J984" s="389"/>
    </row>
    <row r="985" s="338" customFormat="1" ht="24" customHeight="1" spans="1:10">
      <c r="A985" s="386" t="s">
        <v>1856</v>
      </c>
      <c r="B985" s="387">
        <v>7</v>
      </c>
      <c r="C985" s="388" t="s">
        <v>1857</v>
      </c>
      <c r="D985" s="81">
        <v>0</v>
      </c>
      <c r="E985" s="81"/>
      <c r="F985" s="81">
        <v>0</v>
      </c>
      <c r="G985" s="81"/>
      <c r="H985" s="389"/>
      <c r="I985" s="81">
        <f t="shared" si="118"/>
        <v>0</v>
      </c>
      <c r="J985" s="389"/>
    </row>
    <row r="986" s="338" customFormat="1" ht="24" customHeight="1" spans="1:10">
      <c r="A986" s="386" t="s">
        <v>1858</v>
      </c>
      <c r="B986" s="387">
        <v>7</v>
      </c>
      <c r="C986" s="388" t="s">
        <v>1859</v>
      </c>
      <c r="D986" s="81">
        <v>0</v>
      </c>
      <c r="E986" s="81"/>
      <c r="F986" s="81">
        <v>0</v>
      </c>
      <c r="G986" s="81"/>
      <c r="H986" s="389"/>
      <c r="I986" s="81">
        <f t="shared" si="118"/>
        <v>0</v>
      </c>
      <c r="J986" s="389"/>
    </row>
    <row r="987" s="338" customFormat="1" ht="24" customHeight="1" spans="1:10">
      <c r="A987" s="386" t="s">
        <v>1860</v>
      </c>
      <c r="B987" s="387">
        <v>5</v>
      </c>
      <c r="C987" s="388" t="s">
        <v>1861</v>
      </c>
      <c r="D987" s="81">
        <v>0</v>
      </c>
      <c r="E987" s="81"/>
      <c r="F987" s="81">
        <v>660080</v>
      </c>
      <c r="G987" s="81"/>
      <c r="H987" s="389"/>
      <c r="I987" s="81">
        <f t="shared" si="118"/>
        <v>0</v>
      </c>
      <c r="J987" s="389"/>
    </row>
    <row r="988" s="338" customFormat="1" ht="24" customHeight="1" spans="1:10">
      <c r="A988" s="386" t="s">
        <v>1862</v>
      </c>
      <c r="B988" s="387">
        <v>7</v>
      </c>
      <c r="C988" s="388" t="s">
        <v>125</v>
      </c>
      <c r="D988" s="81">
        <v>0</v>
      </c>
      <c r="E988" s="81"/>
      <c r="F988" s="81">
        <v>0</v>
      </c>
      <c r="G988" s="81"/>
      <c r="H988" s="389"/>
      <c r="I988" s="81">
        <f t="shared" si="118"/>
        <v>0</v>
      </c>
      <c r="J988" s="389"/>
    </row>
    <row r="989" s="338" customFormat="1" ht="24" customHeight="1" spans="1:10">
      <c r="A989" s="386" t="s">
        <v>1863</v>
      </c>
      <c r="B989" s="387">
        <v>7</v>
      </c>
      <c r="C989" s="388" t="s">
        <v>127</v>
      </c>
      <c r="D989" s="81">
        <v>0</v>
      </c>
      <c r="E989" s="81"/>
      <c r="F989" s="81">
        <v>0</v>
      </c>
      <c r="G989" s="81"/>
      <c r="H989" s="389"/>
      <c r="I989" s="81">
        <f t="shared" si="118"/>
        <v>0</v>
      </c>
      <c r="J989" s="389"/>
    </row>
    <row r="990" s="338" customFormat="1" ht="24" customHeight="1" spans="1:10">
      <c r="A990" s="386" t="s">
        <v>1864</v>
      </c>
      <c r="B990" s="387">
        <v>7</v>
      </c>
      <c r="C990" s="388" t="s">
        <v>129</v>
      </c>
      <c r="D990" s="81">
        <v>0</v>
      </c>
      <c r="E990" s="81"/>
      <c r="F990" s="81">
        <v>0</v>
      </c>
      <c r="G990" s="81"/>
      <c r="H990" s="389"/>
      <c r="I990" s="81">
        <f t="shared" si="118"/>
        <v>0</v>
      </c>
      <c r="J990" s="389"/>
    </row>
    <row r="991" s="338" customFormat="1" ht="24" customHeight="1" spans="1:10">
      <c r="A991" s="386" t="s">
        <v>1865</v>
      </c>
      <c r="B991" s="387">
        <v>7</v>
      </c>
      <c r="C991" s="388" t="s">
        <v>1866</v>
      </c>
      <c r="D991" s="81">
        <v>0</v>
      </c>
      <c r="E991" s="81"/>
      <c r="F991" s="81">
        <v>0</v>
      </c>
      <c r="G991" s="81"/>
      <c r="H991" s="389"/>
      <c r="I991" s="81">
        <f t="shared" si="118"/>
        <v>0</v>
      </c>
      <c r="J991" s="389"/>
    </row>
    <row r="992" s="338" customFormat="1" ht="24" customHeight="1" spans="1:10">
      <c r="A992" s="386" t="s">
        <v>1867</v>
      </c>
      <c r="B992" s="387">
        <v>7</v>
      </c>
      <c r="C992" s="388" t="s">
        <v>1868</v>
      </c>
      <c r="D992" s="81">
        <v>0</v>
      </c>
      <c r="E992" s="81"/>
      <c r="F992" s="81">
        <v>0</v>
      </c>
      <c r="G992" s="81"/>
      <c r="H992" s="389"/>
      <c r="I992" s="81">
        <f t="shared" si="118"/>
        <v>0</v>
      </c>
      <c r="J992" s="389"/>
    </row>
    <row r="993" s="338" customFormat="1" ht="24" customHeight="1" spans="1:10">
      <c r="A993" s="386" t="s">
        <v>1869</v>
      </c>
      <c r="B993" s="387">
        <v>7</v>
      </c>
      <c r="C993" s="388" t="s">
        <v>1870</v>
      </c>
      <c r="D993" s="81">
        <v>0</v>
      </c>
      <c r="E993" s="81"/>
      <c r="F993" s="81">
        <v>0</v>
      </c>
      <c r="G993" s="81"/>
      <c r="H993" s="389"/>
      <c r="I993" s="81">
        <f t="shared" si="118"/>
        <v>0</v>
      </c>
      <c r="J993" s="389"/>
    </row>
    <row r="994" s="338" customFormat="1" ht="24" customHeight="1" spans="1:10">
      <c r="A994" s="386" t="s">
        <v>1871</v>
      </c>
      <c r="B994" s="387">
        <v>7</v>
      </c>
      <c r="C994" s="388" t="s">
        <v>1872</v>
      </c>
      <c r="D994" s="81">
        <v>0</v>
      </c>
      <c r="E994" s="81"/>
      <c r="F994" s="81">
        <v>0</v>
      </c>
      <c r="G994" s="81"/>
      <c r="H994" s="389"/>
      <c r="I994" s="81">
        <f t="shared" si="118"/>
        <v>0</v>
      </c>
      <c r="J994" s="389"/>
    </row>
    <row r="995" s="338" customFormat="1" ht="24" customHeight="1" spans="1:10">
      <c r="A995" s="386" t="s">
        <v>1873</v>
      </c>
      <c r="B995" s="387">
        <v>7</v>
      </c>
      <c r="C995" s="388" t="s">
        <v>1874</v>
      </c>
      <c r="D995" s="81">
        <v>0</v>
      </c>
      <c r="E995" s="81"/>
      <c r="F995" s="81">
        <v>0</v>
      </c>
      <c r="G995" s="81"/>
      <c r="H995" s="389"/>
      <c r="I995" s="81">
        <f t="shared" si="118"/>
        <v>0</v>
      </c>
      <c r="J995" s="389"/>
    </row>
    <row r="996" s="338" customFormat="1" ht="24" customHeight="1" spans="1:10">
      <c r="A996" s="386" t="s">
        <v>1875</v>
      </c>
      <c r="B996" s="387">
        <v>7</v>
      </c>
      <c r="C996" s="388" t="s">
        <v>1876</v>
      </c>
      <c r="D996" s="81">
        <v>0</v>
      </c>
      <c r="E996" s="81"/>
      <c r="F996" s="81">
        <v>0</v>
      </c>
      <c r="G996" s="81"/>
      <c r="H996" s="389"/>
      <c r="I996" s="81">
        <f t="shared" si="118"/>
        <v>0</v>
      </c>
      <c r="J996" s="389"/>
    </row>
    <row r="997" s="338" customFormat="1" ht="24" customHeight="1" spans="1:10">
      <c r="A997" s="386" t="s">
        <v>1877</v>
      </c>
      <c r="B997" s="387">
        <v>7</v>
      </c>
      <c r="C997" s="388" t="s">
        <v>1878</v>
      </c>
      <c r="D997" s="81">
        <v>0</v>
      </c>
      <c r="E997" s="81"/>
      <c r="F997" s="81">
        <v>0</v>
      </c>
      <c r="G997" s="81"/>
      <c r="H997" s="389"/>
      <c r="I997" s="81">
        <f t="shared" si="118"/>
        <v>0</v>
      </c>
      <c r="J997" s="389"/>
    </row>
    <row r="998" s="338" customFormat="1" ht="24" customHeight="1" spans="1:10">
      <c r="A998" s="386" t="s">
        <v>1879</v>
      </c>
      <c r="B998" s="387">
        <v>7</v>
      </c>
      <c r="C998" s="388" t="s">
        <v>1880</v>
      </c>
      <c r="D998" s="81">
        <v>0</v>
      </c>
      <c r="E998" s="81"/>
      <c r="F998" s="81">
        <v>0</v>
      </c>
      <c r="G998" s="81"/>
      <c r="H998" s="389"/>
      <c r="I998" s="81">
        <f t="shared" si="118"/>
        <v>0</v>
      </c>
      <c r="J998" s="389"/>
    </row>
    <row r="999" s="338" customFormat="1" ht="24" customHeight="1" spans="1:10">
      <c r="A999" s="386" t="s">
        <v>1881</v>
      </c>
      <c r="B999" s="387">
        <v>7</v>
      </c>
      <c r="C999" s="388" t="s">
        <v>1882</v>
      </c>
      <c r="D999" s="81">
        <v>0</v>
      </c>
      <c r="E999" s="81"/>
      <c r="F999" s="81">
        <v>0</v>
      </c>
      <c r="G999" s="81"/>
      <c r="H999" s="389"/>
      <c r="I999" s="81">
        <f t="shared" si="118"/>
        <v>0</v>
      </c>
      <c r="J999" s="389"/>
    </row>
    <row r="1000" s="338" customFormat="1" ht="24" customHeight="1" spans="1:10">
      <c r="A1000" s="386" t="s">
        <v>1883</v>
      </c>
      <c r="B1000" s="387">
        <v>7</v>
      </c>
      <c r="C1000" s="388" t="s">
        <v>1884</v>
      </c>
      <c r="D1000" s="81">
        <v>0</v>
      </c>
      <c r="E1000" s="81"/>
      <c r="F1000" s="81">
        <v>0</v>
      </c>
      <c r="G1000" s="81"/>
      <c r="H1000" s="389"/>
      <c r="I1000" s="81">
        <f t="shared" si="118"/>
        <v>0</v>
      </c>
      <c r="J1000" s="389"/>
    </row>
    <row r="1001" s="338" customFormat="1" ht="24" customHeight="1" spans="1:10">
      <c r="A1001" s="386" t="s">
        <v>1885</v>
      </c>
      <c r="B1001" s="387">
        <v>7</v>
      </c>
      <c r="C1001" s="388" t="s">
        <v>1886</v>
      </c>
      <c r="D1001" s="81">
        <v>0</v>
      </c>
      <c r="E1001" s="81"/>
      <c r="F1001" s="81">
        <v>0</v>
      </c>
      <c r="G1001" s="81"/>
      <c r="H1001" s="389"/>
      <c r="I1001" s="81">
        <f t="shared" si="118"/>
        <v>0</v>
      </c>
      <c r="J1001" s="389"/>
    </row>
    <row r="1002" s="338" customFormat="1" ht="24" customHeight="1" spans="1:10">
      <c r="A1002" s="386" t="s">
        <v>1887</v>
      </c>
      <c r="B1002" s="387">
        <v>7</v>
      </c>
      <c r="C1002" s="388" t="s">
        <v>1888</v>
      </c>
      <c r="D1002" s="81">
        <v>0</v>
      </c>
      <c r="E1002" s="81"/>
      <c r="F1002" s="81">
        <v>660080</v>
      </c>
      <c r="G1002" s="81"/>
      <c r="H1002" s="389"/>
      <c r="I1002" s="81">
        <f t="shared" si="118"/>
        <v>0</v>
      </c>
      <c r="J1002" s="389"/>
    </row>
    <row r="1003" s="338" customFormat="1" ht="24" customHeight="1" spans="1:10">
      <c r="A1003" s="386" t="s">
        <v>1889</v>
      </c>
      <c r="B1003" s="387">
        <v>5</v>
      </c>
      <c r="C1003" s="388" t="s">
        <v>1890</v>
      </c>
      <c r="D1003" s="81">
        <v>0</v>
      </c>
      <c r="E1003" s="81"/>
      <c r="F1003" s="81">
        <v>0</v>
      </c>
      <c r="G1003" s="81"/>
      <c r="H1003" s="389"/>
      <c r="I1003" s="81">
        <f t="shared" si="118"/>
        <v>0</v>
      </c>
      <c r="J1003" s="389"/>
    </row>
    <row r="1004" s="338" customFormat="1" ht="24" customHeight="1" spans="1:10">
      <c r="A1004" s="386" t="s">
        <v>1891</v>
      </c>
      <c r="B1004" s="387">
        <v>7</v>
      </c>
      <c r="C1004" s="388" t="s">
        <v>125</v>
      </c>
      <c r="D1004" s="81">
        <v>0</v>
      </c>
      <c r="E1004" s="81"/>
      <c r="F1004" s="81">
        <v>0</v>
      </c>
      <c r="G1004" s="81"/>
      <c r="H1004" s="389"/>
      <c r="I1004" s="81">
        <f t="shared" si="118"/>
        <v>0</v>
      </c>
      <c r="J1004" s="389"/>
    </row>
    <row r="1005" s="338" customFormat="1" ht="24" customHeight="1" spans="1:10">
      <c r="A1005" s="386" t="s">
        <v>1892</v>
      </c>
      <c r="B1005" s="387">
        <v>7</v>
      </c>
      <c r="C1005" s="388" t="s">
        <v>127</v>
      </c>
      <c r="D1005" s="81">
        <v>0</v>
      </c>
      <c r="E1005" s="81"/>
      <c r="F1005" s="81">
        <v>0</v>
      </c>
      <c r="G1005" s="81"/>
      <c r="H1005" s="389"/>
      <c r="I1005" s="81">
        <f t="shared" si="118"/>
        <v>0</v>
      </c>
      <c r="J1005" s="389"/>
    </row>
    <row r="1006" s="338" customFormat="1" ht="24" customHeight="1" spans="1:10">
      <c r="A1006" s="386" t="s">
        <v>1893</v>
      </c>
      <c r="B1006" s="387">
        <v>7</v>
      </c>
      <c r="C1006" s="388" t="s">
        <v>129</v>
      </c>
      <c r="D1006" s="81">
        <v>0</v>
      </c>
      <c r="E1006" s="81"/>
      <c r="F1006" s="81">
        <v>0</v>
      </c>
      <c r="G1006" s="81"/>
      <c r="H1006" s="389"/>
      <c r="I1006" s="81">
        <f t="shared" si="118"/>
        <v>0</v>
      </c>
      <c r="J1006" s="389"/>
    </row>
    <row r="1007" s="338" customFormat="1" ht="24" customHeight="1" spans="1:10">
      <c r="A1007" s="386" t="s">
        <v>1894</v>
      </c>
      <c r="B1007" s="387">
        <v>7</v>
      </c>
      <c r="C1007" s="388" t="s">
        <v>1895</v>
      </c>
      <c r="D1007" s="81">
        <v>0</v>
      </c>
      <c r="E1007" s="81"/>
      <c r="F1007" s="81">
        <v>0</v>
      </c>
      <c r="G1007" s="81"/>
      <c r="H1007" s="389"/>
      <c r="I1007" s="81">
        <f t="shared" si="118"/>
        <v>0</v>
      </c>
      <c r="J1007" s="389"/>
    </row>
    <row r="1008" s="338" customFormat="1" ht="24" customHeight="1" spans="1:10">
      <c r="A1008" s="386" t="s">
        <v>1896</v>
      </c>
      <c r="B1008" s="387">
        <v>5</v>
      </c>
      <c r="C1008" s="388" t="s">
        <v>1897</v>
      </c>
      <c r="D1008" s="81">
        <v>2730000</v>
      </c>
      <c r="E1008" s="81">
        <v>10888733.8</v>
      </c>
      <c r="F1008" s="81">
        <v>10369850</v>
      </c>
      <c r="G1008" s="81">
        <v>3346037.76</v>
      </c>
      <c r="H1008" s="389">
        <f>G1008/F1008</f>
        <v>0.322669832254083</v>
      </c>
      <c r="I1008" s="81">
        <f t="shared" si="118"/>
        <v>616037.76</v>
      </c>
      <c r="J1008" s="389">
        <f t="shared" ref="J1008:J1010" si="119">I1008/D1008</f>
        <v>0.225654857142857</v>
      </c>
    </row>
    <row r="1009" s="338" customFormat="1" ht="24" customHeight="1" spans="1:10">
      <c r="A1009" s="386" t="s">
        <v>1898</v>
      </c>
      <c r="B1009" s="387">
        <v>7</v>
      </c>
      <c r="C1009" s="388" t="s">
        <v>125</v>
      </c>
      <c r="D1009" s="81">
        <v>930000</v>
      </c>
      <c r="E1009" s="81">
        <v>978733.8</v>
      </c>
      <c r="F1009" s="81">
        <v>531050</v>
      </c>
      <c r="G1009" s="81">
        <v>857821.5</v>
      </c>
      <c r="H1009" s="389">
        <f>G1009/F1009</f>
        <v>1.61533094812165</v>
      </c>
      <c r="I1009" s="81">
        <f t="shared" si="118"/>
        <v>-72178.5</v>
      </c>
      <c r="J1009" s="389">
        <f t="shared" si="119"/>
        <v>-0.0776112903225806</v>
      </c>
    </row>
    <row r="1010" s="338" customFormat="1" ht="24" customHeight="1" spans="1:10">
      <c r="A1010" s="386" t="s">
        <v>1899</v>
      </c>
      <c r="B1010" s="387">
        <v>7</v>
      </c>
      <c r="C1010" s="388" t="s">
        <v>127</v>
      </c>
      <c r="D1010" s="81">
        <v>10000</v>
      </c>
      <c r="E1010" s="81">
        <v>200000</v>
      </c>
      <c r="F1010" s="81">
        <v>128800</v>
      </c>
      <c r="G1010" s="81">
        <v>119814.5</v>
      </c>
      <c r="H1010" s="389"/>
      <c r="I1010" s="81">
        <f t="shared" si="118"/>
        <v>109814.5</v>
      </c>
      <c r="J1010" s="389">
        <f t="shared" si="119"/>
        <v>10.98145</v>
      </c>
    </row>
    <row r="1011" s="338" customFormat="1" ht="24" customHeight="1" spans="1:10">
      <c r="A1011" s="386" t="s">
        <v>1900</v>
      </c>
      <c r="B1011" s="387">
        <v>7</v>
      </c>
      <c r="C1011" s="388" t="s">
        <v>129</v>
      </c>
      <c r="D1011" s="81">
        <v>0</v>
      </c>
      <c r="E1011" s="81"/>
      <c r="F1011" s="81">
        <v>0</v>
      </c>
      <c r="G1011" s="81"/>
      <c r="H1011" s="389"/>
      <c r="I1011" s="81">
        <f t="shared" si="118"/>
        <v>0</v>
      </c>
      <c r="J1011" s="389"/>
    </row>
    <row r="1012" s="338" customFormat="1" ht="24" customHeight="1" spans="1:10">
      <c r="A1012" s="386" t="s">
        <v>1901</v>
      </c>
      <c r="B1012" s="387">
        <v>7</v>
      </c>
      <c r="C1012" s="388" t="s">
        <v>1902</v>
      </c>
      <c r="D1012" s="81">
        <v>0</v>
      </c>
      <c r="E1012" s="81"/>
      <c r="F1012" s="81">
        <v>0</v>
      </c>
      <c r="G1012" s="81"/>
      <c r="H1012" s="389"/>
      <c r="I1012" s="81">
        <f t="shared" si="118"/>
        <v>0</v>
      </c>
      <c r="J1012" s="389"/>
    </row>
    <row r="1013" s="338" customFormat="1" ht="24" customHeight="1" spans="1:10">
      <c r="A1013" s="386" t="s">
        <v>1903</v>
      </c>
      <c r="B1013" s="387">
        <v>7</v>
      </c>
      <c r="C1013" s="388" t="s">
        <v>1904</v>
      </c>
      <c r="D1013" s="81">
        <v>0</v>
      </c>
      <c r="E1013" s="81"/>
      <c r="F1013" s="81">
        <v>0</v>
      </c>
      <c r="G1013" s="81"/>
      <c r="H1013" s="389"/>
      <c r="I1013" s="81">
        <f t="shared" si="118"/>
        <v>0</v>
      </c>
      <c r="J1013" s="389"/>
    </row>
    <row r="1014" s="338" customFormat="1" ht="24" customHeight="1" spans="1:10">
      <c r="A1014" s="386" t="s">
        <v>1905</v>
      </c>
      <c r="B1014" s="387">
        <v>7</v>
      </c>
      <c r="C1014" s="388" t="s">
        <v>1906</v>
      </c>
      <c r="D1014" s="81">
        <v>0</v>
      </c>
      <c r="E1014" s="81"/>
      <c r="F1014" s="81">
        <v>0</v>
      </c>
      <c r="G1014" s="81"/>
      <c r="H1014" s="389"/>
      <c r="I1014" s="81">
        <f t="shared" si="118"/>
        <v>0</v>
      </c>
      <c r="J1014" s="389"/>
    </row>
    <row r="1015" s="338" customFormat="1" ht="24" customHeight="1" spans="1:10">
      <c r="A1015" s="386" t="s">
        <v>1907</v>
      </c>
      <c r="B1015" s="387">
        <v>7</v>
      </c>
      <c r="C1015" s="388" t="s">
        <v>1908</v>
      </c>
      <c r="D1015" s="81">
        <v>0</v>
      </c>
      <c r="E1015" s="81"/>
      <c r="F1015" s="81">
        <v>0</v>
      </c>
      <c r="G1015" s="81"/>
      <c r="H1015" s="389"/>
      <c r="I1015" s="81">
        <f t="shared" si="118"/>
        <v>0</v>
      </c>
      <c r="J1015" s="389"/>
    </row>
    <row r="1016" s="338" customFormat="1" ht="24" customHeight="1" spans="1:10">
      <c r="A1016" s="386" t="s">
        <v>1909</v>
      </c>
      <c r="B1016" s="387">
        <v>7</v>
      </c>
      <c r="C1016" s="388" t="s">
        <v>1910</v>
      </c>
      <c r="D1016" s="81">
        <v>1790000</v>
      </c>
      <c r="E1016" s="81">
        <v>9710000</v>
      </c>
      <c r="F1016" s="81">
        <v>9710000</v>
      </c>
      <c r="G1016" s="81">
        <v>2368401.76</v>
      </c>
      <c r="H1016" s="389"/>
      <c r="I1016" s="81">
        <f t="shared" si="118"/>
        <v>578401.76</v>
      </c>
      <c r="J1016" s="389">
        <f>I1016/D1016</f>
        <v>0.323129474860335</v>
      </c>
    </row>
    <row r="1017" s="338" customFormat="1" ht="24" customHeight="1" spans="1:10">
      <c r="A1017" s="386" t="s">
        <v>1911</v>
      </c>
      <c r="B1017" s="387">
        <v>7</v>
      </c>
      <c r="C1017" s="388" t="s">
        <v>143</v>
      </c>
      <c r="D1017" s="81">
        <v>0</v>
      </c>
      <c r="E1017" s="81"/>
      <c r="F1017" s="81">
        <v>0</v>
      </c>
      <c r="G1017" s="81"/>
      <c r="H1017" s="389"/>
      <c r="I1017" s="81">
        <f t="shared" si="118"/>
        <v>0</v>
      </c>
      <c r="J1017" s="389"/>
    </row>
    <row r="1018" s="338" customFormat="1" ht="24" customHeight="1" spans="1:10">
      <c r="A1018" s="386" t="s">
        <v>1912</v>
      </c>
      <c r="B1018" s="387">
        <v>7</v>
      </c>
      <c r="C1018" s="388" t="s">
        <v>1913</v>
      </c>
      <c r="D1018" s="81">
        <v>0</v>
      </c>
      <c r="E1018" s="81"/>
      <c r="F1018" s="81">
        <v>0</v>
      </c>
      <c r="G1018" s="81"/>
      <c r="H1018" s="389"/>
      <c r="I1018" s="81">
        <f t="shared" si="118"/>
        <v>0</v>
      </c>
      <c r="J1018" s="389"/>
    </row>
    <row r="1019" s="338" customFormat="1" ht="24" customHeight="1" spans="1:10">
      <c r="A1019" s="386" t="s">
        <v>1914</v>
      </c>
      <c r="B1019" s="387">
        <v>5</v>
      </c>
      <c r="C1019" s="388" t="s">
        <v>1915</v>
      </c>
      <c r="D1019" s="81">
        <v>0</v>
      </c>
      <c r="E1019" s="81"/>
      <c r="F1019" s="81">
        <v>0</v>
      </c>
      <c r="G1019" s="81"/>
      <c r="H1019" s="389"/>
      <c r="I1019" s="81">
        <f t="shared" si="118"/>
        <v>0</v>
      </c>
      <c r="J1019" s="389"/>
    </row>
    <row r="1020" s="338" customFormat="1" ht="24" customHeight="1" spans="1:10">
      <c r="A1020" s="386" t="s">
        <v>1916</v>
      </c>
      <c r="B1020" s="387">
        <v>7</v>
      </c>
      <c r="C1020" s="388" t="s">
        <v>125</v>
      </c>
      <c r="D1020" s="81">
        <v>0</v>
      </c>
      <c r="E1020" s="81"/>
      <c r="F1020" s="81">
        <v>0</v>
      </c>
      <c r="G1020" s="81"/>
      <c r="H1020" s="389"/>
      <c r="I1020" s="81">
        <f t="shared" si="118"/>
        <v>0</v>
      </c>
      <c r="J1020" s="389"/>
    </row>
    <row r="1021" s="338" customFormat="1" ht="24" customHeight="1" spans="1:10">
      <c r="A1021" s="386" t="s">
        <v>1917</v>
      </c>
      <c r="B1021" s="387">
        <v>7</v>
      </c>
      <c r="C1021" s="388" t="s">
        <v>127</v>
      </c>
      <c r="D1021" s="81">
        <v>0</v>
      </c>
      <c r="E1021" s="81"/>
      <c r="F1021" s="81">
        <v>0</v>
      </c>
      <c r="G1021" s="81"/>
      <c r="H1021" s="389"/>
      <c r="I1021" s="81">
        <f t="shared" si="118"/>
        <v>0</v>
      </c>
      <c r="J1021" s="389"/>
    </row>
    <row r="1022" s="338" customFormat="1" ht="24" customHeight="1" spans="1:10">
      <c r="A1022" s="386" t="s">
        <v>1918</v>
      </c>
      <c r="B1022" s="387">
        <v>7</v>
      </c>
      <c r="C1022" s="388" t="s">
        <v>129</v>
      </c>
      <c r="D1022" s="81">
        <v>0</v>
      </c>
      <c r="E1022" s="81"/>
      <c r="F1022" s="81">
        <v>0</v>
      </c>
      <c r="G1022" s="81"/>
      <c r="H1022" s="389"/>
      <c r="I1022" s="81">
        <f t="shared" si="118"/>
        <v>0</v>
      </c>
      <c r="J1022" s="389"/>
    </row>
    <row r="1023" s="338" customFormat="1" ht="24" customHeight="1" spans="1:10">
      <c r="A1023" s="386" t="s">
        <v>1919</v>
      </c>
      <c r="B1023" s="387">
        <v>7</v>
      </c>
      <c r="C1023" s="388" t="s">
        <v>1920</v>
      </c>
      <c r="D1023" s="81">
        <v>0</v>
      </c>
      <c r="E1023" s="81"/>
      <c r="F1023" s="81">
        <v>0</v>
      </c>
      <c r="G1023" s="81"/>
      <c r="H1023" s="389"/>
      <c r="I1023" s="81">
        <f t="shared" si="118"/>
        <v>0</v>
      </c>
      <c r="J1023" s="389"/>
    </row>
    <row r="1024" s="338" customFormat="1" ht="24" customHeight="1" spans="1:10">
      <c r="A1024" s="386" t="s">
        <v>1921</v>
      </c>
      <c r="B1024" s="387">
        <v>7</v>
      </c>
      <c r="C1024" s="388" t="s">
        <v>1922</v>
      </c>
      <c r="D1024" s="81">
        <v>0</v>
      </c>
      <c r="E1024" s="81"/>
      <c r="F1024" s="81">
        <v>0</v>
      </c>
      <c r="G1024" s="81"/>
      <c r="H1024" s="389"/>
      <c r="I1024" s="81">
        <f t="shared" si="118"/>
        <v>0</v>
      </c>
      <c r="J1024" s="389"/>
    </row>
    <row r="1025" s="338" customFormat="1" ht="24" customHeight="1" spans="1:10">
      <c r="A1025" s="386" t="s">
        <v>1923</v>
      </c>
      <c r="B1025" s="387">
        <v>7</v>
      </c>
      <c r="C1025" s="388" t="s">
        <v>1924</v>
      </c>
      <c r="D1025" s="81">
        <v>0</v>
      </c>
      <c r="E1025" s="81"/>
      <c r="F1025" s="81">
        <v>0</v>
      </c>
      <c r="G1025" s="81"/>
      <c r="H1025" s="389"/>
      <c r="I1025" s="81">
        <f t="shared" si="118"/>
        <v>0</v>
      </c>
      <c r="J1025" s="389"/>
    </row>
    <row r="1026" s="338" customFormat="1" ht="24" customHeight="1" spans="1:10">
      <c r="A1026" s="386" t="s">
        <v>1925</v>
      </c>
      <c r="B1026" s="387">
        <v>5</v>
      </c>
      <c r="C1026" s="388" t="s">
        <v>1926</v>
      </c>
      <c r="D1026" s="81">
        <v>4440000</v>
      </c>
      <c r="E1026" s="81">
        <v>13836929.09</v>
      </c>
      <c r="F1026" s="81">
        <v>4485392.27</v>
      </c>
      <c r="G1026" s="81">
        <v>6908819.77</v>
      </c>
      <c r="H1026" s="389">
        <f>G1026/F1026</f>
        <v>1.54029332422245</v>
      </c>
      <c r="I1026" s="81">
        <f t="shared" si="118"/>
        <v>2468819.77</v>
      </c>
      <c r="J1026" s="389">
        <f>I1026/D1026</f>
        <v>0.556040488738739</v>
      </c>
    </row>
    <row r="1027" s="338" customFormat="1" ht="24" customHeight="1" spans="1:10">
      <c r="A1027" s="386" t="s">
        <v>1927</v>
      </c>
      <c r="B1027" s="387">
        <v>7</v>
      </c>
      <c r="C1027" s="388" t="s">
        <v>125</v>
      </c>
      <c r="D1027" s="81">
        <v>0</v>
      </c>
      <c r="E1027" s="81"/>
      <c r="F1027" s="81">
        <v>0</v>
      </c>
      <c r="G1027" s="81"/>
      <c r="H1027" s="389"/>
      <c r="I1027" s="81">
        <f t="shared" si="118"/>
        <v>0</v>
      </c>
      <c r="J1027" s="389"/>
    </row>
    <row r="1028" s="338" customFormat="1" ht="24" customHeight="1" spans="1:10">
      <c r="A1028" s="386" t="s">
        <v>1928</v>
      </c>
      <c r="B1028" s="387">
        <v>7</v>
      </c>
      <c r="C1028" s="388" t="s">
        <v>127</v>
      </c>
      <c r="D1028" s="81">
        <v>0</v>
      </c>
      <c r="E1028" s="81"/>
      <c r="F1028" s="81">
        <v>0</v>
      </c>
      <c r="G1028" s="81"/>
      <c r="H1028" s="389"/>
      <c r="I1028" s="81">
        <f t="shared" si="118"/>
        <v>0</v>
      </c>
      <c r="J1028" s="389"/>
    </row>
    <row r="1029" s="338" customFormat="1" ht="24" customHeight="1" spans="1:10">
      <c r="A1029" s="386" t="s">
        <v>1929</v>
      </c>
      <c r="B1029" s="387">
        <v>7</v>
      </c>
      <c r="C1029" s="388" t="s">
        <v>129</v>
      </c>
      <c r="D1029" s="81">
        <v>0</v>
      </c>
      <c r="E1029" s="81"/>
      <c r="F1029" s="81">
        <v>0</v>
      </c>
      <c r="G1029" s="81"/>
      <c r="H1029" s="389"/>
      <c r="I1029" s="81">
        <f t="shared" si="118"/>
        <v>0</v>
      </c>
      <c r="J1029" s="389"/>
    </row>
    <row r="1030" s="338" customFormat="1" ht="24" customHeight="1" spans="1:10">
      <c r="A1030" s="386" t="s">
        <v>1930</v>
      </c>
      <c r="B1030" s="387">
        <v>7</v>
      </c>
      <c r="C1030" s="388" t="s">
        <v>1931</v>
      </c>
      <c r="D1030" s="81">
        <v>0</v>
      </c>
      <c r="E1030" s="81"/>
      <c r="F1030" s="81">
        <v>0</v>
      </c>
      <c r="G1030" s="81"/>
      <c r="H1030" s="389"/>
      <c r="I1030" s="81">
        <f t="shared" si="118"/>
        <v>0</v>
      </c>
      <c r="J1030" s="389"/>
    </row>
    <row r="1031" s="338" customFormat="1" ht="24" customHeight="1" spans="1:10">
      <c r="A1031" s="386" t="s">
        <v>1932</v>
      </c>
      <c r="B1031" s="387">
        <v>7</v>
      </c>
      <c r="C1031" s="388" t="s">
        <v>1933</v>
      </c>
      <c r="D1031" s="81">
        <v>0</v>
      </c>
      <c r="E1031" s="81"/>
      <c r="F1031" s="81">
        <v>0</v>
      </c>
      <c r="G1031" s="81"/>
      <c r="H1031" s="389"/>
      <c r="I1031" s="81">
        <f t="shared" ref="I1031:I1094" si="120">G1031-D1031</f>
        <v>0</v>
      </c>
      <c r="J1031" s="389"/>
    </row>
    <row r="1032" s="338" customFormat="1" ht="24" customHeight="1" spans="1:10">
      <c r="A1032" s="386" t="s">
        <v>1934</v>
      </c>
      <c r="B1032" s="387">
        <v>7</v>
      </c>
      <c r="C1032" s="388" t="s">
        <v>1935</v>
      </c>
      <c r="D1032" s="81">
        <v>0</v>
      </c>
      <c r="E1032" s="81"/>
      <c r="F1032" s="81">
        <v>0</v>
      </c>
      <c r="G1032" s="81"/>
      <c r="H1032" s="389"/>
      <c r="I1032" s="81">
        <f t="shared" si="120"/>
        <v>0</v>
      </c>
      <c r="J1032" s="389"/>
    </row>
    <row r="1033" s="338" customFormat="1" ht="24" customHeight="1" spans="1:10">
      <c r="A1033" s="386" t="s">
        <v>1936</v>
      </c>
      <c r="B1033" s="387">
        <v>7</v>
      </c>
      <c r="C1033" s="388" t="s">
        <v>1937</v>
      </c>
      <c r="D1033" s="81">
        <v>4440000</v>
      </c>
      <c r="E1033" s="81">
        <v>13836929.09</v>
      </c>
      <c r="F1033" s="81">
        <v>4485392.27</v>
      </c>
      <c r="G1033" s="81">
        <v>6908819.77</v>
      </c>
      <c r="H1033" s="389">
        <f>G1033/F1033</f>
        <v>1.54029332422245</v>
      </c>
      <c r="I1033" s="81">
        <f t="shared" si="120"/>
        <v>2468819.77</v>
      </c>
      <c r="J1033" s="389">
        <f>I1033/D1033</f>
        <v>0.556040488738739</v>
      </c>
    </row>
    <row r="1034" s="338" customFormat="1" ht="24" customHeight="1" spans="1:10">
      <c r="A1034" s="386" t="s">
        <v>1938</v>
      </c>
      <c r="B1034" s="387">
        <v>5</v>
      </c>
      <c r="C1034" s="388" t="s">
        <v>1939</v>
      </c>
      <c r="D1034" s="81">
        <v>1050000</v>
      </c>
      <c r="E1034" s="81"/>
      <c r="F1034" s="81">
        <v>1206280</v>
      </c>
      <c r="G1034" s="81">
        <v>2775880</v>
      </c>
      <c r="H1034" s="389"/>
      <c r="I1034" s="81">
        <f t="shared" si="120"/>
        <v>1725880</v>
      </c>
      <c r="J1034" s="389">
        <f>I1034/D1034</f>
        <v>1.64369523809524</v>
      </c>
    </row>
    <row r="1035" s="338" customFormat="1" ht="24" customHeight="1" spans="1:10">
      <c r="A1035" s="386" t="s">
        <v>1940</v>
      </c>
      <c r="B1035" s="387">
        <v>7</v>
      </c>
      <c r="C1035" s="388" t="s">
        <v>1941</v>
      </c>
      <c r="D1035" s="81">
        <v>0</v>
      </c>
      <c r="E1035" s="81"/>
      <c r="F1035" s="81">
        <v>0</v>
      </c>
      <c r="G1035" s="81"/>
      <c r="H1035" s="389"/>
      <c r="I1035" s="81">
        <f t="shared" si="120"/>
        <v>0</v>
      </c>
      <c r="J1035" s="389"/>
    </row>
    <row r="1036" s="338" customFormat="1" ht="24" customHeight="1" spans="1:10">
      <c r="A1036" s="386" t="s">
        <v>1942</v>
      </c>
      <c r="B1036" s="387">
        <v>7</v>
      </c>
      <c r="C1036" s="388" t="s">
        <v>1943</v>
      </c>
      <c r="D1036" s="81">
        <v>0</v>
      </c>
      <c r="E1036" s="81"/>
      <c r="F1036" s="81">
        <v>0</v>
      </c>
      <c r="G1036" s="81"/>
      <c r="H1036" s="389"/>
      <c r="I1036" s="81">
        <f t="shared" si="120"/>
        <v>0</v>
      </c>
      <c r="J1036" s="389"/>
    </row>
    <row r="1037" s="338" customFormat="1" ht="24" customHeight="1" spans="1:10">
      <c r="A1037" s="386" t="s">
        <v>1944</v>
      </c>
      <c r="B1037" s="387">
        <v>7</v>
      </c>
      <c r="C1037" s="388" t="s">
        <v>1945</v>
      </c>
      <c r="D1037" s="81">
        <v>0</v>
      </c>
      <c r="E1037" s="81"/>
      <c r="F1037" s="81">
        <v>0</v>
      </c>
      <c r="G1037" s="81"/>
      <c r="H1037" s="389"/>
      <c r="I1037" s="81">
        <f t="shared" si="120"/>
        <v>0</v>
      </c>
      <c r="J1037" s="389"/>
    </row>
    <row r="1038" s="338" customFormat="1" ht="24" customHeight="1" spans="1:10">
      <c r="A1038" s="386" t="s">
        <v>1946</v>
      </c>
      <c r="B1038" s="387">
        <v>7</v>
      </c>
      <c r="C1038" s="388" t="s">
        <v>1947</v>
      </c>
      <c r="D1038" s="81">
        <v>0</v>
      </c>
      <c r="E1038" s="81"/>
      <c r="F1038" s="81">
        <v>0</v>
      </c>
      <c r="G1038" s="81"/>
      <c r="H1038" s="389"/>
      <c r="I1038" s="81">
        <f t="shared" si="120"/>
        <v>0</v>
      </c>
      <c r="J1038" s="389"/>
    </row>
    <row r="1039" s="338" customFormat="1" ht="24" customHeight="1" spans="1:10">
      <c r="A1039" s="386" t="s">
        <v>1948</v>
      </c>
      <c r="B1039" s="387">
        <v>7</v>
      </c>
      <c r="C1039" s="388" t="s">
        <v>1949</v>
      </c>
      <c r="D1039" s="81">
        <v>1050000</v>
      </c>
      <c r="E1039" s="81"/>
      <c r="F1039" s="81">
        <v>1206280</v>
      </c>
      <c r="G1039" s="81">
        <v>2775880</v>
      </c>
      <c r="H1039" s="389"/>
      <c r="I1039" s="81">
        <f t="shared" si="120"/>
        <v>1725880</v>
      </c>
      <c r="J1039" s="389">
        <f t="shared" ref="J1039:J1041" si="121">I1039/D1039</f>
        <v>1.64369523809524</v>
      </c>
    </row>
    <row r="1040" s="338" customFormat="1" ht="24" customHeight="1" spans="1:10">
      <c r="A1040" s="381" t="s">
        <v>1950</v>
      </c>
      <c r="B1040" s="382">
        <v>3</v>
      </c>
      <c r="C1040" s="402" t="s">
        <v>1951</v>
      </c>
      <c r="D1040" s="404">
        <v>2990000</v>
      </c>
      <c r="E1040" s="404"/>
      <c r="F1040" s="404">
        <v>3000000</v>
      </c>
      <c r="G1040" s="404">
        <v>3400000</v>
      </c>
      <c r="H1040" s="385"/>
      <c r="I1040" s="404">
        <f t="shared" si="120"/>
        <v>410000</v>
      </c>
      <c r="J1040" s="385">
        <f t="shared" si="121"/>
        <v>0.137123745819398</v>
      </c>
    </row>
    <row r="1041" s="338" customFormat="1" ht="24" customHeight="1" spans="1:10">
      <c r="A1041" s="386" t="s">
        <v>1952</v>
      </c>
      <c r="B1041" s="387">
        <v>5</v>
      </c>
      <c r="C1041" s="388" t="s">
        <v>1953</v>
      </c>
      <c r="D1041" s="405">
        <v>2990000</v>
      </c>
      <c r="E1041" s="405"/>
      <c r="F1041" s="405">
        <v>3000000</v>
      </c>
      <c r="G1041" s="405">
        <v>3400000</v>
      </c>
      <c r="H1041" s="389"/>
      <c r="I1041" s="405">
        <f t="shared" si="120"/>
        <v>410000</v>
      </c>
      <c r="J1041" s="389">
        <f t="shared" si="121"/>
        <v>0.137123745819398</v>
      </c>
    </row>
    <row r="1042" s="338" customFormat="1" ht="24" customHeight="1" spans="1:10">
      <c r="A1042" s="386" t="s">
        <v>1954</v>
      </c>
      <c r="B1042" s="387">
        <v>7</v>
      </c>
      <c r="C1042" s="388" t="s">
        <v>125</v>
      </c>
      <c r="D1042" s="405">
        <v>0</v>
      </c>
      <c r="E1042" s="405"/>
      <c r="F1042" s="405">
        <v>0</v>
      </c>
      <c r="G1042" s="405"/>
      <c r="H1042" s="389"/>
      <c r="I1042" s="405">
        <f t="shared" si="120"/>
        <v>0</v>
      </c>
      <c r="J1042" s="389"/>
    </row>
    <row r="1043" s="338" customFormat="1" ht="24" customHeight="1" spans="1:10">
      <c r="A1043" s="386" t="s">
        <v>1955</v>
      </c>
      <c r="B1043" s="387">
        <v>7</v>
      </c>
      <c r="C1043" s="388" t="s">
        <v>127</v>
      </c>
      <c r="D1043" s="405">
        <v>0</v>
      </c>
      <c r="E1043" s="405"/>
      <c r="F1043" s="405">
        <v>0</v>
      </c>
      <c r="G1043" s="405"/>
      <c r="H1043" s="389"/>
      <c r="I1043" s="405">
        <f t="shared" si="120"/>
        <v>0</v>
      </c>
      <c r="J1043" s="389"/>
    </row>
    <row r="1044" s="338" customFormat="1" ht="24" customHeight="1" spans="1:10">
      <c r="A1044" s="386" t="s">
        <v>1956</v>
      </c>
      <c r="B1044" s="387">
        <v>7</v>
      </c>
      <c r="C1044" s="388" t="s">
        <v>129</v>
      </c>
      <c r="D1044" s="405">
        <v>0</v>
      </c>
      <c r="E1044" s="405"/>
      <c r="F1044" s="405">
        <v>0</v>
      </c>
      <c r="G1044" s="405"/>
      <c r="H1044" s="389"/>
      <c r="I1044" s="405">
        <f t="shared" si="120"/>
        <v>0</v>
      </c>
      <c r="J1044" s="389"/>
    </row>
    <row r="1045" s="338" customFormat="1" ht="24" customHeight="1" spans="1:10">
      <c r="A1045" s="386" t="s">
        <v>1957</v>
      </c>
      <c r="B1045" s="387">
        <v>7</v>
      </c>
      <c r="C1045" s="388" t="s">
        <v>1958</v>
      </c>
      <c r="D1045" s="405">
        <v>0</v>
      </c>
      <c r="E1045" s="405"/>
      <c r="F1045" s="405">
        <v>0</v>
      </c>
      <c r="G1045" s="405"/>
      <c r="H1045" s="389"/>
      <c r="I1045" s="405">
        <f t="shared" si="120"/>
        <v>0</v>
      </c>
      <c r="J1045" s="389"/>
    </row>
    <row r="1046" s="338" customFormat="1" ht="24" customHeight="1" spans="1:10">
      <c r="A1046" s="386" t="s">
        <v>1959</v>
      </c>
      <c r="B1046" s="387">
        <v>7</v>
      </c>
      <c r="C1046" s="388" t="s">
        <v>1960</v>
      </c>
      <c r="D1046" s="405">
        <v>0</v>
      </c>
      <c r="E1046" s="405"/>
      <c r="F1046" s="405">
        <v>0</v>
      </c>
      <c r="G1046" s="405"/>
      <c r="H1046" s="389"/>
      <c r="I1046" s="405">
        <f t="shared" si="120"/>
        <v>0</v>
      </c>
      <c r="J1046" s="389"/>
    </row>
    <row r="1047" s="338" customFormat="1" ht="24" customHeight="1" spans="1:10">
      <c r="A1047" s="386" t="s">
        <v>1961</v>
      </c>
      <c r="B1047" s="387">
        <v>7</v>
      </c>
      <c r="C1047" s="388" t="s">
        <v>1962</v>
      </c>
      <c r="D1047" s="405">
        <v>990000</v>
      </c>
      <c r="E1047" s="405"/>
      <c r="F1047" s="405">
        <v>0</v>
      </c>
      <c r="G1047" s="405"/>
      <c r="H1047" s="389"/>
      <c r="I1047" s="405">
        <f t="shared" si="120"/>
        <v>-990000</v>
      </c>
      <c r="J1047" s="389">
        <f>I1047/D1047</f>
        <v>-1</v>
      </c>
    </row>
    <row r="1048" s="338" customFormat="1" ht="24" customHeight="1" spans="1:10">
      <c r="A1048" s="386" t="s">
        <v>1963</v>
      </c>
      <c r="B1048" s="387">
        <v>7</v>
      </c>
      <c r="C1048" s="388" t="s">
        <v>1964</v>
      </c>
      <c r="D1048" s="405">
        <v>0</v>
      </c>
      <c r="E1048" s="405"/>
      <c r="F1048" s="405">
        <v>0</v>
      </c>
      <c r="G1048" s="405"/>
      <c r="H1048" s="389"/>
      <c r="I1048" s="405">
        <f t="shared" si="120"/>
        <v>0</v>
      </c>
      <c r="J1048" s="389"/>
    </row>
    <row r="1049" s="338" customFormat="1" ht="24" customHeight="1" spans="1:10">
      <c r="A1049" s="386" t="s">
        <v>1965</v>
      </c>
      <c r="B1049" s="387">
        <v>7</v>
      </c>
      <c r="C1049" s="388" t="s">
        <v>143</v>
      </c>
      <c r="D1049" s="405">
        <v>0</v>
      </c>
      <c r="E1049" s="405"/>
      <c r="F1049" s="405">
        <v>0</v>
      </c>
      <c r="G1049" s="405"/>
      <c r="H1049" s="389"/>
      <c r="I1049" s="405">
        <f t="shared" si="120"/>
        <v>0</v>
      </c>
      <c r="J1049" s="389"/>
    </row>
    <row r="1050" s="338" customFormat="1" ht="24" customHeight="1" spans="1:10">
      <c r="A1050" s="386" t="s">
        <v>1966</v>
      </c>
      <c r="B1050" s="387">
        <v>7</v>
      </c>
      <c r="C1050" s="388" t="s">
        <v>1967</v>
      </c>
      <c r="D1050" s="405">
        <v>2000000</v>
      </c>
      <c r="E1050" s="405"/>
      <c r="F1050" s="405">
        <v>3000000</v>
      </c>
      <c r="G1050" s="405">
        <v>3400000</v>
      </c>
      <c r="H1050" s="389"/>
      <c r="I1050" s="405">
        <f t="shared" si="120"/>
        <v>1400000</v>
      </c>
      <c r="J1050" s="389">
        <f>I1050/D1050</f>
        <v>0.7</v>
      </c>
    </row>
    <row r="1051" s="338" customFormat="1" ht="24" customHeight="1" spans="1:10">
      <c r="A1051" s="386" t="s">
        <v>1968</v>
      </c>
      <c r="B1051" s="387">
        <v>5</v>
      </c>
      <c r="C1051" s="388" t="s">
        <v>1969</v>
      </c>
      <c r="D1051" s="405">
        <v>0</v>
      </c>
      <c r="E1051" s="405"/>
      <c r="F1051" s="405">
        <v>0</v>
      </c>
      <c r="G1051" s="405"/>
      <c r="H1051" s="389"/>
      <c r="I1051" s="405">
        <f t="shared" si="120"/>
        <v>0</v>
      </c>
      <c r="J1051" s="389"/>
    </row>
    <row r="1052" s="338" customFormat="1" ht="24" customHeight="1" spans="1:10">
      <c r="A1052" s="386" t="s">
        <v>1970</v>
      </c>
      <c r="B1052" s="387">
        <v>7</v>
      </c>
      <c r="C1052" s="388" t="s">
        <v>125</v>
      </c>
      <c r="D1052" s="405">
        <v>0</v>
      </c>
      <c r="E1052" s="405"/>
      <c r="F1052" s="405">
        <v>0</v>
      </c>
      <c r="G1052" s="405"/>
      <c r="H1052" s="389"/>
      <c r="I1052" s="405">
        <f t="shared" si="120"/>
        <v>0</v>
      </c>
      <c r="J1052" s="389"/>
    </row>
    <row r="1053" s="338" customFormat="1" ht="24" customHeight="1" spans="1:10">
      <c r="A1053" s="386" t="s">
        <v>1971</v>
      </c>
      <c r="B1053" s="387">
        <v>7</v>
      </c>
      <c r="C1053" s="388" t="s">
        <v>127</v>
      </c>
      <c r="D1053" s="405">
        <v>0</v>
      </c>
      <c r="E1053" s="405"/>
      <c r="F1053" s="405">
        <v>0</v>
      </c>
      <c r="G1053" s="405"/>
      <c r="H1053" s="389"/>
      <c r="I1053" s="405">
        <f t="shared" si="120"/>
        <v>0</v>
      </c>
      <c r="J1053" s="389"/>
    </row>
    <row r="1054" s="338" customFormat="1" ht="24" customHeight="1" spans="1:10">
      <c r="A1054" s="386" t="s">
        <v>1972</v>
      </c>
      <c r="B1054" s="387">
        <v>7</v>
      </c>
      <c r="C1054" s="388" t="s">
        <v>129</v>
      </c>
      <c r="D1054" s="405">
        <v>0</v>
      </c>
      <c r="E1054" s="405"/>
      <c r="F1054" s="405">
        <v>0</v>
      </c>
      <c r="G1054" s="405"/>
      <c r="H1054" s="389"/>
      <c r="I1054" s="405">
        <f t="shared" si="120"/>
        <v>0</v>
      </c>
      <c r="J1054" s="389"/>
    </row>
    <row r="1055" s="338" customFormat="1" ht="24" customHeight="1" spans="1:10">
      <c r="A1055" s="386" t="s">
        <v>1973</v>
      </c>
      <c r="B1055" s="387">
        <v>7</v>
      </c>
      <c r="C1055" s="388" t="s">
        <v>1974</v>
      </c>
      <c r="D1055" s="405">
        <v>0</v>
      </c>
      <c r="E1055" s="405"/>
      <c r="F1055" s="405">
        <v>0</v>
      </c>
      <c r="G1055" s="405"/>
      <c r="H1055" s="389"/>
      <c r="I1055" s="405">
        <f t="shared" si="120"/>
        <v>0</v>
      </c>
      <c r="J1055" s="389"/>
    </row>
    <row r="1056" s="338" customFormat="1" ht="24" customHeight="1" spans="1:10">
      <c r="A1056" s="386" t="s">
        <v>1975</v>
      </c>
      <c r="B1056" s="387">
        <v>7</v>
      </c>
      <c r="C1056" s="388" t="s">
        <v>1976</v>
      </c>
      <c r="D1056" s="405">
        <v>0</v>
      </c>
      <c r="E1056" s="405"/>
      <c r="F1056" s="405">
        <v>0</v>
      </c>
      <c r="G1056" s="405"/>
      <c r="H1056" s="389"/>
      <c r="I1056" s="405">
        <f t="shared" si="120"/>
        <v>0</v>
      </c>
      <c r="J1056" s="389"/>
    </row>
    <row r="1057" s="338" customFormat="1" ht="24" customHeight="1" spans="1:10">
      <c r="A1057" s="386" t="s">
        <v>1977</v>
      </c>
      <c r="B1057" s="387">
        <v>5</v>
      </c>
      <c r="C1057" s="388" t="s">
        <v>1978</v>
      </c>
      <c r="D1057" s="405">
        <v>0</v>
      </c>
      <c r="E1057" s="405"/>
      <c r="F1057" s="405">
        <v>0</v>
      </c>
      <c r="G1057" s="405"/>
      <c r="H1057" s="389"/>
      <c r="I1057" s="405">
        <f t="shared" si="120"/>
        <v>0</v>
      </c>
      <c r="J1057" s="389"/>
    </row>
    <row r="1058" s="338" customFormat="1" ht="24" customHeight="1" spans="1:10">
      <c r="A1058" s="386" t="s">
        <v>1979</v>
      </c>
      <c r="B1058" s="387">
        <v>7</v>
      </c>
      <c r="C1058" s="388" t="s">
        <v>1980</v>
      </c>
      <c r="D1058" s="405">
        <v>0</v>
      </c>
      <c r="E1058" s="405"/>
      <c r="F1058" s="405">
        <v>0</v>
      </c>
      <c r="G1058" s="405"/>
      <c r="H1058" s="389"/>
      <c r="I1058" s="405">
        <f t="shared" si="120"/>
        <v>0</v>
      </c>
      <c r="J1058" s="389"/>
    </row>
    <row r="1059" s="338" customFormat="1" ht="24" customHeight="1" spans="1:10">
      <c r="A1059" s="386" t="s">
        <v>1981</v>
      </c>
      <c r="B1059" s="387">
        <v>7</v>
      </c>
      <c r="C1059" s="388" t="s">
        <v>1982</v>
      </c>
      <c r="D1059" s="405">
        <v>0</v>
      </c>
      <c r="E1059" s="405"/>
      <c r="F1059" s="405">
        <v>0</v>
      </c>
      <c r="G1059" s="405"/>
      <c r="H1059" s="389"/>
      <c r="I1059" s="405">
        <f t="shared" si="120"/>
        <v>0</v>
      </c>
      <c r="J1059" s="389"/>
    </row>
    <row r="1060" s="338" customFormat="1" ht="24" customHeight="1" spans="1:10">
      <c r="A1060" s="381" t="s">
        <v>1983</v>
      </c>
      <c r="B1060" s="382">
        <v>3</v>
      </c>
      <c r="C1060" s="402" t="s">
        <v>1984</v>
      </c>
      <c r="D1060" s="404">
        <v>21210000</v>
      </c>
      <c r="E1060" s="404"/>
      <c r="F1060" s="404">
        <v>12422344.67</v>
      </c>
      <c r="G1060" s="404">
        <v>19192438.28</v>
      </c>
      <c r="H1060" s="385"/>
      <c r="I1060" s="404">
        <f t="shared" si="120"/>
        <v>-2017561.72</v>
      </c>
      <c r="J1060" s="385">
        <f>I1060/D1060</f>
        <v>-0.0951231362564827</v>
      </c>
    </row>
    <row r="1061" s="338" customFormat="1" ht="24" customHeight="1" spans="1:10">
      <c r="A1061" s="386" t="s">
        <v>1985</v>
      </c>
      <c r="B1061" s="387">
        <v>5</v>
      </c>
      <c r="C1061" s="388" t="s">
        <v>1986</v>
      </c>
      <c r="D1061" s="405">
        <v>0</v>
      </c>
      <c r="E1061" s="405"/>
      <c r="F1061" s="405">
        <v>0</v>
      </c>
      <c r="G1061" s="405"/>
      <c r="H1061" s="389"/>
      <c r="I1061" s="405">
        <f t="shared" si="120"/>
        <v>0</v>
      </c>
      <c r="J1061" s="389"/>
    </row>
    <row r="1062" s="338" customFormat="1" ht="24" customHeight="1" spans="1:10">
      <c r="A1062" s="386" t="s">
        <v>1987</v>
      </c>
      <c r="B1062" s="387">
        <v>7</v>
      </c>
      <c r="C1062" s="388" t="s">
        <v>125</v>
      </c>
      <c r="D1062" s="405">
        <v>0</v>
      </c>
      <c r="E1062" s="405"/>
      <c r="F1062" s="405">
        <v>0</v>
      </c>
      <c r="G1062" s="405"/>
      <c r="H1062" s="389"/>
      <c r="I1062" s="405">
        <f t="shared" si="120"/>
        <v>0</v>
      </c>
      <c r="J1062" s="389"/>
    </row>
    <row r="1063" s="338" customFormat="1" ht="24" customHeight="1" spans="1:10">
      <c r="A1063" s="386" t="s">
        <v>1988</v>
      </c>
      <c r="B1063" s="387">
        <v>7</v>
      </c>
      <c r="C1063" s="388" t="s">
        <v>127</v>
      </c>
      <c r="D1063" s="405">
        <v>0</v>
      </c>
      <c r="E1063" s="405"/>
      <c r="F1063" s="405">
        <v>0</v>
      </c>
      <c r="G1063" s="405"/>
      <c r="H1063" s="389"/>
      <c r="I1063" s="405">
        <f t="shared" si="120"/>
        <v>0</v>
      </c>
      <c r="J1063" s="389"/>
    </row>
    <row r="1064" s="338" customFormat="1" ht="24" customHeight="1" spans="1:10">
      <c r="A1064" s="386" t="s">
        <v>1989</v>
      </c>
      <c r="B1064" s="387">
        <v>7</v>
      </c>
      <c r="C1064" s="388" t="s">
        <v>129</v>
      </c>
      <c r="D1064" s="405">
        <v>0</v>
      </c>
      <c r="E1064" s="405"/>
      <c r="F1064" s="405">
        <v>0</v>
      </c>
      <c r="G1064" s="405"/>
      <c r="H1064" s="389"/>
      <c r="I1064" s="405">
        <f t="shared" si="120"/>
        <v>0</v>
      </c>
      <c r="J1064" s="389"/>
    </row>
    <row r="1065" s="338" customFormat="1" ht="24" customHeight="1" spans="1:10">
      <c r="A1065" s="386" t="s">
        <v>1990</v>
      </c>
      <c r="B1065" s="387">
        <v>7</v>
      </c>
      <c r="C1065" s="388" t="s">
        <v>1991</v>
      </c>
      <c r="D1065" s="405">
        <v>0</v>
      </c>
      <c r="E1065" s="405"/>
      <c r="F1065" s="405">
        <v>0</v>
      </c>
      <c r="G1065" s="405"/>
      <c r="H1065" s="389"/>
      <c r="I1065" s="405">
        <f t="shared" si="120"/>
        <v>0</v>
      </c>
      <c r="J1065" s="389"/>
    </row>
    <row r="1066" s="338" customFormat="1" ht="24" customHeight="1" spans="1:10">
      <c r="A1066" s="386" t="s">
        <v>1992</v>
      </c>
      <c r="B1066" s="387">
        <v>7</v>
      </c>
      <c r="C1066" s="388" t="s">
        <v>143</v>
      </c>
      <c r="D1066" s="405">
        <v>0</v>
      </c>
      <c r="E1066" s="405"/>
      <c r="F1066" s="405">
        <v>0</v>
      </c>
      <c r="G1066" s="405"/>
      <c r="H1066" s="389"/>
      <c r="I1066" s="405">
        <f t="shared" si="120"/>
        <v>0</v>
      </c>
      <c r="J1066" s="389"/>
    </row>
    <row r="1067" s="338" customFormat="1" ht="24" customHeight="1" spans="1:10">
      <c r="A1067" s="386" t="s">
        <v>1993</v>
      </c>
      <c r="B1067" s="387">
        <v>7</v>
      </c>
      <c r="C1067" s="388" t="s">
        <v>1994</v>
      </c>
      <c r="D1067" s="405">
        <v>0</v>
      </c>
      <c r="E1067" s="405"/>
      <c r="F1067" s="405">
        <v>0</v>
      </c>
      <c r="G1067" s="405"/>
      <c r="H1067" s="389"/>
      <c r="I1067" s="405">
        <f t="shared" si="120"/>
        <v>0</v>
      </c>
      <c r="J1067" s="389"/>
    </row>
    <row r="1068" s="338" customFormat="1" ht="24" customHeight="1" spans="1:10">
      <c r="A1068" s="386" t="s">
        <v>1995</v>
      </c>
      <c r="B1068" s="387">
        <v>5</v>
      </c>
      <c r="C1068" s="388" t="s">
        <v>1996</v>
      </c>
      <c r="D1068" s="405">
        <v>0</v>
      </c>
      <c r="E1068" s="405"/>
      <c r="F1068" s="405">
        <v>0</v>
      </c>
      <c r="G1068" s="405"/>
      <c r="H1068" s="389"/>
      <c r="I1068" s="405">
        <f t="shared" si="120"/>
        <v>0</v>
      </c>
      <c r="J1068" s="389"/>
    </row>
    <row r="1069" s="338" customFormat="1" ht="24" customHeight="1" spans="1:10">
      <c r="A1069" s="386" t="s">
        <v>1997</v>
      </c>
      <c r="B1069" s="387">
        <v>7</v>
      </c>
      <c r="C1069" s="388" t="s">
        <v>1998</v>
      </c>
      <c r="D1069" s="405">
        <v>0</v>
      </c>
      <c r="E1069" s="405"/>
      <c r="F1069" s="405">
        <v>0</v>
      </c>
      <c r="G1069" s="405"/>
      <c r="H1069" s="389"/>
      <c r="I1069" s="405">
        <f t="shared" si="120"/>
        <v>0</v>
      </c>
      <c r="J1069" s="389"/>
    </row>
    <row r="1070" s="338" customFormat="1" ht="24" customHeight="1" spans="1:10">
      <c r="A1070" s="386" t="s">
        <v>1999</v>
      </c>
      <c r="B1070" s="387">
        <v>7</v>
      </c>
      <c r="C1070" s="388" t="s">
        <v>2000</v>
      </c>
      <c r="D1070" s="405">
        <v>0</v>
      </c>
      <c r="E1070" s="405"/>
      <c r="F1070" s="405">
        <v>0</v>
      </c>
      <c r="G1070" s="405"/>
      <c r="H1070" s="389"/>
      <c r="I1070" s="405">
        <f t="shared" si="120"/>
        <v>0</v>
      </c>
      <c r="J1070" s="389"/>
    </row>
    <row r="1071" s="338" customFormat="1" ht="24" customHeight="1" spans="1:10">
      <c r="A1071" s="386" t="s">
        <v>2001</v>
      </c>
      <c r="B1071" s="387">
        <v>7</v>
      </c>
      <c r="C1071" s="388" t="s">
        <v>2002</v>
      </c>
      <c r="D1071" s="405">
        <v>0</v>
      </c>
      <c r="E1071" s="405"/>
      <c r="F1071" s="405">
        <v>0</v>
      </c>
      <c r="G1071" s="405"/>
      <c r="H1071" s="389"/>
      <c r="I1071" s="405">
        <f t="shared" si="120"/>
        <v>0</v>
      </c>
      <c r="J1071" s="389"/>
    </row>
    <row r="1072" s="338" customFormat="1" ht="24" customHeight="1" spans="1:10">
      <c r="A1072" s="386" t="s">
        <v>2003</v>
      </c>
      <c r="B1072" s="387">
        <v>7</v>
      </c>
      <c r="C1072" s="388" t="s">
        <v>2004</v>
      </c>
      <c r="D1072" s="405">
        <v>0</v>
      </c>
      <c r="E1072" s="405"/>
      <c r="F1072" s="405">
        <v>0</v>
      </c>
      <c r="G1072" s="405"/>
      <c r="H1072" s="389"/>
      <c r="I1072" s="405">
        <f t="shared" si="120"/>
        <v>0</v>
      </c>
      <c r="J1072" s="389"/>
    </row>
    <row r="1073" s="338" customFormat="1" ht="24" customHeight="1" spans="1:10">
      <c r="A1073" s="386" t="s">
        <v>2005</v>
      </c>
      <c r="B1073" s="387">
        <v>7</v>
      </c>
      <c r="C1073" s="388" t="s">
        <v>2006</v>
      </c>
      <c r="D1073" s="405">
        <v>0</v>
      </c>
      <c r="E1073" s="405"/>
      <c r="F1073" s="405">
        <v>0</v>
      </c>
      <c r="G1073" s="405"/>
      <c r="H1073" s="389"/>
      <c r="I1073" s="405">
        <f t="shared" si="120"/>
        <v>0</v>
      </c>
      <c r="J1073" s="389"/>
    </row>
    <row r="1074" s="338" customFormat="1" ht="24" customHeight="1" spans="1:10">
      <c r="A1074" s="386" t="s">
        <v>2007</v>
      </c>
      <c r="B1074" s="387">
        <v>7</v>
      </c>
      <c r="C1074" s="388" t="s">
        <v>2008</v>
      </c>
      <c r="D1074" s="405">
        <v>0</v>
      </c>
      <c r="E1074" s="405"/>
      <c r="F1074" s="405">
        <v>0</v>
      </c>
      <c r="G1074" s="405"/>
      <c r="H1074" s="389"/>
      <c r="I1074" s="405">
        <f t="shared" si="120"/>
        <v>0</v>
      </c>
      <c r="J1074" s="389"/>
    </row>
    <row r="1075" s="338" customFormat="1" ht="24" customHeight="1" spans="1:10">
      <c r="A1075" s="386" t="s">
        <v>2009</v>
      </c>
      <c r="B1075" s="387">
        <v>7</v>
      </c>
      <c r="C1075" s="388" t="s">
        <v>2010</v>
      </c>
      <c r="D1075" s="405">
        <v>0</v>
      </c>
      <c r="E1075" s="405"/>
      <c r="F1075" s="405">
        <v>0</v>
      </c>
      <c r="G1075" s="405"/>
      <c r="H1075" s="389"/>
      <c r="I1075" s="405">
        <f t="shared" si="120"/>
        <v>0</v>
      </c>
      <c r="J1075" s="389"/>
    </row>
    <row r="1076" s="338" customFormat="1" ht="24" customHeight="1" spans="1:10">
      <c r="A1076" s="386" t="s">
        <v>2011</v>
      </c>
      <c r="B1076" s="387">
        <v>7</v>
      </c>
      <c r="C1076" s="388" t="s">
        <v>2012</v>
      </c>
      <c r="D1076" s="405">
        <v>0</v>
      </c>
      <c r="E1076" s="405"/>
      <c r="F1076" s="405">
        <v>0</v>
      </c>
      <c r="G1076" s="405"/>
      <c r="H1076" s="389"/>
      <c r="I1076" s="405">
        <f t="shared" si="120"/>
        <v>0</v>
      </c>
      <c r="J1076" s="389"/>
    </row>
    <row r="1077" s="338" customFormat="1" ht="24" customHeight="1" spans="1:10">
      <c r="A1077" s="386" t="s">
        <v>2013</v>
      </c>
      <c r="B1077" s="387">
        <v>7</v>
      </c>
      <c r="C1077" s="388" t="s">
        <v>2014</v>
      </c>
      <c r="D1077" s="405">
        <v>0</v>
      </c>
      <c r="E1077" s="405"/>
      <c r="F1077" s="405">
        <v>0</v>
      </c>
      <c r="G1077" s="405"/>
      <c r="H1077" s="389"/>
      <c r="I1077" s="405">
        <f t="shared" si="120"/>
        <v>0</v>
      </c>
      <c r="J1077" s="389"/>
    </row>
    <row r="1078" s="338" customFormat="1" ht="24" customHeight="1" spans="1:10">
      <c r="A1078" s="386" t="s">
        <v>2015</v>
      </c>
      <c r="B1078" s="387">
        <v>5</v>
      </c>
      <c r="C1078" s="388" t="s">
        <v>2016</v>
      </c>
      <c r="D1078" s="405">
        <v>21210000</v>
      </c>
      <c r="E1078" s="405"/>
      <c r="F1078" s="405">
        <v>12320144.67</v>
      </c>
      <c r="G1078" s="405">
        <v>19192438.28</v>
      </c>
      <c r="H1078" s="389"/>
      <c r="I1078" s="405">
        <f t="shared" si="120"/>
        <v>-2017561.72</v>
      </c>
      <c r="J1078" s="389">
        <f t="shared" ref="J1078:J1083" si="122">I1078/D1078</f>
        <v>-0.0951231362564827</v>
      </c>
    </row>
    <row r="1079" s="338" customFormat="1" ht="24" customHeight="1" spans="1:10">
      <c r="A1079" s="386" t="s">
        <v>2017</v>
      </c>
      <c r="B1079" s="387">
        <v>7</v>
      </c>
      <c r="C1079" s="388" t="s">
        <v>2018</v>
      </c>
      <c r="D1079" s="405">
        <v>0</v>
      </c>
      <c r="E1079" s="405"/>
      <c r="F1079" s="405">
        <v>0</v>
      </c>
      <c r="G1079" s="405"/>
      <c r="H1079" s="389"/>
      <c r="I1079" s="405">
        <f t="shared" si="120"/>
        <v>0</v>
      </c>
      <c r="J1079" s="389"/>
    </row>
    <row r="1080" s="338" customFormat="1" ht="24" customHeight="1" spans="1:10">
      <c r="A1080" s="386" t="s">
        <v>2019</v>
      </c>
      <c r="B1080" s="387">
        <v>7</v>
      </c>
      <c r="C1080" s="388" t="s">
        <v>2020</v>
      </c>
      <c r="D1080" s="405">
        <v>11240000</v>
      </c>
      <c r="E1080" s="405"/>
      <c r="F1080" s="405">
        <v>12320144.67</v>
      </c>
      <c r="G1080" s="405">
        <v>19192438.28</v>
      </c>
      <c r="H1080" s="389"/>
      <c r="I1080" s="405">
        <f t="shared" si="120"/>
        <v>7952438.28</v>
      </c>
      <c r="J1080" s="389">
        <f t="shared" si="122"/>
        <v>0.707512302491103</v>
      </c>
    </row>
    <row r="1081" s="338" customFormat="1" ht="24" customHeight="1" spans="1:10">
      <c r="A1081" s="386" t="s">
        <v>2021</v>
      </c>
      <c r="B1081" s="387">
        <v>7</v>
      </c>
      <c r="C1081" s="388" t="s">
        <v>2022</v>
      </c>
      <c r="D1081" s="405">
        <v>0</v>
      </c>
      <c r="E1081" s="405"/>
      <c r="F1081" s="405">
        <v>0</v>
      </c>
      <c r="G1081" s="405"/>
      <c r="H1081" s="389"/>
      <c r="I1081" s="405">
        <f t="shared" si="120"/>
        <v>0</v>
      </c>
      <c r="J1081" s="389"/>
    </row>
    <row r="1082" s="338" customFormat="1" ht="24" customHeight="1" spans="1:10">
      <c r="A1082" s="386" t="s">
        <v>2023</v>
      </c>
      <c r="B1082" s="387">
        <v>7</v>
      </c>
      <c r="C1082" s="388" t="s">
        <v>2024</v>
      </c>
      <c r="D1082" s="405">
        <v>0</v>
      </c>
      <c r="E1082" s="405"/>
      <c r="F1082" s="405">
        <v>0</v>
      </c>
      <c r="G1082" s="405"/>
      <c r="H1082" s="389"/>
      <c r="I1082" s="405">
        <f t="shared" si="120"/>
        <v>0</v>
      </c>
      <c r="J1082" s="389"/>
    </row>
    <row r="1083" s="338" customFormat="1" ht="24" customHeight="1" spans="1:10">
      <c r="A1083" s="386" t="s">
        <v>2025</v>
      </c>
      <c r="B1083" s="387">
        <v>7</v>
      </c>
      <c r="C1083" s="388" t="s">
        <v>2026</v>
      </c>
      <c r="D1083" s="405">
        <v>9970000</v>
      </c>
      <c r="E1083" s="405"/>
      <c r="F1083" s="405">
        <v>0</v>
      </c>
      <c r="G1083" s="405"/>
      <c r="H1083" s="389"/>
      <c r="I1083" s="405">
        <f t="shared" si="120"/>
        <v>-9970000</v>
      </c>
      <c r="J1083" s="389">
        <f t="shared" si="122"/>
        <v>-1</v>
      </c>
    </row>
    <row r="1084" s="338" customFormat="1" ht="24" customHeight="1" spans="1:10">
      <c r="A1084" s="386" t="s">
        <v>2027</v>
      </c>
      <c r="B1084" s="387">
        <v>5</v>
      </c>
      <c r="C1084" s="388" t="s">
        <v>2028</v>
      </c>
      <c r="D1084" s="405">
        <v>0</v>
      </c>
      <c r="E1084" s="405"/>
      <c r="F1084" s="405">
        <v>0</v>
      </c>
      <c r="G1084" s="405"/>
      <c r="H1084" s="389"/>
      <c r="I1084" s="405">
        <f t="shared" si="120"/>
        <v>0</v>
      </c>
      <c r="J1084" s="389"/>
    </row>
    <row r="1085" s="338" customFormat="1" ht="24" customHeight="1" spans="1:10">
      <c r="A1085" s="386" t="s">
        <v>2029</v>
      </c>
      <c r="B1085" s="387">
        <v>7</v>
      </c>
      <c r="C1085" s="388" t="s">
        <v>2030</v>
      </c>
      <c r="D1085" s="405">
        <v>0</v>
      </c>
      <c r="E1085" s="405"/>
      <c r="F1085" s="405">
        <v>0</v>
      </c>
      <c r="G1085" s="405"/>
      <c r="H1085" s="389"/>
      <c r="I1085" s="405">
        <f t="shared" si="120"/>
        <v>0</v>
      </c>
      <c r="J1085" s="389"/>
    </row>
    <row r="1086" s="338" customFormat="1" ht="24" customHeight="1" spans="1:10">
      <c r="A1086" s="386" t="s">
        <v>2031</v>
      </c>
      <c r="B1086" s="387">
        <v>7</v>
      </c>
      <c r="C1086" s="388" t="s">
        <v>2032</v>
      </c>
      <c r="D1086" s="405">
        <v>0</v>
      </c>
      <c r="E1086" s="405"/>
      <c r="F1086" s="405">
        <v>0</v>
      </c>
      <c r="G1086" s="405"/>
      <c r="H1086" s="389"/>
      <c r="I1086" s="405">
        <f t="shared" si="120"/>
        <v>0</v>
      </c>
      <c r="J1086" s="389"/>
    </row>
    <row r="1087" s="338" customFormat="1" ht="24" customHeight="1" spans="1:10">
      <c r="A1087" s="386" t="s">
        <v>2033</v>
      </c>
      <c r="B1087" s="387">
        <v>5</v>
      </c>
      <c r="C1087" s="388" t="s">
        <v>2034</v>
      </c>
      <c r="D1087" s="405">
        <v>0</v>
      </c>
      <c r="E1087" s="405"/>
      <c r="F1087" s="405">
        <v>102200</v>
      </c>
      <c r="G1087" s="405"/>
      <c r="H1087" s="389"/>
      <c r="I1087" s="405">
        <f t="shared" si="120"/>
        <v>0</v>
      </c>
      <c r="J1087" s="389"/>
    </row>
    <row r="1088" s="338" customFormat="1" ht="24" customHeight="1" spans="1:10">
      <c r="A1088" s="386" t="s">
        <v>2035</v>
      </c>
      <c r="B1088" s="387">
        <v>7</v>
      </c>
      <c r="C1088" s="388" t="s">
        <v>2036</v>
      </c>
      <c r="D1088" s="405">
        <v>0</v>
      </c>
      <c r="E1088" s="405"/>
      <c r="F1088" s="405">
        <v>102200</v>
      </c>
      <c r="G1088" s="405"/>
      <c r="H1088" s="389"/>
      <c r="I1088" s="405">
        <f t="shared" si="120"/>
        <v>0</v>
      </c>
      <c r="J1088" s="389"/>
    </row>
    <row r="1089" s="338" customFormat="1" ht="24" customHeight="1" spans="1:10">
      <c r="A1089" s="386" t="s">
        <v>2037</v>
      </c>
      <c r="B1089" s="387">
        <v>7</v>
      </c>
      <c r="C1089" s="388" t="s">
        <v>2038</v>
      </c>
      <c r="D1089" s="405">
        <v>0</v>
      </c>
      <c r="E1089" s="405"/>
      <c r="F1089" s="405">
        <v>0</v>
      </c>
      <c r="G1089" s="405"/>
      <c r="H1089" s="389"/>
      <c r="I1089" s="405">
        <f t="shared" si="120"/>
        <v>0</v>
      </c>
      <c r="J1089" s="389"/>
    </row>
    <row r="1090" s="338" customFormat="1" ht="24" customHeight="1" spans="1:10">
      <c r="A1090" s="381" t="s">
        <v>2039</v>
      </c>
      <c r="B1090" s="382">
        <v>3</v>
      </c>
      <c r="C1090" s="402" t="s">
        <v>2040</v>
      </c>
      <c r="D1090" s="404">
        <v>0</v>
      </c>
      <c r="E1090" s="404"/>
      <c r="F1090" s="404">
        <v>0</v>
      </c>
      <c r="G1090" s="404"/>
      <c r="H1090" s="385"/>
      <c r="I1090" s="404">
        <f t="shared" si="120"/>
        <v>0</v>
      </c>
      <c r="J1090" s="385"/>
    </row>
    <row r="1091" s="338" customFormat="1" ht="24" customHeight="1" spans="1:10">
      <c r="A1091" s="386" t="s">
        <v>2041</v>
      </c>
      <c r="B1091" s="387">
        <v>5</v>
      </c>
      <c r="C1091" s="388" t="s">
        <v>2042</v>
      </c>
      <c r="D1091" s="405">
        <v>0</v>
      </c>
      <c r="E1091" s="405"/>
      <c r="F1091" s="405">
        <v>0</v>
      </c>
      <c r="G1091" s="405"/>
      <c r="H1091" s="389"/>
      <c r="I1091" s="405">
        <f t="shared" si="120"/>
        <v>0</v>
      </c>
      <c r="J1091" s="389"/>
    </row>
    <row r="1092" s="338" customFormat="1" ht="24" customHeight="1" spans="1:10">
      <c r="A1092" s="386" t="s">
        <v>2043</v>
      </c>
      <c r="B1092" s="387">
        <v>5</v>
      </c>
      <c r="C1092" s="388" t="s">
        <v>2044</v>
      </c>
      <c r="D1092" s="405">
        <v>0</v>
      </c>
      <c r="E1092" s="405"/>
      <c r="F1092" s="405">
        <v>0</v>
      </c>
      <c r="G1092" s="405"/>
      <c r="H1092" s="389"/>
      <c r="I1092" s="405">
        <f t="shared" si="120"/>
        <v>0</v>
      </c>
      <c r="J1092" s="389"/>
    </row>
    <row r="1093" s="338" customFormat="1" ht="24" customHeight="1" spans="1:10">
      <c r="A1093" s="386" t="s">
        <v>2045</v>
      </c>
      <c r="B1093" s="387">
        <v>5</v>
      </c>
      <c r="C1093" s="388" t="s">
        <v>2046</v>
      </c>
      <c r="D1093" s="405">
        <v>0</v>
      </c>
      <c r="E1093" s="405"/>
      <c r="F1093" s="405">
        <v>0</v>
      </c>
      <c r="G1093" s="405"/>
      <c r="H1093" s="389"/>
      <c r="I1093" s="405">
        <f t="shared" si="120"/>
        <v>0</v>
      </c>
      <c r="J1093" s="389"/>
    </row>
    <row r="1094" s="338" customFormat="1" ht="24" customHeight="1" spans="1:10">
      <c r="A1094" s="386" t="s">
        <v>2047</v>
      </c>
      <c r="B1094" s="387">
        <v>5</v>
      </c>
      <c r="C1094" s="388" t="s">
        <v>2048</v>
      </c>
      <c r="D1094" s="405">
        <v>0</v>
      </c>
      <c r="E1094" s="405"/>
      <c r="F1094" s="405">
        <v>0</v>
      </c>
      <c r="G1094" s="405"/>
      <c r="H1094" s="389"/>
      <c r="I1094" s="405">
        <f t="shared" si="120"/>
        <v>0</v>
      </c>
      <c r="J1094" s="389"/>
    </row>
    <row r="1095" s="338" customFormat="1" ht="24" customHeight="1" spans="1:10">
      <c r="A1095" s="386" t="s">
        <v>2049</v>
      </c>
      <c r="B1095" s="387">
        <v>5</v>
      </c>
      <c r="C1095" s="388" t="s">
        <v>2050</v>
      </c>
      <c r="D1095" s="405">
        <v>0</v>
      </c>
      <c r="E1095" s="405"/>
      <c r="F1095" s="405">
        <v>0</v>
      </c>
      <c r="G1095" s="405"/>
      <c r="H1095" s="389"/>
      <c r="I1095" s="405">
        <f t="shared" ref="I1095:I1158" si="123">G1095-D1095</f>
        <v>0</v>
      </c>
      <c r="J1095" s="389"/>
    </row>
    <row r="1096" s="338" customFormat="1" ht="24" customHeight="1" spans="1:10">
      <c r="A1096" s="386" t="s">
        <v>2051</v>
      </c>
      <c r="B1096" s="387">
        <v>5</v>
      </c>
      <c r="C1096" s="388" t="s">
        <v>1542</v>
      </c>
      <c r="D1096" s="405">
        <v>0</v>
      </c>
      <c r="E1096" s="405"/>
      <c r="F1096" s="405">
        <v>0</v>
      </c>
      <c r="G1096" s="405"/>
      <c r="H1096" s="389"/>
      <c r="I1096" s="405">
        <f t="shared" si="123"/>
        <v>0</v>
      </c>
      <c r="J1096" s="389"/>
    </row>
    <row r="1097" s="338" customFormat="1" ht="24" customHeight="1" spans="1:10">
      <c r="A1097" s="386" t="s">
        <v>2052</v>
      </c>
      <c r="B1097" s="387">
        <v>5</v>
      </c>
      <c r="C1097" s="388" t="s">
        <v>2053</v>
      </c>
      <c r="D1097" s="405">
        <v>0</v>
      </c>
      <c r="E1097" s="405"/>
      <c r="F1097" s="405">
        <v>0</v>
      </c>
      <c r="G1097" s="405"/>
      <c r="H1097" s="389"/>
      <c r="I1097" s="405">
        <f t="shared" si="123"/>
        <v>0</v>
      </c>
      <c r="J1097" s="389"/>
    </row>
    <row r="1098" s="338" customFormat="1" ht="24" customHeight="1" spans="1:10">
      <c r="A1098" s="386" t="s">
        <v>2054</v>
      </c>
      <c r="B1098" s="387">
        <v>5</v>
      </c>
      <c r="C1098" s="388" t="s">
        <v>2055</v>
      </c>
      <c r="D1098" s="405">
        <v>0</v>
      </c>
      <c r="E1098" s="405"/>
      <c r="F1098" s="405">
        <v>0</v>
      </c>
      <c r="G1098" s="405"/>
      <c r="H1098" s="389"/>
      <c r="I1098" s="405">
        <f t="shared" si="123"/>
        <v>0</v>
      </c>
      <c r="J1098" s="389"/>
    </row>
    <row r="1099" s="338" customFormat="1" ht="24" customHeight="1" spans="1:10">
      <c r="A1099" s="386" t="s">
        <v>2056</v>
      </c>
      <c r="B1099" s="387">
        <v>5</v>
      </c>
      <c r="C1099" s="388" t="s">
        <v>2057</v>
      </c>
      <c r="D1099" s="405">
        <v>0</v>
      </c>
      <c r="E1099" s="405"/>
      <c r="F1099" s="405">
        <v>0</v>
      </c>
      <c r="G1099" s="405"/>
      <c r="H1099" s="389"/>
      <c r="I1099" s="405">
        <f t="shared" si="123"/>
        <v>0</v>
      </c>
      <c r="J1099" s="389"/>
    </row>
    <row r="1100" s="338" customFormat="1" ht="24" customHeight="1" spans="1:10">
      <c r="A1100" s="381" t="s">
        <v>2058</v>
      </c>
      <c r="B1100" s="382">
        <v>3</v>
      </c>
      <c r="C1100" s="402" t="s">
        <v>2059</v>
      </c>
      <c r="D1100" s="403">
        <v>6350000</v>
      </c>
      <c r="E1100" s="403">
        <v>13499722.48</v>
      </c>
      <c r="F1100" s="403">
        <v>4739561</v>
      </c>
      <c r="G1100" s="403">
        <v>6623853.27</v>
      </c>
      <c r="H1100" s="385">
        <f>G1100/F1100</f>
        <v>1.39756683583142</v>
      </c>
      <c r="I1100" s="403">
        <f t="shared" si="123"/>
        <v>273853.27</v>
      </c>
      <c r="J1100" s="385">
        <f t="shared" ref="J1100:J1102" si="124">I1100/D1100</f>
        <v>0.0431264992125984</v>
      </c>
    </row>
    <row r="1101" s="338" customFormat="1" ht="24" customHeight="1" spans="1:10">
      <c r="A1101" s="386" t="s">
        <v>2060</v>
      </c>
      <c r="B1101" s="387">
        <v>5</v>
      </c>
      <c r="C1101" s="388" t="s">
        <v>2061</v>
      </c>
      <c r="D1101" s="81">
        <v>6350000</v>
      </c>
      <c r="E1101" s="81">
        <v>13499722.48</v>
      </c>
      <c r="F1101" s="81">
        <v>4739561</v>
      </c>
      <c r="G1101" s="81">
        <v>6623853.27</v>
      </c>
      <c r="H1101" s="389">
        <f>G1101/F1101</f>
        <v>1.39756683583142</v>
      </c>
      <c r="I1101" s="81">
        <f t="shared" si="123"/>
        <v>273853.27</v>
      </c>
      <c r="J1101" s="389">
        <f t="shared" si="124"/>
        <v>0.0431264992125984</v>
      </c>
    </row>
    <row r="1102" s="338" customFormat="1" ht="24" customHeight="1" spans="1:10">
      <c r="A1102" s="386" t="s">
        <v>2062</v>
      </c>
      <c r="B1102" s="387">
        <v>7</v>
      </c>
      <c r="C1102" s="388" t="s">
        <v>125</v>
      </c>
      <c r="D1102" s="81">
        <v>1820000</v>
      </c>
      <c r="E1102" s="81">
        <v>1901145.71</v>
      </c>
      <c r="F1102" s="81">
        <v>872541</v>
      </c>
      <c r="G1102" s="81">
        <v>1740750.74</v>
      </c>
      <c r="H1102" s="389"/>
      <c r="I1102" s="81">
        <f t="shared" si="123"/>
        <v>-79249.26</v>
      </c>
      <c r="J1102" s="389">
        <f t="shared" si="124"/>
        <v>-0.0435435494505495</v>
      </c>
    </row>
    <row r="1103" s="338" customFormat="1" ht="24" customHeight="1" spans="1:10">
      <c r="A1103" s="386" t="s">
        <v>2063</v>
      </c>
      <c r="B1103" s="387">
        <v>7</v>
      </c>
      <c r="C1103" s="388" t="s">
        <v>127</v>
      </c>
      <c r="D1103" s="81">
        <v>0</v>
      </c>
      <c r="E1103" s="81">
        <v>996400</v>
      </c>
      <c r="F1103" s="81">
        <v>101400</v>
      </c>
      <c r="G1103" s="81">
        <v>167871</v>
      </c>
      <c r="H1103" s="389"/>
      <c r="I1103" s="81">
        <f t="shared" si="123"/>
        <v>167871</v>
      </c>
      <c r="J1103" s="389"/>
    </row>
    <row r="1104" s="338" customFormat="1" ht="24" customHeight="1" spans="1:10">
      <c r="A1104" s="386" t="s">
        <v>2064</v>
      </c>
      <c r="B1104" s="387">
        <v>7</v>
      </c>
      <c r="C1104" s="388" t="s">
        <v>129</v>
      </c>
      <c r="D1104" s="81">
        <v>0</v>
      </c>
      <c r="E1104" s="81"/>
      <c r="F1104" s="81">
        <v>0</v>
      </c>
      <c r="G1104" s="81"/>
      <c r="H1104" s="389"/>
      <c r="I1104" s="81">
        <f t="shared" si="123"/>
        <v>0</v>
      </c>
      <c r="J1104" s="389"/>
    </row>
    <row r="1105" s="338" customFormat="1" ht="24" customHeight="1" spans="1:10">
      <c r="A1105" s="386" t="s">
        <v>2065</v>
      </c>
      <c r="B1105" s="387">
        <v>7</v>
      </c>
      <c r="C1105" s="388" t="s">
        <v>2066</v>
      </c>
      <c r="D1105" s="81">
        <v>0</v>
      </c>
      <c r="E1105" s="81">
        <v>3190000</v>
      </c>
      <c r="F1105" s="81">
        <v>906270</v>
      </c>
      <c r="G1105" s="81">
        <v>653764.43</v>
      </c>
      <c r="H1105" s="389"/>
      <c r="I1105" s="81">
        <f t="shared" si="123"/>
        <v>653764.43</v>
      </c>
      <c r="J1105" s="389"/>
    </row>
    <row r="1106" s="338" customFormat="1" ht="24" customHeight="1" spans="1:10">
      <c r="A1106" s="386" t="s">
        <v>2067</v>
      </c>
      <c r="B1106" s="387">
        <v>7</v>
      </c>
      <c r="C1106" s="388" t="s">
        <v>2068</v>
      </c>
      <c r="D1106" s="81">
        <v>410000</v>
      </c>
      <c r="E1106" s="81">
        <v>380000</v>
      </c>
      <c r="F1106" s="81">
        <v>175200</v>
      </c>
      <c r="G1106" s="81">
        <v>406145</v>
      </c>
      <c r="H1106" s="389"/>
      <c r="I1106" s="81">
        <f t="shared" si="123"/>
        <v>-3855</v>
      </c>
      <c r="J1106" s="389">
        <f>I1106/D1106</f>
        <v>-0.00940243902439024</v>
      </c>
    </row>
    <row r="1107" s="338" customFormat="1" ht="24" customHeight="1" spans="1:10">
      <c r="A1107" s="386" t="s">
        <v>2069</v>
      </c>
      <c r="B1107" s="387">
        <v>7</v>
      </c>
      <c r="C1107" s="388" t="s">
        <v>2070</v>
      </c>
      <c r="D1107" s="81">
        <v>0</v>
      </c>
      <c r="E1107" s="81"/>
      <c r="F1107" s="81">
        <v>0</v>
      </c>
      <c r="G1107" s="81"/>
      <c r="H1107" s="389"/>
      <c r="I1107" s="81">
        <f t="shared" si="123"/>
        <v>0</v>
      </c>
      <c r="J1107" s="389"/>
    </row>
    <row r="1108" s="338" customFormat="1" ht="24" customHeight="1" spans="1:10">
      <c r="A1108" s="386" t="s">
        <v>2071</v>
      </c>
      <c r="B1108" s="387">
        <v>7</v>
      </c>
      <c r="C1108" s="388" t="s">
        <v>2072</v>
      </c>
      <c r="D1108" s="81">
        <v>0</v>
      </c>
      <c r="E1108" s="81"/>
      <c r="F1108" s="81">
        <v>0</v>
      </c>
      <c r="G1108" s="81"/>
      <c r="H1108" s="389"/>
      <c r="I1108" s="81">
        <f t="shared" si="123"/>
        <v>0</v>
      </c>
      <c r="J1108" s="389"/>
    </row>
    <row r="1109" s="338" customFormat="1" ht="24" customHeight="1" spans="1:10">
      <c r="A1109" s="386" t="s">
        <v>2073</v>
      </c>
      <c r="B1109" s="387">
        <v>7</v>
      </c>
      <c r="C1109" s="388" t="s">
        <v>2074</v>
      </c>
      <c r="D1109" s="81">
        <v>60000</v>
      </c>
      <c r="E1109" s="81">
        <v>2955800</v>
      </c>
      <c r="F1109" s="81">
        <v>0</v>
      </c>
      <c r="G1109" s="81">
        <v>19801</v>
      </c>
      <c r="H1109" s="389"/>
      <c r="I1109" s="81">
        <f t="shared" si="123"/>
        <v>-40199</v>
      </c>
      <c r="J1109" s="389">
        <f>I1109/D1109</f>
        <v>-0.669983333333333</v>
      </c>
    </row>
    <row r="1110" s="338" customFormat="1" ht="24" customHeight="1" spans="1:10">
      <c r="A1110" s="386" t="s">
        <v>2075</v>
      </c>
      <c r="B1110" s="387">
        <v>7</v>
      </c>
      <c r="C1110" s="388" t="s">
        <v>2076</v>
      </c>
      <c r="D1110" s="81">
        <v>0</v>
      </c>
      <c r="E1110" s="81"/>
      <c r="F1110" s="81">
        <v>0</v>
      </c>
      <c r="G1110" s="81"/>
      <c r="H1110" s="389"/>
      <c r="I1110" s="81">
        <f t="shared" si="123"/>
        <v>0</v>
      </c>
      <c r="J1110" s="389"/>
    </row>
    <row r="1111" s="338" customFormat="1" ht="24" customHeight="1" spans="1:10">
      <c r="A1111" s="386" t="s">
        <v>2077</v>
      </c>
      <c r="B1111" s="387">
        <v>7</v>
      </c>
      <c r="C1111" s="388" t="s">
        <v>2078</v>
      </c>
      <c r="D1111" s="81">
        <v>0</v>
      </c>
      <c r="E1111" s="81"/>
      <c r="F1111" s="81">
        <v>0</v>
      </c>
      <c r="G1111" s="81"/>
      <c r="H1111" s="389"/>
      <c r="I1111" s="81">
        <f t="shared" si="123"/>
        <v>0</v>
      </c>
      <c r="J1111" s="389"/>
    </row>
    <row r="1112" s="338" customFormat="1" ht="24" customHeight="1" spans="1:10">
      <c r="A1112" s="386" t="s">
        <v>2079</v>
      </c>
      <c r="B1112" s="387">
        <v>7</v>
      </c>
      <c r="C1112" s="388" t="s">
        <v>2080</v>
      </c>
      <c r="D1112" s="81">
        <v>0</v>
      </c>
      <c r="E1112" s="81"/>
      <c r="F1112" s="81">
        <v>0</v>
      </c>
      <c r="G1112" s="81"/>
      <c r="H1112" s="389"/>
      <c r="I1112" s="81">
        <f t="shared" si="123"/>
        <v>0</v>
      </c>
      <c r="J1112" s="389"/>
    </row>
    <row r="1113" s="338" customFormat="1" ht="24" customHeight="1" spans="1:10">
      <c r="A1113" s="386" t="s">
        <v>2081</v>
      </c>
      <c r="B1113" s="387">
        <v>7</v>
      </c>
      <c r="C1113" s="388" t="s">
        <v>2082</v>
      </c>
      <c r="D1113" s="81">
        <v>0</v>
      </c>
      <c r="E1113" s="81"/>
      <c r="F1113" s="81">
        <v>0</v>
      </c>
      <c r="G1113" s="81"/>
      <c r="H1113" s="389"/>
      <c r="I1113" s="81">
        <f t="shared" si="123"/>
        <v>0</v>
      </c>
      <c r="J1113" s="389"/>
    </row>
    <row r="1114" s="338" customFormat="1" ht="24" customHeight="1" spans="1:10">
      <c r="A1114" s="386" t="s">
        <v>2083</v>
      </c>
      <c r="B1114" s="387">
        <v>7</v>
      </c>
      <c r="C1114" s="388" t="s">
        <v>2084</v>
      </c>
      <c r="D1114" s="81">
        <v>0</v>
      </c>
      <c r="E1114" s="81"/>
      <c r="F1114" s="81">
        <v>0</v>
      </c>
      <c r="G1114" s="81"/>
      <c r="H1114" s="389"/>
      <c r="I1114" s="81">
        <f t="shared" si="123"/>
        <v>0</v>
      </c>
      <c r="J1114" s="389"/>
    </row>
    <row r="1115" s="338" customFormat="1" ht="24" customHeight="1" spans="1:10">
      <c r="A1115" s="386" t="s">
        <v>2085</v>
      </c>
      <c r="B1115" s="387">
        <v>7</v>
      </c>
      <c r="C1115" s="388" t="s">
        <v>2086</v>
      </c>
      <c r="D1115" s="81">
        <v>0</v>
      </c>
      <c r="E1115" s="81"/>
      <c r="F1115" s="81">
        <v>0</v>
      </c>
      <c r="G1115" s="81"/>
      <c r="H1115" s="389"/>
      <c r="I1115" s="81">
        <f t="shared" si="123"/>
        <v>0</v>
      </c>
      <c r="J1115" s="389"/>
    </row>
    <row r="1116" s="338" customFormat="1" ht="24" customHeight="1" spans="1:10">
      <c r="A1116" s="386" t="s">
        <v>2087</v>
      </c>
      <c r="B1116" s="387">
        <v>7</v>
      </c>
      <c r="C1116" s="388" t="s">
        <v>2088</v>
      </c>
      <c r="D1116" s="81">
        <v>0</v>
      </c>
      <c r="E1116" s="81"/>
      <c r="F1116" s="81">
        <v>0</v>
      </c>
      <c r="G1116" s="81"/>
      <c r="H1116" s="389"/>
      <c r="I1116" s="81">
        <f t="shared" si="123"/>
        <v>0</v>
      </c>
      <c r="J1116" s="389"/>
    </row>
    <row r="1117" s="338" customFormat="1" ht="24" customHeight="1" spans="1:10">
      <c r="A1117" s="386" t="s">
        <v>2089</v>
      </c>
      <c r="B1117" s="387">
        <v>7</v>
      </c>
      <c r="C1117" s="388" t="s">
        <v>2090</v>
      </c>
      <c r="D1117" s="81">
        <v>0</v>
      </c>
      <c r="E1117" s="81"/>
      <c r="F1117" s="81">
        <v>0</v>
      </c>
      <c r="G1117" s="81"/>
      <c r="H1117" s="389"/>
      <c r="I1117" s="81">
        <f t="shared" si="123"/>
        <v>0</v>
      </c>
      <c r="J1117" s="389"/>
    </row>
    <row r="1118" s="338" customFormat="1" ht="24" customHeight="1" spans="1:10">
      <c r="A1118" s="386" t="s">
        <v>2091</v>
      </c>
      <c r="B1118" s="387">
        <v>7</v>
      </c>
      <c r="C1118" s="388" t="s">
        <v>2092</v>
      </c>
      <c r="D1118" s="81">
        <v>0</v>
      </c>
      <c r="E1118" s="81"/>
      <c r="F1118" s="81">
        <v>0</v>
      </c>
      <c r="G1118" s="81"/>
      <c r="H1118" s="389"/>
      <c r="I1118" s="81">
        <f t="shared" si="123"/>
        <v>0</v>
      </c>
      <c r="J1118" s="389"/>
    </row>
    <row r="1119" s="338" customFormat="1" ht="24" customHeight="1" spans="1:10">
      <c r="A1119" s="386" t="s">
        <v>2093</v>
      </c>
      <c r="B1119" s="387">
        <v>7</v>
      </c>
      <c r="C1119" s="388" t="s">
        <v>2094</v>
      </c>
      <c r="D1119" s="81">
        <v>0</v>
      </c>
      <c r="E1119" s="81"/>
      <c r="F1119" s="81">
        <v>0</v>
      </c>
      <c r="G1119" s="81"/>
      <c r="H1119" s="389"/>
      <c r="I1119" s="81">
        <f t="shared" si="123"/>
        <v>0</v>
      </c>
      <c r="J1119" s="389"/>
    </row>
    <row r="1120" s="338" customFormat="1" ht="24" customHeight="1" spans="1:10">
      <c r="A1120" s="386" t="s">
        <v>2095</v>
      </c>
      <c r="B1120" s="387">
        <v>7</v>
      </c>
      <c r="C1120" s="388" t="s">
        <v>2096</v>
      </c>
      <c r="D1120" s="81">
        <v>0</v>
      </c>
      <c r="E1120" s="81"/>
      <c r="F1120" s="81">
        <v>0</v>
      </c>
      <c r="G1120" s="81"/>
      <c r="H1120" s="389"/>
      <c r="I1120" s="81">
        <f t="shared" si="123"/>
        <v>0</v>
      </c>
      <c r="J1120" s="389"/>
    </row>
    <row r="1121" s="338" customFormat="1" ht="24" customHeight="1" spans="1:10">
      <c r="A1121" s="386" t="s">
        <v>2097</v>
      </c>
      <c r="B1121" s="387">
        <v>7</v>
      </c>
      <c r="C1121" s="388" t="s">
        <v>2098</v>
      </c>
      <c r="D1121" s="81">
        <v>0</v>
      </c>
      <c r="E1121" s="81"/>
      <c r="F1121" s="81">
        <v>0</v>
      </c>
      <c r="G1121" s="81"/>
      <c r="H1121" s="389"/>
      <c r="I1121" s="81">
        <f t="shared" si="123"/>
        <v>0</v>
      </c>
      <c r="J1121" s="389"/>
    </row>
    <row r="1122" s="338" customFormat="1" ht="24" customHeight="1" spans="1:10">
      <c r="A1122" s="386" t="s">
        <v>2099</v>
      </c>
      <c r="B1122" s="387">
        <v>7</v>
      </c>
      <c r="C1122" s="388" t="s">
        <v>2100</v>
      </c>
      <c r="D1122" s="81">
        <v>0</v>
      </c>
      <c r="E1122" s="81"/>
      <c r="F1122" s="81">
        <v>0</v>
      </c>
      <c r="G1122" s="81"/>
      <c r="H1122" s="389"/>
      <c r="I1122" s="81">
        <f t="shared" si="123"/>
        <v>0</v>
      </c>
      <c r="J1122" s="389"/>
    </row>
    <row r="1123" s="338" customFormat="1" ht="24" customHeight="1" spans="1:10">
      <c r="A1123" s="386" t="s">
        <v>2101</v>
      </c>
      <c r="B1123" s="387">
        <v>7</v>
      </c>
      <c r="C1123" s="388" t="s">
        <v>2102</v>
      </c>
      <c r="D1123" s="81">
        <v>0</v>
      </c>
      <c r="E1123" s="81"/>
      <c r="F1123" s="81">
        <v>0</v>
      </c>
      <c r="G1123" s="81"/>
      <c r="H1123" s="389"/>
      <c r="I1123" s="81">
        <f t="shared" si="123"/>
        <v>0</v>
      </c>
      <c r="J1123" s="389"/>
    </row>
    <row r="1124" s="338" customFormat="1" ht="24" customHeight="1" spans="1:10">
      <c r="A1124" s="386" t="s">
        <v>2103</v>
      </c>
      <c r="B1124" s="387">
        <v>7</v>
      </c>
      <c r="C1124" s="388" t="s">
        <v>2104</v>
      </c>
      <c r="D1124" s="81">
        <v>0</v>
      </c>
      <c r="E1124" s="81"/>
      <c r="F1124" s="81">
        <v>0</v>
      </c>
      <c r="G1124" s="81"/>
      <c r="H1124" s="389"/>
      <c r="I1124" s="81">
        <f t="shared" si="123"/>
        <v>0</v>
      </c>
      <c r="J1124" s="389"/>
    </row>
    <row r="1125" s="338" customFormat="1" ht="24" customHeight="1" spans="1:10">
      <c r="A1125" s="386" t="s">
        <v>2105</v>
      </c>
      <c r="B1125" s="387">
        <v>7</v>
      </c>
      <c r="C1125" s="388" t="s">
        <v>2106</v>
      </c>
      <c r="D1125" s="81">
        <v>0</v>
      </c>
      <c r="E1125" s="81"/>
      <c r="F1125" s="81">
        <v>0</v>
      </c>
      <c r="G1125" s="81"/>
      <c r="H1125" s="389"/>
      <c r="I1125" s="81">
        <f t="shared" si="123"/>
        <v>0</v>
      </c>
      <c r="J1125" s="389"/>
    </row>
    <row r="1126" s="338" customFormat="1" ht="24" customHeight="1" spans="1:10">
      <c r="A1126" s="386" t="s">
        <v>2107</v>
      </c>
      <c r="B1126" s="387">
        <v>7</v>
      </c>
      <c r="C1126" s="388" t="s">
        <v>143</v>
      </c>
      <c r="D1126" s="81">
        <v>0</v>
      </c>
      <c r="E1126" s="81"/>
      <c r="F1126" s="81">
        <v>0</v>
      </c>
      <c r="G1126" s="81"/>
      <c r="H1126" s="389"/>
      <c r="I1126" s="81">
        <f t="shared" si="123"/>
        <v>0</v>
      </c>
      <c r="J1126" s="389"/>
    </row>
    <row r="1127" s="338" customFormat="1" ht="24" customHeight="1" spans="1:10">
      <c r="A1127" s="386" t="s">
        <v>2108</v>
      </c>
      <c r="B1127" s="387">
        <v>7</v>
      </c>
      <c r="C1127" s="388" t="s">
        <v>2109</v>
      </c>
      <c r="D1127" s="81">
        <v>4060000</v>
      </c>
      <c r="E1127" s="81">
        <v>4076376.77</v>
      </c>
      <c r="F1127" s="81">
        <v>2684150</v>
      </c>
      <c r="G1127" s="81">
        <v>3635521.1</v>
      </c>
      <c r="H1127" s="389">
        <f>G1127/F1127</f>
        <v>1.35444036287093</v>
      </c>
      <c r="I1127" s="81">
        <f t="shared" si="123"/>
        <v>-424478.9</v>
      </c>
      <c r="J1127" s="389">
        <f>I1127/D1127</f>
        <v>-0.10455145320197</v>
      </c>
    </row>
    <row r="1128" s="338" customFormat="1" ht="24" customHeight="1" spans="1:10">
      <c r="A1128" s="386" t="s">
        <v>2110</v>
      </c>
      <c r="B1128" s="387">
        <v>5</v>
      </c>
      <c r="C1128" s="388" t="s">
        <v>2111</v>
      </c>
      <c r="D1128" s="81">
        <v>0</v>
      </c>
      <c r="E1128" s="81"/>
      <c r="F1128" s="81">
        <v>0</v>
      </c>
      <c r="G1128" s="81"/>
      <c r="H1128" s="389"/>
      <c r="I1128" s="81">
        <f t="shared" si="123"/>
        <v>0</v>
      </c>
      <c r="J1128" s="389"/>
    </row>
    <row r="1129" s="338" customFormat="1" ht="24" customHeight="1" spans="1:10">
      <c r="A1129" s="386" t="s">
        <v>2112</v>
      </c>
      <c r="B1129" s="387">
        <v>7</v>
      </c>
      <c r="C1129" s="388" t="s">
        <v>125</v>
      </c>
      <c r="D1129" s="81">
        <v>0</v>
      </c>
      <c r="E1129" s="81"/>
      <c r="F1129" s="81">
        <v>0</v>
      </c>
      <c r="G1129" s="81"/>
      <c r="H1129" s="389"/>
      <c r="I1129" s="81">
        <f t="shared" si="123"/>
        <v>0</v>
      </c>
      <c r="J1129" s="389"/>
    </row>
    <row r="1130" s="338" customFormat="1" ht="24" customHeight="1" spans="1:10">
      <c r="A1130" s="386" t="s">
        <v>2113</v>
      </c>
      <c r="B1130" s="387">
        <v>7</v>
      </c>
      <c r="C1130" s="388" t="s">
        <v>127</v>
      </c>
      <c r="D1130" s="81">
        <v>0</v>
      </c>
      <c r="E1130" s="81"/>
      <c r="F1130" s="81">
        <v>0</v>
      </c>
      <c r="G1130" s="81"/>
      <c r="H1130" s="389"/>
      <c r="I1130" s="81">
        <f t="shared" si="123"/>
        <v>0</v>
      </c>
      <c r="J1130" s="389"/>
    </row>
    <row r="1131" s="338" customFormat="1" ht="24" customHeight="1" spans="1:10">
      <c r="A1131" s="386" t="s">
        <v>2114</v>
      </c>
      <c r="B1131" s="387">
        <v>7</v>
      </c>
      <c r="C1131" s="388" t="s">
        <v>129</v>
      </c>
      <c r="D1131" s="81">
        <v>0</v>
      </c>
      <c r="E1131" s="81"/>
      <c r="F1131" s="81">
        <v>0</v>
      </c>
      <c r="G1131" s="81"/>
      <c r="H1131" s="389"/>
      <c r="I1131" s="81">
        <f t="shared" si="123"/>
        <v>0</v>
      </c>
      <c r="J1131" s="389"/>
    </row>
    <row r="1132" s="338" customFormat="1" ht="24" customHeight="1" spans="1:10">
      <c r="A1132" s="386" t="s">
        <v>2115</v>
      </c>
      <c r="B1132" s="387">
        <v>7</v>
      </c>
      <c r="C1132" s="388" t="s">
        <v>2116</v>
      </c>
      <c r="D1132" s="81">
        <v>0</v>
      </c>
      <c r="E1132" s="81"/>
      <c r="F1132" s="81">
        <v>0</v>
      </c>
      <c r="G1132" s="81"/>
      <c r="H1132" s="389"/>
      <c r="I1132" s="81">
        <f t="shared" si="123"/>
        <v>0</v>
      </c>
      <c r="J1132" s="389"/>
    </row>
    <row r="1133" s="338" customFormat="1" ht="24" customHeight="1" spans="1:10">
      <c r="A1133" s="386" t="s">
        <v>2117</v>
      </c>
      <c r="B1133" s="387">
        <v>7</v>
      </c>
      <c r="C1133" s="388" t="s">
        <v>2118</v>
      </c>
      <c r="D1133" s="81">
        <v>0</v>
      </c>
      <c r="E1133" s="81"/>
      <c r="F1133" s="81">
        <v>0</v>
      </c>
      <c r="G1133" s="81"/>
      <c r="H1133" s="389"/>
      <c r="I1133" s="81">
        <f t="shared" si="123"/>
        <v>0</v>
      </c>
      <c r="J1133" s="389"/>
    </row>
    <row r="1134" s="338" customFormat="1" ht="24" customHeight="1" spans="1:10">
      <c r="A1134" s="386" t="s">
        <v>2119</v>
      </c>
      <c r="B1134" s="387">
        <v>7</v>
      </c>
      <c r="C1134" s="388" t="s">
        <v>2120</v>
      </c>
      <c r="D1134" s="81">
        <v>0</v>
      </c>
      <c r="E1134" s="81"/>
      <c r="F1134" s="81">
        <v>0</v>
      </c>
      <c r="G1134" s="81"/>
      <c r="H1134" s="389"/>
      <c r="I1134" s="81">
        <f t="shared" si="123"/>
        <v>0</v>
      </c>
      <c r="J1134" s="389"/>
    </row>
    <row r="1135" s="338" customFormat="1" ht="24" customHeight="1" spans="1:10">
      <c r="A1135" s="386" t="s">
        <v>2121</v>
      </c>
      <c r="B1135" s="387">
        <v>7</v>
      </c>
      <c r="C1135" s="388" t="s">
        <v>2122</v>
      </c>
      <c r="D1135" s="81">
        <v>0</v>
      </c>
      <c r="E1135" s="81"/>
      <c r="F1135" s="81">
        <v>0</v>
      </c>
      <c r="G1135" s="81"/>
      <c r="H1135" s="389"/>
      <c r="I1135" s="81">
        <f t="shared" si="123"/>
        <v>0</v>
      </c>
      <c r="J1135" s="389"/>
    </row>
    <row r="1136" s="338" customFormat="1" ht="24" customHeight="1" spans="1:10">
      <c r="A1136" s="386" t="s">
        <v>2123</v>
      </c>
      <c r="B1136" s="387">
        <v>7</v>
      </c>
      <c r="C1136" s="388" t="s">
        <v>2124</v>
      </c>
      <c r="D1136" s="81">
        <v>0</v>
      </c>
      <c r="E1136" s="81"/>
      <c r="F1136" s="81">
        <v>0</v>
      </c>
      <c r="G1136" s="81"/>
      <c r="H1136" s="389"/>
      <c r="I1136" s="81">
        <f t="shared" si="123"/>
        <v>0</v>
      </c>
      <c r="J1136" s="389"/>
    </row>
    <row r="1137" s="338" customFormat="1" ht="24" customHeight="1" spans="1:10">
      <c r="A1137" s="386" t="s">
        <v>2125</v>
      </c>
      <c r="B1137" s="387">
        <v>7</v>
      </c>
      <c r="C1137" s="388" t="s">
        <v>2126</v>
      </c>
      <c r="D1137" s="81">
        <v>0</v>
      </c>
      <c r="E1137" s="81"/>
      <c r="F1137" s="81">
        <v>0</v>
      </c>
      <c r="G1137" s="81"/>
      <c r="H1137" s="389"/>
      <c r="I1137" s="81">
        <f t="shared" si="123"/>
        <v>0</v>
      </c>
      <c r="J1137" s="389"/>
    </row>
    <row r="1138" s="338" customFormat="1" ht="24" customHeight="1" spans="1:10">
      <c r="A1138" s="386" t="s">
        <v>2127</v>
      </c>
      <c r="B1138" s="387">
        <v>7</v>
      </c>
      <c r="C1138" s="388" t="s">
        <v>2128</v>
      </c>
      <c r="D1138" s="81">
        <v>0</v>
      </c>
      <c r="E1138" s="81"/>
      <c r="F1138" s="81">
        <v>0</v>
      </c>
      <c r="G1138" s="81"/>
      <c r="H1138" s="389"/>
      <c r="I1138" s="81">
        <f t="shared" si="123"/>
        <v>0</v>
      </c>
      <c r="J1138" s="389"/>
    </row>
    <row r="1139" s="338" customFormat="1" ht="24" customHeight="1" spans="1:10">
      <c r="A1139" s="386" t="s">
        <v>2129</v>
      </c>
      <c r="B1139" s="387">
        <v>7</v>
      </c>
      <c r="C1139" s="388" t="s">
        <v>2130</v>
      </c>
      <c r="D1139" s="81">
        <v>0</v>
      </c>
      <c r="E1139" s="81"/>
      <c r="F1139" s="81">
        <v>0</v>
      </c>
      <c r="G1139" s="81"/>
      <c r="H1139" s="389"/>
      <c r="I1139" s="81">
        <f t="shared" si="123"/>
        <v>0</v>
      </c>
      <c r="J1139" s="389"/>
    </row>
    <row r="1140" s="338" customFormat="1" ht="24" customHeight="1" spans="1:10">
      <c r="A1140" s="386" t="s">
        <v>2131</v>
      </c>
      <c r="B1140" s="387">
        <v>7</v>
      </c>
      <c r="C1140" s="388" t="s">
        <v>2132</v>
      </c>
      <c r="D1140" s="81">
        <v>0</v>
      </c>
      <c r="E1140" s="81"/>
      <c r="F1140" s="81">
        <v>0</v>
      </c>
      <c r="G1140" s="81"/>
      <c r="H1140" s="389"/>
      <c r="I1140" s="81">
        <f t="shared" si="123"/>
        <v>0</v>
      </c>
      <c r="J1140" s="389"/>
    </row>
    <row r="1141" s="338" customFormat="1" ht="24" customHeight="1" spans="1:10">
      <c r="A1141" s="386" t="s">
        <v>2133</v>
      </c>
      <c r="B1141" s="387">
        <v>7</v>
      </c>
      <c r="C1141" s="388" t="s">
        <v>2134</v>
      </c>
      <c r="D1141" s="81">
        <v>0</v>
      </c>
      <c r="E1141" s="81"/>
      <c r="F1141" s="81">
        <v>0</v>
      </c>
      <c r="G1141" s="81"/>
      <c r="H1141" s="389"/>
      <c r="I1141" s="81">
        <f t="shared" si="123"/>
        <v>0</v>
      </c>
      <c r="J1141" s="389"/>
    </row>
    <row r="1142" s="338" customFormat="1" ht="24" customHeight="1" spans="1:10">
      <c r="A1142" s="386" t="s">
        <v>2135</v>
      </c>
      <c r="B1142" s="387">
        <v>7</v>
      </c>
      <c r="C1142" s="388" t="s">
        <v>2136</v>
      </c>
      <c r="D1142" s="81">
        <v>0</v>
      </c>
      <c r="E1142" s="81"/>
      <c r="F1142" s="81">
        <v>0</v>
      </c>
      <c r="G1142" s="81"/>
      <c r="H1142" s="389"/>
      <c r="I1142" s="81">
        <f t="shared" si="123"/>
        <v>0</v>
      </c>
      <c r="J1142" s="389"/>
    </row>
    <row r="1143" s="338" customFormat="1" ht="24" customHeight="1" spans="1:10">
      <c r="A1143" s="386" t="s">
        <v>2137</v>
      </c>
      <c r="B1143" s="387">
        <v>5</v>
      </c>
      <c r="C1143" s="388" t="s">
        <v>2138</v>
      </c>
      <c r="D1143" s="81">
        <v>0</v>
      </c>
      <c r="E1143" s="81"/>
      <c r="F1143" s="81">
        <v>0</v>
      </c>
      <c r="G1143" s="81"/>
      <c r="H1143" s="389"/>
      <c r="I1143" s="81">
        <f t="shared" si="123"/>
        <v>0</v>
      </c>
      <c r="J1143" s="389"/>
    </row>
    <row r="1144" s="338" customFormat="1" ht="24" customHeight="1" spans="1:10">
      <c r="A1144" s="386" t="s">
        <v>2139</v>
      </c>
      <c r="B1144" s="387">
        <v>7</v>
      </c>
      <c r="C1144" s="388" t="s">
        <v>2140</v>
      </c>
      <c r="D1144" s="81">
        <v>0</v>
      </c>
      <c r="E1144" s="81"/>
      <c r="F1144" s="81">
        <v>0</v>
      </c>
      <c r="G1144" s="81"/>
      <c r="H1144" s="389"/>
      <c r="I1144" s="81">
        <f t="shared" si="123"/>
        <v>0</v>
      </c>
      <c r="J1144" s="389"/>
    </row>
    <row r="1145" s="338" customFormat="1" ht="24" customHeight="1" spans="1:10">
      <c r="A1145" s="381" t="s">
        <v>2141</v>
      </c>
      <c r="B1145" s="382">
        <v>3</v>
      </c>
      <c r="C1145" s="402" t="s">
        <v>2142</v>
      </c>
      <c r="D1145" s="403">
        <v>99400000</v>
      </c>
      <c r="E1145" s="403">
        <v>66719731.64</v>
      </c>
      <c r="F1145" s="403">
        <v>178710688.71</v>
      </c>
      <c r="G1145" s="403">
        <v>57157364.01</v>
      </c>
      <c r="H1145" s="385">
        <f>G1145/F1145</f>
        <v>0.319831815447543</v>
      </c>
      <c r="I1145" s="403">
        <f t="shared" si="123"/>
        <v>-42242635.99</v>
      </c>
      <c r="J1145" s="385">
        <f>I1145/D1145</f>
        <v>-0.424976217203219</v>
      </c>
    </row>
    <row r="1146" s="338" customFormat="1" ht="24" customHeight="1" spans="1:10">
      <c r="A1146" s="386" t="s">
        <v>2143</v>
      </c>
      <c r="B1146" s="387">
        <v>5</v>
      </c>
      <c r="C1146" s="388" t="s">
        <v>2144</v>
      </c>
      <c r="D1146" s="81">
        <v>47040000</v>
      </c>
      <c r="E1146" s="81"/>
      <c r="F1146" s="81">
        <v>109431230</v>
      </c>
      <c r="G1146" s="81">
        <v>33333107.99</v>
      </c>
      <c r="H1146" s="389">
        <f>G1146/F1146</f>
        <v>0.304603247080381</v>
      </c>
      <c r="I1146" s="81">
        <f t="shared" si="123"/>
        <v>-13706892.01</v>
      </c>
      <c r="J1146" s="389">
        <f>I1146/D1146</f>
        <v>-0.291388010416667</v>
      </c>
    </row>
    <row r="1147" s="338" customFormat="1" ht="24" customHeight="1" spans="1:10">
      <c r="A1147" s="386" t="s">
        <v>2145</v>
      </c>
      <c r="B1147" s="387">
        <v>7</v>
      </c>
      <c r="C1147" s="388" t="s">
        <v>2146</v>
      </c>
      <c r="D1147" s="81">
        <v>0</v>
      </c>
      <c r="E1147" s="81"/>
      <c r="F1147" s="81">
        <v>0</v>
      </c>
      <c r="G1147" s="81"/>
      <c r="H1147" s="389"/>
      <c r="I1147" s="81">
        <f t="shared" si="123"/>
        <v>0</v>
      </c>
      <c r="J1147" s="389"/>
    </row>
    <row r="1148" s="338" customFormat="1" ht="24" customHeight="1" spans="1:10">
      <c r="A1148" s="386" t="s">
        <v>2147</v>
      </c>
      <c r="B1148" s="387">
        <v>7</v>
      </c>
      <c r="C1148" s="388" t="s">
        <v>2148</v>
      </c>
      <c r="D1148" s="81">
        <v>0</v>
      </c>
      <c r="E1148" s="81"/>
      <c r="F1148" s="81">
        <v>0</v>
      </c>
      <c r="G1148" s="81"/>
      <c r="H1148" s="389"/>
      <c r="I1148" s="81">
        <f t="shared" si="123"/>
        <v>0</v>
      </c>
      <c r="J1148" s="389"/>
    </row>
    <row r="1149" s="338" customFormat="1" ht="24" customHeight="1" spans="1:10">
      <c r="A1149" s="386" t="s">
        <v>2149</v>
      </c>
      <c r="B1149" s="387">
        <v>7</v>
      </c>
      <c r="C1149" s="388" t="s">
        <v>2150</v>
      </c>
      <c r="D1149" s="81">
        <v>0</v>
      </c>
      <c r="E1149" s="81"/>
      <c r="F1149" s="81">
        <v>0</v>
      </c>
      <c r="G1149" s="81"/>
      <c r="H1149" s="389"/>
      <c r="I1149" s="81">
        <f t="shared" si="123"/>
        <v>0</v>
      </c>
      <c r="J1149" s="389"/>
    </row>
    <row r="1150" s="338" customFormat="1" ht="24" customHeight="1" spans="1:10">
      <c r="A1150" s="386" t="s">
        <v>2151</v>
      </c>
      <c r="B1150" s="387">
        <v>7</v>
      </c>
      <c r="C1150" s="388" t="s">
        <v>2152</v>
      </c>
      <c r="D1150" s="81">
        <v>0</v>
      </c>
      <c r="E1150" s="81"/>
      <c r="F1150" s="81">
        <v>0</v>
      </c>
      <c r="G1150" s="81"/>
      <c r="H1150" s="389"/>
      <c r="I1150" s="81">
        <f t="shared" si="123"/>
        <v>0</v>
      </c>
      <c r="J1150" s="389"/>
    </row>
    <row r="1151" s="338" customFormat="1" ht="24" customHeight="1" spans="1:10">
      <c r="A1151" s="386" t="s">
        <v>2153</v>
      </c>
      <c r="B1151" s="387">
        <v>7</v>
      </c>
      <c r="C1151" s="388" t="s">
        <v>2154</v>
      </c>
      <c r="D1151" s="81">
        <v>580000</v>
      </c>
      <c r="E1151" s="81"/>
      <c r="F1151" s="81">
        <v>577810</v>
      </c>
      <c r="G1151" s="81">
        <v>68700</v>
      </c>
      <c r="H1151" s="389">
        <f>G1151/F1151</f>
        <v>0.118897215347606</v>
      </c>
      <c r="I1151" s="81">
        <f t="shared" si="123"/>
        <v>-511300</v>
      </c>
      <c r="J1151" s="389">
        <f t="shared" ref="J1151:J1154" si="125">I1151/D1151</f>
        <v>-0.881551724137931</v>
      </c>
    </row>
    <row r="1152" s="338" customFormat="1" ht="24" customHeight="1" spans="1:10">
      <c r="A1152" s="386" t="s">
        <v>2155</v>
      </c>
      <c r="B1152" s="387">
        <v>7</v>
      </c>
      <c r="C1152" s="388" t="s">
        <v>2156</v>
      </c>
      <c r="D1152" s="81">
        <v>6190000</v>
      </c>
      <c r="E1152" s="81"/>
      <c r="F1152" s="81">
        <v>1050</v>
      </c>
      <c r="G1152" s="81"/>
      <c r="H1152" s="389"/>
      <c r="I1152" s="81">
        <f t="shared" si="123"/>
        <v>-6190000</v>
      </c>
      <c r="J1152" s="389">
        <f t="shared" si="125"/>
        <v>-1</v>
      </c>
    </row>
    <row r="1153" s="338" customFormat="1" ht="24" customHeight="1" spans="1:10">
      <c r="A1153" s="386" t="s">
        <v>2157</v>
      </c>
      <c r="B1153" s="387">
        <v>7</v>
      </c>
      <c r="C1153" s="388" t="s">
        <v>2158</v>
      </c>
      <c r="D1153" s="81">
        <v>280000</v>
      </c>
      <c r="E1153" s="81"/>
      <c r="F1153" s="81">
        <v>8682770</v>
      </c>
      <c r="G1153" s="81">
        <v>6072660</v>
      </c>
      <c r="H1153" s="389"/>
      <c r="I1153" s="81">
        <f t="shared" si="123"/>
        <v>5792660</v>
      </c>
      <c r="J1153" s="389">
        <f t="shared" si="125"/>
        <v>20.6880714285714</v>
      </c>
    </row>
    <row r="1154" s="338" customFormat="1" ht="24" customHeight="1" spans="1:10">
      <c r="A1154" s="386" t="s">
        <v>2159</v>
      </c>
      <c r="B1154" s="387">
        <v>7</v>
      </c>
      <c r="C1154" s="388" t="s">
        <v>2160</v>
      </c>
      <c r="D1154" s="81">
        <v>39990000</v>
      </c>
      <c r="E1154" s="81"/>
      <c r="F1154" s="81">
        <v>37559700</v>
      </c>
      <c r="G1154" s="81">
        <v>8518960</v>
      </c>
      <c r="H1154" s="389"/>
      <c r="I1154" s="81">
        <f t="shared" si="123"/>
        <v>-31471040</v>
      </c>
      <c r="J1154" s="389">
        <f t="shared" si="125"/>
        <v>-0.786972743185796</v>
      </c>
    </row>
    <row r="1155" s="338" customFormat="1" ht="24" customHeight="1" spans="1:10">
      <c r="A1155" s="386" t="s">
        <v>2161</v>
      </c>
      <c r="B1155" s="387">
        <v>7</v>
      </c>
      <c r="C1155" s="388" t="s">
        <v>2162</v>
      </c>
      <c r="D1155" s="81">
        <v>0</v>
      </c>
      <c r="E1155" s="81"/>
      <c r="F1155" s="81">
        <v>0</v>
      </c>
      <c r="G1155" s="81"/>
      <c r="H1155" s="389"/>
      <c r="I1155" s="81">
        <f t="shared" si="123"/>
        <v>0</v>
      </c>
      <c r="J1155" s="389"/>
    </row>
    <row r="1156" s="338" customFormat="1" ht="24" customHeight="1" spans="1:10">
      <c r="A1156" s="386" t="s">
        <v>2163</v>
      </c>
      <c r="B1156" s="387">
        <v>7</v>
      </c>
      <c r="C1156" s="388" t="s">
        <v>2164</v>
      </c>
      <c r="D1156" s="81">
        <v>0</v>
      </c>
      <c r="E1156" s="81"/>
      <c r="F1156" s="81"/>
      <c r="G1156" s="81"/>
      <c r="H1156" s="389"/>
      <c r="I1156" s="81">
        <f t="shared" si="123"/>
        <v>0</v>
      </c>
      <c r="J1156" s="389"/>
    </row>
    <row r="1157" s="338" customFormat="1" ht="24" customHeight="1" spans="1:10">
      <c r="A1157" s="386" t="s">
        <v>2165</v>
      </c>
      <c r="B1157" s="387">
        <v>7</v>
      </c>
      <c r="C1157" s="388" t="s">
        <v>2166</v>
      </c>
      <c r="D1157" s="81">
        <v>0</v>
      </c>
      <c r="E1157" s="81"/>
      <c r="F1157" s="81">
        <v>62609900</v>
      </c>
      <c r="G1157" s="81">
        <v>18672787.99</v>
      </c>
      <c r="H1157" s="389"/>
      <c r="I1157" s="81">
        <f t="shared" si="123"/>
        <v>18672787.99</v>
      </c>
      <c r="J1157" s="389"/>
    </row>
    <row r="1158" s="338" customFormat="1" ht="24" customHeight="1" spans="1:10">
      <c r="A1158" s="386" t="s">
        <v>2167</v>
      </c>
      <c r="B1158" s="387">
        <v>5</v>
      </c>
      <c r="C1158" s="388" t="s">
        <v>2168</v>
      </c>
      <c r="D1158" s="81">
        <v>52360000</v>
      </c>
      <c r="E1158" s="81">
        <v>66719731.64</v>
      </c>
      <c r="F1158" s="81">
        <v>69279458.7100001</v>
      </c>
      <c r="G1158" s="81">
        <v>23824256.02</v>
      </c>
      <c r="H1158" s="389">
        <f>G1158/F1158</f>
        <v>0.343886289870234</v>
      </c>
      <c r="I1158" s="81">
        <f t="shared" si="123"/>
        <v>-28535743.98</v>
      </c>
      <c r="J1158" s="389">
        <f>I1158/D1158</f>
        <v>-0.544991290679908</v>
      </c>
    </row>
    <row r="1159" s="338" customFormat="1" ht="24" customHeight="1" spans="1:10">
      <c r="A1159" s="386" t="s">
        <v>2169</v>
      </c>
      <c r="B1159" s="387">
        <v>7</v>
      </c>
      <c r="C1159" s="388" t="s">
        <v>2170</v>
      </c>
      <c r="D1159" s="81">
        <v>52360000</v>
      </c>
      <c r="E1159" s="81">
        <v>66719731.64</v>
      </c>
      <c r="F1159" s="81">
        <v>69279458.7100001</v>
      </c>
      <c r="G1159" s="81">
        <v>23773143.94</v>
      </c>
      <c r="H1159" s="389">
        <f>G1159/F1159</f>
        <v>0.343148523136029</v>
      </c>
      <c r="I1159" s="81">
        <f t="shared" ref="I1159:I1222" si="126">G1159-D1159</f>
        <v>-28586856.06</v>
      </c>
      <c r="J1159" s="389">
        <f>I1159/D1159</f>
        <v>-0.545967457219251</v>
      </c>
    </row>
    <row r="1160" s="338" customFormat="1" ht="24" customHeight="1" spans="1:10">
      <c r="A1160" s="386" t="s">
        <v>2171</v>
      </c>
      <c r="B1160" s="387">
        <v>7</v>
      </c>
      <c r="C1160" s="388" t="s">
        <v>2172</v>
      </c>
      <c r="D1160" s="81">
        <v>0</v>
      </c>
      <c r="E1160" s="81"/>
      <c r="F1160" s="81">
        <v>0</v>
      </c>
      <c r="G1160" s="81"/>
      <c r="H1160" s="389"/>
      <c r="I1160" s="81">
        <f t="shared" si="126"/>
        <v>0</v>
      </c>
      <c r="J1160" s="389"/>
    </row>
    <row r="1161" s="338" customFormat="1" ht="24" customHeight="1" spans="1:10">
      <c r="A1161" s="386" t="s">
        <v>2173</v>
      </c>
      <c r="B1161" s="387">
        <v>7</v>
      </c>
      <c r="C1161" s="388" t="s">
        <v>2174</v>
      </c>
      <c r="D1161" s="81">
        <v>0</v>
      </c>
      <c r="E1161" s="81"/>
      <c r="F1161" s="81">
        <v>0</v>
      </c>
      <c r="G1161" s="81">
        <v>51112.08</v>
      </c>
      <c r="H1161" s="389"/>
      <c r="I1161" s="81">
        <f t="shared" si="126"/>
        <v>51112.08</v>
      </c>
      <c r="J1161" s="389"/>
    </row>
    <row r="1162" s="338" customFormat="1" ht="24" customHeight="1" spans="1:10">
      <c r="A1162" s="386" t="s">
        <v>2175</v>
      </c>
      <c r="B1162" s="387">
        <v>5</v>
      </c>
      <c r="C1162" s="388" t="s">
        <v>2176</v>
      </c>
      <c r="D1162" s="81">
        <v>0</v>
      </c>
      <c r="E1162" s="81"/>
      <c r="F1162" s="81">
        <v>0</v>
      </c>
      <c r="G1162" s="81"/>
      <c r="H1162" s="389"/>
      <c r="I1162" s="81">
        <f t="shared" si="126"/>
        <v>0</v>
      </c>
      <c r="J1162" s="389"/>
    </row>
    <row r="1163" s="338" customFormat="1" ht="24" customHeight="1" spans="1:10">
      <c r="A1163" s="386" t="s">
        <v>2177</v>
      </c>
      <c r="B1163" s="387">
        <v>7</v>
      </c>
      <c r="C1163" s="388" t="s">
        <v>2178</v>
      </c>
      <c r="D1163" s="81">
        <v>0</v>
      </c>
      <c r="E1163" s="81"/>
      <c r="F1163" s="81">
        <v>0</v>
      </c>
      <c r="G1163" s="81"/>
      <c r="H1163" s="389"/>
      <c r="I1163" s="81">
        <f t="shared" si="126"/>
        <v>0</v>
      </c>
      <c r="J1163" s="389"/>
    </row>
    <row r="1164" s="338" customFormat="1" ht="24" customHeight="1" spans="1:10">
      <c r="A1164" s="386" t="s">
        <v>2179</v>
      </c>
      <c r="B1164" s="387">
        <v>7</v>
      </c>
      <c r="C1164" s="388" t="s">
        <v>2180</v>
      </c>
      <c r="D1164" s="81">
        <v>0</v>
      </c>
      <c r="E1164" s="81"/>
      <c r="F1164" s="81">
        <v>0</v>
      </c>
      <c r="G1164" s="81"/>
      <c r="H1164" s="389"/>
      <c r="I1164" s="81">
        <f t="shared" si="126"/>
        <v>0</v>
      </c>
      <c r="J1164" s="389"/>
    </row>
    <row r="1165" s="338" customFormat="1" ht="24" customHeight="1" spans="1:10">
      <c r="A1165" s="386" t="s">
        <v>2181</v>
      </c>
      <c r="B1165" s="387">
        <v>7</v>
      </c>
      <c r="C1165" s="388" t="s">
        <v>2182</v>
      </c>
      <c r="D1165" s="81">
        <v>0</v>
      </c>
      <c r="E1165" s="81"/>
      <c r="F1165" s="81">
        <v>0</v>
      </c>
      <c r="G1165" s="81"/>
      <c r="H1165" s="389"/>
      <c r="I1165" s="81">
        <f t="shared" si="126"/>
        <v>0</v>
      </c>
      <c r="J1165" s="389"/>
    </row>
    <row r="1166" s="338" customFormat="1" ht="24" customHeight="1" spans="1:10">
      <c r="A1166" s="381" t="s">
        <v>2183</v>
      </c>
      <c r="B1166" s="382">
        <v>3</v>
      </c>
      <c r="C1166" s="402" t="s">
        <v>2184</v>
      </c>
      <c r="D1166" s="403">
        <v>400000</v>
      </c>
      <c r="E1166" s="403">
        <v>700000</v>
      </c>
      <c r="F1166" s="403">
        <v>700000</v>
      </c>
      <c r="G1166" s="403">
        <v>900000</v>
      </c>
      <c r="H1166" s="385"/>
      <c r="I1166" s="403">
        <f t="shared" si="126"/>
        <v>500000</v>
      </c>
      <c r="J1166" s="385">
        <f>I1166/D1166</f>
        <v>1.25</v>
      </c>
    </row>
    <row r="1167" s="338" customFormat="1" ht="24" customHeight="1" spans="1:10">
      <c r="A1167" s="386" t="s">
        <v>2185</v>
      </c>
      <c r="B1167" s="387">
        <v>5</v>
      </c>
      <c r="C1167" s="388" t="s">
        <v>2186</v>
      </c>
      <c r="D1167" s="81">
        <v>400000</v>
      </c>
      <c r="E1167" s="81">
        <v>700000</v>
      </c>
      <c r="F1167" s="81">
        <v>700000</v>
      </c>
      <c r="G1167" s="81">
        <v>900000</v>
      </c>
      <c r="H1167" s="389"/>
      <c r="I1167" s="81">
        <f t="shared" si="126"/>
        <v>500000</v>
      </c>
      <c r="J1167" s="389">
        <f>I1167/D1167</f>
        <v>1.25</v>
      </c>
    </row>
    <row r="1168" s="338" customFormat="1" ht="24" customHeight="1" spans="1:10">
      <c r="A1168" s="386" t="s">
        <v>2187</v>
      </c>
      <c r="B1168" s="387">
        <v>7</v>
      </c>
      <c r="C1168" s="388" t="s">
        <v>125</v>
      </c>
      <c r="D1168" s="81">
        <v>0</v>
      </c>
      <c r="E1168" s="81"/>
      <c r="F1168" s="81">
        <v>0</v>
      </c>
      <c r="G1168" s="81"/>
      <c r="H1168" s="389"/>
      <c r="I1168" s="81">
        <f t="shared" si="126"/>
        <v>0</v>
      </c>
      <c r="J1168" s="389"/>
    </row>
    <row r="1169" s="338" customFormat="1" ht="24" customHeight="1" spans="1:10">
      <c r="A1169" s="386" t="s">
        <v>2188</v>
      </c>
      <c r="B1169" s="387">
        <v>7</v>
      </c>
      <c r="C1169" s="388" t="s">
        <v>127</v>
      </c>
      <c r="D1169" s="81">
        <v>0</v>
      </c>
      <c r="E1169" s="81"/>
      <c r="F1169" s="81">
        <v>0</v>
      </c>
      <c r="G1169" s="81"/>
      <c r="H1169" s="389"/>
      <c r="I1169" s="81">
        <f t="shared" si="126"/>
        <v>0</v>
      </c>
      <c r="J1169" s="389"/>
    </row>
    <row r="1170" s="338" customFormat="1" ht="24" customHeight="1" spans="1:10">
      <c r="A1170" s="386" t="s">
        <v>2189</v>
      </c>
      <c r="B1170" s="387">
        <v>7</v>
      </c>
      <c r="C1170" s="388" t="s">
        <v>129</v>
      </c>
      <c r="D1170" s="81">
        <v>0</v>
      </c>
      <c r="E1170" s="81"/>
      <c r="F1170" s="81">
        <v>0</v>
      </c>
      <c r="G1170" s="81"/>
      <c r="H1170" s="389"/>
      <c r="I1170" s="81">
        <f t="shared" si="126"/>
        <v>0</v>
      </c>
      <c r="J1170" s="389"/>
    </row>
    <row r="1171" s="338" customFormat="1" ht="24" customHeight="1" spans="1:10">
      <c r="A1171" s="386" t="s">
        <v>2190</v>
      </c>
      <c r="B1171" s="387">
        <v>7</v>
      </c>
      <c r="C1171" s="388" t="s">
        <v>2191</v>
      </c>
      <c r="D1171" s="81">
        <v>0</v>
      </c>
      <c r="E1171" s="81"/>
      <c r="F1171" s="81">
        <v>0</v>
      </c>
      <c r="G1171" s="81"/>
      <c r="H1171" s="389"/>
      <c r="I1171" s="81">
        <f t="shared" si="126"/>
        <v>0</v>
      </c>
      <c r="J1171" s="389"/>
    </row>
    <row r="1172" s="338" customFormat="1" ht="24" customHeight="1" spans="1:10">
      <c r="A1172" s="386" t="s">
        <v>2192</v>
      </c>
      <c r="B1172" s="387">
        <v>7</v>
      </c>
      <c r="C1172" s="388" t="s">
        <v>2193</v>
      </c>
      <c r="D1172" s="81">
        <v>0</v>
      </c>
      <c r="E1172" s="81"/>
      <c r="F1172" s="81">
        <v>0</v>
      </c>
      <c r="G1172" s="81"/>
      <c r="H1172" s="389"/>
      <c r="I1172" s="81">
        <f t="shared" si="126"/>
        <v>0</v>
      </c>
      <c r="J1172" s="389"/>
    </row>
    <row r="1173" s="338" customFormat="1" ht="24" customHeight="1" spans="1:10">
      <c r="A1173" s="386" t="s">
        <v>2194</v>
      </c>
      <c r="B1173" s="387">
        <v>7</v>
      </c>
      <c r="C1173" s="388" t="s">
        <v>2195</v>
      </c>
      <c r="D1173" s="81">
        <v>0</v>
      </c>
      <c r="E1173" s="81"/>
      <c r="F1173" s="81">
        <v>0</v>
      </c>
      <c r="G1173" s="81"/>
      <c r="H1173" s="389"/>
      <c r="I1173" s="81">
        <f t="shared" si="126"/>
        <v>0</v>
      </c>
      <c r="J1173" s="389"/>
    </row>
    <row r="1174" s="338" customFormat="1" ht="24" customHeight="1" spans="1:10">
      <c r="A1174" s="386" t="s">
        <v>2196</v>
      </c>
      <c r="B1174" s="387">
        <v>7</v>
      </c>
      <c r="C1174" s="388" t="s">
        <v>2197</v>
      </c>
      <c r="D1174" s="81">
        <v>0</v>
      </c>
      <c r="E1174" s="81"/>
      <c r="F1174" s="81">
        <v>0</v>
      </c>
      <c r="G1174" s="81"/>
      <c r="H1174" s="389"/>
      <c r="I1174" s="81">
        <f t="shared" si="126"/>
        <v>0</v>
      </c>
      <c r="J1174" s="389"/>
    </row>
    <row r="1175" s="338" customFormat="1" ht="24" customHeight="1" spans="1:10">
      <c r="A1175" s="386" t="s">
        <v>2198</v>
      </c>
      <c r="B1175" s="387">
        <v>7</v>
      </c>
      <c r="C1175" s="388" t="s">
        <v>2199</v>
      </c>
      <c r="D1175" s="81">
        <v>0</v>
      </c>
      <c r="E1175" s="81"/>
      <c r="F1175" s="81">
        <v>0</v>
      </c>
      <c r="G1175" s="81"/>
      <c r="H1175" s="389"/>
      <c r="I1175" s="81">
        <f t="shared" si="126"/>
        <v>0</v>
      </c>
      <c r="J1175" s="389"/>
    </row>
    <row r="1176" s="338" customFormat="1" ht="24" customHeight="1" spans="1:10">
      <c r="A1176" s="386" t="s">
        <v>2200</v>
      </c>
      <c r="B1176" s="387">
        <v>7</v>
      </c>
      <c r="C1176" s="388" t="s">
        <v>2201</v>
      </c>
      <c r="D1176" s="81">
        <v>0</v>
      </c>
      <c r="E1176" s="81"/>
      <c r="F1176" s="81">
        <v>0</v>
      </c>
      <c r="G1176" s="81"/>
      <c r="H1176" s="389"/>
      <c r="I1176" s="81">
        <f t="shared" si="126"/>
        <v>0</v>
      </c>
      <c r="J1176" s="389"/>
    </row>
    <row r="1177" s="338" customFormat="1" ht="24" customHeight="1" spans="1:10">
      <c r="A1177" s="386" t="s">
        <v>2202</v>
      </c>
      <c r="B1177" s="387">
        <v>7</v>
      </c>
      <c r="C1177" s="388" t="s">
        <v>2203</v>
      </c>
      <c r="D1177" s="81">
        <v>0</v>
      </c>
      <c r="E1177" s="81"/>
      <c r="F1177" s="81">
        <v>0</v>
      </c>
      <c r="G1177" s="81"/>
      <c r="H1177" s="389"/>
      <c r="I1177" s="81">
        <f t="shared" si="126"/>
        <v>0</v>
      </c>
      <c r="J1177" s="389"/>
    </row>
    <row r="1178" s="338" customFormat="1" ht="24" customHeight="1" spans="1:10">
      <c r="A1178" s="386" t="s">
        <v>2204</v>
      </c>
      <c r="B1178" s="387">
        <v>7</v>
      </c>
      <c r="C1178" s="388" t="s">
        <v>2205</v>
      </c>
      <c r="D1178" s="81">
        <v>0</v>
      </c>
      <c r="E1178" s="81"/>
      <c r="F1178" s="81">
        <v>0</v>
      </c>
      <c r="G1178" s="81"/>
      <c r="H1178" s="389"/>
      <c r="I1178" s="81">
        <f t="shared" si="126"/>
        <v>0</v>
      </c>
      <c r="J1178" s="389"/>
    </row>
    <row r="1179" s="338" customFormat="1" ht="24" customHeight="1" spans="1:10">
      <c r="A1179" s="386" t="s">
        <v>2206</v>
      </c>
      <c r="B1179" s="387">
        <v>7</v>
      </c>
      <c r="C1179" s="388" t="s">
        <v>2207</v>
      </c>
      <c r="D1179" s="81">
        <v>0</v>
      </c>
      <c r="E1179" s="81"/>
      <c r="F1179" s="81">
        <v>0</v>
      </c>
      <c r="G1179" s="81"/>
      <c r="H1179" s="389"/>
      <c r="I1179" s="81">
        <f t="shared" si="126"/>
        <v>0</v>
      </c>
      <c r="J1179" s="389"/>
    </row>
    <row r="1180" s="338" customFormat="1" ht="24" customHeight="1" spans="1:10">
      <c r="A1180" s="386" t="s">
        <v>2208</v>
      </c>
      <c r="B1180" s="387">
        <v>7</v>
      </c>
      <c r="C1180" s="388" t="s">
        <v>2209</v>
      </c>
      <c r="D1180" s="81">
        <v>0</v>
      </c>
      <c r="E1180" s="81"/>
      <c r="F1180" s="81">
        <v>0</v>
      </c>
      <c r="G1180" s="81"/>
      <c r="H1180" s="389"/>
      <c r="I1180" s="81">
        <f t="shared" si="126"/>
        <v>0</v>
      </c>
      <c r="J1180" s="389"/>
    </row>
    <row r="1181" s="338" customFormat="1" ht="24" customHeight="1" spans="1:10">
      <c r="A1181" s="386" t="s">
        <v>2210</v>
      </c>
      <c r="B1181" s="387">
        <v>7</v>
      </c>
      <c r="C1181" s="388" t="s">
        <v>2211</v>
      </c>
      <c r="D1181" s="81">
        <v>0</v>
      </c>
      <c r="E1181" s="81"/>
      <c r="F1181" s="81">
        <v>0</v>
      </c>
      <c r="G1181" s="81"/>
      <c r="H1181" s="389"/>
      <c r="I1181" s="81">
        <f t="shared" si="126"/>
        <v>0</v>
      </c>
      <c r="J1181" s="389"/>
    </row>
    <row r="1182" s="338" customFormat="1" ht="24" customHeight="1" spans="1:10">
      <c r="A1182" s="386" t="s">
        <v>2212</v>
      </c>
      <c r="B1182" s="387">
        <v>7</v>
      </c>
      <c r="C1182" s="388" t="s">
        <v>2213</v>
      </c>
      <c r="D1182" s="81">
        <v>0</v>
      </c>
      <c r="E1182" s="81"/>
      <c r="F1182" s="81">
        <v>0</v>
      </c>
      <c r="G1182" s="81"/>
      <c r="H1182" s="389"/>
      <c r="I1182" s="81">
        <f t="shared" si="126"/>
        <v>0</v>
      </c>
      <c r="J1182" s="389"/>
    </row>
    <row r="1183" s="338" customFormat="1" ht="24" customHeight="1" spans="1:10">
      <c r="A1183" s="386" t="s">
        <v>2214</v>
      </c>
      <c r="B1183" s="387">
        <v>7</v>
      </c>
      <c r="C1183" s="388" t="s">
        <v>143</v>
      </c>
      <c r="D1183" s="81">
        <v>0</v>
      </c>
      <c r="E1183" s="81"/>
      <c r="F1183" s="81">
        <v>0</v>
      </c>
      <c r="G1183" s="81"/>
      <c r="H1183" s="389"/>
      <c r="I1183" s="81">
        <f t="shared" si="126"/>
        <v>0</v>
      </c>
      <c r="J1183" s="389"/>
    </row>
    <row r="1184" s="338" customFormat="1" ht="24" customHeight="1" spans="1:10">
      <c r="A1184" s="386" t="s">
        <v>2215</v>
      </c>
      <c r="B1184" s="387">
        <v>7</v>
      </c>
      <c r="C1184" s="388" t="s">
        <v>2216</v>
      </c>
      <c r="D1184" s="81">
        <v>400000</v>
      </c>
      <c r="E1184" s="81">
        <v>700000</v>
      </c>
      <c r="F1184" s="81">
        <v>700000</v>
      </c>
      <c r="G1184" s="81">
        <v>900000</v>
      </c>
      <c r="H1184" s="389"/>
      <c r="I1184" s="81">
        <f t="shared" si="126"/>
        <v>500000</v>
      </c>
      <c r="J1184" s="389">
        <f>I1184/D1184</f>
        <v>1.25</v>
      </c>
    </row>
    <row r="1185" s="338" customFormat="1" ht="24" customHeight="1" spans="1:10">
      <c r="A1185" s="386" t="s">
        <v>2217</v>
      </c>
      <c r="B1185" s="387">
        <v>5</v>
      </c>
      <c r="C1185" s="388" t="s">
        <v>2218</v>
      </c>
      <c r="D1185" s="81">
        <v>0</v>
      </c>
      <c r="E1185" s="81"/>
      <c r="F1185" s="81">
        <v>0</v>
      </c>
      <c r="G1185" s="81"/>
      <c r="H1185" s="389"/>
      <c r="I1185" s="81">
        <f t="shared" si="126"/>
        <v>0</v>
      </c>
      <c r="J1185" s="389"/>
    </row>
    <row r="1186" s="338" customFormat="1" ht="24" customHeight="1" spans="1:10">
      <c r="A1186" s="386" t="s">
        <v>2219</v>
      </c>
      <c r="B1186" s="387">
        <v>7</v>
      </c>
      <c r="C1186" s="388" t="s">
        <v>2220</v>
      </c>
      <c r="D1186" s="81">
        <v>0</v>
      </c>
      <c r="E1186" s="81"/>
      <c r="F1186" s="81">
        <v>0</v>
      </c>
      <c r="G1186" s="81"/>
      <c r="H1186" s="389"/>
      <c r="I1186" s="81">
        <f t="shared" si="126"/>
        <v>0</v>
      </c>
      <c r="J1186" s="389"/>
    </row>
    <row r="1187" s="338" customFormat="1" ht="24" customHeight="1" spans="1:10">
      <c r="A1187" s="386" t="s">
        <v>2221</v>
      </c>
      <c r="B1187" s="387">
        <v>7</v>
      </c>
      <c r="C1187" s="388" t="s">
        <v>2222</v>
      </c>
      <c r="D1187" s="81">
        <v>0</v>
      </c>
      <c r="E1187" s="81"/>
      <c r="F1187" s="81">
        <v>0</v>
      </c>
      <c r="G1187" s="81"/>
      <c r="H1187" s="389"/>
      <c r="I1187" s="81">
        <f t="shared" si="126"/>
        <v>0</v>
      </c>
      <c r="J1187" s="389"/>
    </row>
    <row r="1188" s="338" customFormat="1" ht="24" customHeight="1" spans="1:10">
      <c r="A1188" s="386" t="s">
        <v>2223</v>
      </c>
      <c r="B1188" s="387">
        <v>7</v>
      </c>
      <c r="C1188" s="388" t="s">
        <v>2224</v>
      </c>
      <c r="D1188" s="81">
        <v>0</v>
      </c>
      <c r="E1188" s="81"/>
      <c r="F1188" s="81">
        <v>0</v>
      </c>
      <c r="G1188" s="81"/>
      <c r="H1188" s="389"/>
      <c r="I1188" s="81">
        <f t="shared" si="126"/>
        <v>0</v>
      </c>
      <c r="J1188" s="389"/>
    </row>
    <row r="1189" s="338" customFormat="1" ht="24" customHeight="1" spans="1:10">
      <c r="A1189" s="386" t="s">
        <v>2225</v>
      </c>
      <c r="B1189" s="387">
        <v>7</v>
      </c>
      <c r="C1189" s="388" t="s">
        <v>2226</v>
      </c>
      <c r="D1189" s="81">
        <v>0</v>
      </c>
      <c r="E1189" s="81"/>
      <c r="F1189" s="81">
        <v>0</v>
      </c>
      <c r="G1189" s="81"/>
      <c r="H1189" s="389"/>
      <c r="I1189" s="81">
        <f t="shared" si="126"/>
        <v>0</v>
      </c>
      <c r="J1189" s="389"/>
    </row>
    <row r="1190" s="338" customFormat="1" ht="24" customHeight="1" spans="1:10">
      <c r="A1190" s="386" t="s">
        <v>2227</v>
      </c>
      <c r="B1190" s="387">
        <v>7</v>
      </c>
      <c r="C1190" s="388" t="s">
        <v>2228</v>
      </c>
      <c r="D1190" s="81">
        <v>0</v>
      </c>
      <c r="E1190" s="81"/>
      <c r="F1190" s="81">
        <v>0</v>
      </c>
      <c r="G1190" s="81"/>
      <c r="H1190" s="389"/>
      <c r="I1190" s="81">
        <f t="shared" si="126"/>
        <v>0</v>
      </c>
      <c r="J1190" s="389"/>
    </row>
    <row r="1191" s="338" customFormat="1" ht="24" customHeight="1" spans="1:10">
      <c r="A1191" s="386" t="s">
        <v>2229</v>
      </c>
      <c r="B1191" s="387">
        <v>5</v>
      </c>
      <c r="C1191" s="388" t="s">
        <v>2230</v>
      </c>
      <c r="D1191" s="81">
        <v>0</v>
      </c>
      <c r="E1191" s="81"/>
      <c r="F1191" s="81">
        <v>0</v>
      </c>
      <c r="G1191" s="81"/>
      <c r="H1191" s="389"/>
      <c r="I1191" s="81">
        <f t="shared" si="126"/>
        <v>0</v>
      </c>
      <c r="J1191" s="389"/>
    </row>
    <row r="1192" s="338" customFormat="1" ht="24" customHeight="1" spans="1:10">
      <c r="A1192" s="386" t="s">
        <v>2231</v>
      </c>
      <c r="B1192" s="387">
        <v>7</v>
      </c>
      <c r="C1192" s="388" t="s">
        <v>2232</v>
      </c>
      <c r="D1192" s="81">
        <v>0</v>
      </c>
      <c r="E1192" s="81"/>
      <c r="F1192" s="81">
        <v>0</v>
      </c>
      <c r="G1192" s="81"/>
      <c r="H1192" s="389"/>
      <c r="I1192" s="81">
        <f t="shared" si="126"/>
        <v>0</v>
      </c>
      <c r="J1192" s="389"/>
    </row>
    <row r="1193" s="338" customFormat="1" ht="24" customHeight="1" spans="1:10">
      <c r="A1193" s="386" t="s">
        <v>2233</v>
      </c>
      <c r="B1193" s="387">
        <v>7</v>
      </c>
      <c r="C1193" s="388" t="s">
        <v>2234</v>
      </c>
      <c r="D1193" s="81">
        <v>0</v>
      </c>
      <c r="E1193" s="81"/>
      <c r="F1193" s="81">
        <v>0</v>
      </c>
      <c r="G1193" s="81"/>
      <c r="H1193" s="389"/>
      <c r="I1193" s="81">
        <f t="shared" si="126"/>
        <v>0</v>
      </c>
      <c r="J1193" s="389"/>
    </row>
    <row r="1194" s="338" customFormat="1" ht="24" customHeight="1" spans="1:10">
      <c r="A1194" s="386" t="s">
        <v>2235</v>
      </c>
      <c r="B1194" s="387">
        <v>7</v>
      </c>
      <c r="C1194" s="388" t="s">
        <v>2236</v>
      </c>
      <c r="D1194" s="81">
        <v>0</v>
      </c>
      <c r="E1194" s="81"/>
      <c r="F1194" s="81">
        <v>0</v>
      </c>
      <c r="G1194" s="81"/>
      <c r="H1194" s="389"/>
      <c r="I1194" s="81">
        <f t="shared" si="126"/>
        <v>0</v>
      </c>
      <c r="J1194" s="389"/>
    </row>
    <row r="1195" s="338" customFormat="1" ht="24" customHeight="1" spans="1:10">
      <c r="A1195" s="386" t="s">
        <v>2237</v>
      </c>
      <c r="B1195" s="387">
        <v>7</v>
      </c>
      <c r="C1195" s="388" t="s">
        <v>2238</v>
      </c>
      <c r="D1195" s="81">
        <v>0</v>
      </c>
      <c r="E1195" s="81"/>
      <c r="F1195" s="81">
        <v>0</v>
      </c>
      <c r="G1195" s="81"/>
      <c r="H1195" s="389"/>
      <c r="I1195" s="81">
        <f t="shared" si="126"/>
        <v>0</v>
      </c>
      <c r="J1195" s="389"/>
    </row>
    <row r="1196" s="338" customFormat="1" ht="24" customHeight="1" spans="1:10">
      <c r="A1196" s="386" t="s">
        <v>2239</v>
      </c>
      <c r="B1196" s="387">
        <v>7</v>
      </c>
      <c r="C1196" s="388" t="s">
        <v>2240</v>
      </c>
      <c r="D1196" s="81">
        <v>0</v>
      </c>
      <c r="E1196" s="81"/>
      <c r="F1196" s="81">
        <v>0</v>
      </c>
      <c r="G1196" s="81"/>
      <c r="H1196" s="389"/>
      <c r="I1196" s="81">
        <f t="shared" si="126"/>
        <v>0</v>
      </c>
      <c r="J1196" s="389"/>
    </row>
    <row r="1197" s="338" customFormat="1" ht="24" customHeight="1" spans="1:10">
      <c r="A1197" s="386" t="s">
        <v>2241</v>
      </c>
      <c r="B1197" s="387">
        <v>5</v>
      </c>
      <c r="C1197" s="388" t="s">
        <v>2242</v>
      </c>
      <c r="D1197" s="81">
        <v>0</v>
      </c>
      <c r="E1197" s="81"/>
      <c r="F1197" s="81">
        <v>0</v>
      </c>
      <c r="G1197" s="81"/>
      <c r="H1197" s="389"/>
      <c r="I1197" s="81">
        <f t="shared" si="126"/>
        <v>0</v>
      </c>
      <c r="J1197" s="389"/>
    </row>
    <row r="1198" s="338" customFormat="1" ht="24" customHeight="1" spans="1:10">
      <c r="A1198" s="386" t="s">
        <v>2243</v>
      </c>
      <c r="B1198" s="387">
        <v>7</v>
      </c>
      <c r="C1198" s="388" t="s">
        <v>2244</v>
      </c>
      <c r="D1198" s="81">
        <v>0</v>
      </c>
      <c r="E1198" s="81"/>
      <c r="F1198" s="81">
        <v>0</v>
      </c>
      <c r="G1198" s="81"/>
      <c r="H1198" s="389"/>
      <c r="I1198" s="81">
        <f t="shared" si="126"/>
        <v>0</v>
      </c>
      <c r="J1198" s="389"/>
    </row>
    <row r="1199" s="338" customFormat="1" ht="24" customHeight="1" spans="1:10">
      <c r="A1199" s="386" t="s">
        <v>2245</v>
      </c>
      <c r="B1199" s="387">
        <v>7</v>
      </c>
      <c r="C1199" s="388" t="s">
        <v>2246</v>
      </c>
      <c r="D1199" s="81">
        <v>0</v>
      </c>
      <c r="E1199" s="81"/>
      <c r="F1199" s="81">
        <v>0</v>
      </c>
      <c r="G1199" s="81"/>
      <c r="H1199" s="389"/>
      <c r="I1199" s="81">
        <f t="shared" si="126"/>
        <v>0</v>
      </c>
      <c r="J1199" s="389"/>
    </row>
    <row r="1200" s="338" customFormat="1" ht="24" customHeight="1" spans="1:10">
      <c r="A1200" s="386" t="s">
        <v>2247</v>
      </c>
      <c r="B1200" s="387">
        <v>7</v>
      </c>
      <c r="C1200" s="388" t="s">
        <v>2248</v>
      </c>
      <c r="D1200" s="81">
        <v>0</v>
      </c>
      <c r="E1200" s="81"/>
      <c r="F1200" s="81">
        <v>0</v>
      </c>
      <c r="G1200" s="81"/>
      <c r="H1200" s="389"/>
      <c r="I1200" s="81">
        <f t="shared" si="126"/>
        <v>0</v>
      </c>
      <c r="J1200" s="389"/>
    </row>
    <row r="1201" s="338" customFormat="1" ht="24" customHeight="1" spans="1:10">
      <c r="A1201" s="386" t="s">
        <v>2249</v>
      </c>
      <c r="B1201" s="387">
        <v>7</v>
      </c>
      <c r="C1201" s="388" t="s">
        <v>2250</v>
      </c>
      <c r="D1201" s="81">
        <v>0</v>
      </c>
      <c r="E1201" s="81"/>
      <c r="F1201" s="81">
        <v>0</v>
      </c>
      <c r="G1201" s="81"/>
      <c r="H1201" s="389"/>
      <c r="I1201" s="81">
        <f t="shared" si="126"/>
        <v>0</v>
      </c>
      <c r="J1201" s="389"/>
    </row>
    <row r="1202" s="338" customFormat="1" ht="24" customHeight="1" spans="1:10">
      <c r="A1202" s="386" t="s">
        <v>2251</v>
      </c>
      <c r="B1202" s="387">
        <v>7</v>
      </c>
      <c r="C1202" s="388" t="s">
        <v>2252</v>
      </c>
      <c r="D1202" s="81">
        <v>0</v>
      </c>
      <c r="E1202" s="81"/>
      <c r="F1202" s="81">
        <v>0</v>
      </c>
      <c r="G1202" s="81"/>
      <c r="H1202" s="389"/>
      <c r="I1202" s="81">
        <f t="shared" si="126"/>
        <v>0</v>
      </c>
      <c r="J1202" s="389"/>
    </row>
    <row r="1203" s="338" customFormat="1" ht="24" customHeight="1" spans="1:10">
      <c r="A1203" s="386" t="s">
        <v>2253</v>
      </c>
      <c r="B1203" s="387">
        <v>7</v>
      </c>
      <c r="C1203" s="388" t="s">
        <v>2254</v>
      </c>
      <c r="D1203" s="81">
        <v>0</v>
      </c>
      <c r="E1203" s="81"/>
      <c r="F1203" s="81">
        <v>0</v>
      </c>
      <c r="G1203" s="81"/>
      <c r="H1203" s="389"/>
      <c r="I1203" s="81">
        <f t="shared" si="126"/>
        <v>0</v>
      </c>
      <c r="J1203" s="389"/>
    </row>
    <row r="1204" s="338" customFormat="1" ht="24" customHeight="1" spans="1:10">
      <c r="A1204" s="386" t="s">
        <v>2255</v>
      </c>
      <c r="B1204" s="387">
        <v>7</v>
      </c>
      <c r="C1204" s="388" t="s">
        <v>2256</v>
      </c>
      <c r="D1204" s="81">
        <v>0</v>
      </c>
      <c r="E1204" s="81"/>
      <c r="F1204" s="81">
        <v>0</v>
      </c>
      <c r="G1204" s="81"/>
      <c r="H1204" s="389"/>
      <c r="I1204" s="81">
        <f t="shared" si="126"/>
        <v>0</v>
      </c>
      <c r="J1204" s="389"/>
    </row>
    <row r="1205" s="338" customFormat="1" ht="24" customHeight="1" spans="1:10">
      <c r="A1205" s="386" t="s">
        <v>2257</v>
      </c>
      <c r="B1205" s="387">
        <v>7</v>
      </c>
      <c r="C1205" s="388" t="s">
        <v>2258</v>
      </c>
      <c r="D1205" s="81">
        <v>0</v>
      </c>
      <c r="E1205" s="81"/>
      <c r="F1205" s="81">
        <v>0</v>
      </c>
      <c r="G1205" s="81"/>
      <c r="H1205" s="389"/>
      <c r="I1205" s="81">
        <f t="shared" si="126"/>
        <v>0</v>
      </c>
      <c r="J1205" s="389"/>
    </row>
    <row r="1206" s="338" customFormat="1" ht="24" customHeight="1" spans="1:10">
      <c r="A1206" s="386" t="s">
        <v>2259</v>
      </c>
      <c r="B1206" s="387">
        <v>7</v>
      </c>
      <c r="C1206" s="388" t="s">
        <v>2260</v>
      </c>
      <c r="D1206" s="81">
        <v>0</v>
      </c>
      <c r="E1206" s="81"/>
      <c r="F1206" s="81">
        <v>0</v>
      </c>
      <c r="G1206" s="81"/>
      <c r="H1206" s="389"/>
      <c r="I1206" s="81">
        <f t="shared" si="126"/>
        <v>0</v>
      </c>
      <c r="J1206" s="389"/>
    </row>
    <row r="1207" s="338" customFormat="1" ht="24" customHeight="1" spans="1:10">
      <c r="A1207" s="386" t="s">
        <v>2261</v>
      </c>
      <c r="B1207" s="387">
        <v>7</v>
      </c>
      <c r="C1207" s="388" t="s">
        <v>2262</v>
      </c>
      <c r="D1207" s="81">
        <v>0</v>
      </c>
      <c r="E1207" s="81"/>
      <c r="F1207" s="81">
        <v>0</v>
      </c>
      <c r="G1207" s="81"/>
      <c r="H1207" s="389"/>
      <c r="I1207" s="81">
        <f t="shared" si="126"/>
        <v>0</v>
      </c>
      <c r="J1207" s="389"/>
    </row>
    <row r="1208" s="338" customFormat="1" ht="24" customHeight="1" spans="1:10">
      <c r="A1208" s="386" t="s">
        <v>2263</v>
      </c>
      <c r="B1208" s="387">
        <v>7</v>
      </c>
      <c r="C1208" s="388" t="s">
        <v>2264</v>
      </c>
      <c r="D1208" s="81">
        <v>0</v>
      </c>
      <c r="E1208" s="81"/>
      <c r="F1208" s="81">
        <v>0</v>
      </c>
      <c r="G1208" s="81"/>
      <c r="H1208" s="389"/>
      <c r="I1208" s="81">
        <f t="shared" si="126"/>
        <v>0</v>
      </c>
      <c r="J1208" s="389"/>
    </row>
    <row r="1209" s="338" customFormat="1" ht="24" customHeight="1" spans="1:10">
      <c r="A1209" s="386" t="s">
        <v>2265</v>
      </c>
      <c r="B1209" s="387">
        <v>7</v>
      </c>
      <c r="C1209" s="388" t="s">
        <v>2266</v>
      </c>
      <c r="D1209" s="81">
        <v>0</v>
      </c>
      <c r="E1209" s="81"/>
      <c r="F1209" s="81">
        <v>0</v>
      </c>
      <c r="G1209" s="81"/>
      <c r="H1209" s="389"/>
      <c r="I1209" s="81">
        <f t="shared" si="126"/>
        <v>0</v>
      </c>
      <c r="J1209" s="389"/>
    </row>
    <row r="1210" s="338" customFormat="1" ht="24" customHeight="1" spans="1:10">
      <c r="A1210" s="381" t="s">
        <v>2267</v>
      </c>
      <c r="B1210" s="382">
        <v>3</v>
      </c>
      <c r="C1210" s="402" t="s">
        <v>2268</v>
      </c>
      <c r="D1210" s="403">
        <v>5070000</v>
      </c>
      <c r="E1210" s="403">
        <v>9827591.52</v>
      </c>
      <c r="F1210" s="403">
        <v>4014336.98</v>
      </c>
      <c r="G1210" s="403">
        <v>8214549.91</v>
      </c>
      <c r="H1210" s="385">
        <f>G1210/F1210</f>
        <v>2.04630302611018</v>
      </c>
      <c r="I1210" s="403">
        <f t="shared" si="126"/>
        <v>3144549.91</v>
      </c>
      <c r="J1210" s="385">
        <f t="shared" ref="J1210:J1212" si="127">I1210/D1210</f>
        <v>0.620226806706114</v>
      </c>
    </row>
    <row r="1211" s="338" customFormat="1" ht="24" customHeight="1" spans="1:10">
      <c r="A1211" s="386" t="s">
        <v>2269</v>
      </c>
      <c r="B1211" s="387">
        <v>5</v>
      </c>
      <c r="C1211" s="388" t="s">
        <v>2270</v>
      </c>
      <c r="D1211" s="81">
        <v>2100000</v>
      </c>
      <c r="E1211" s="81">
        <v>2730391.52</v>
      </c>
      <c r="F1211" s="81">
        <v>2397257</v>
      </c>
      <c r="G1211" s="81">
        <v>2160191.78</v>
      </c>
      <c r="H1211" s="389">
        <f>G1211/F1211</f>
        <v>0.901109801744243</v>
      </c>
      <c r="I1211" s="81">
        <f t="shared" si="126"/>
        <v>60191.7799999998</v>
      </c>
      <c r="J1211" s="389">
        <f t="shared" si="127"/>
        <v>0.0286627523809523</v>
      </c>
    </row>
    <row r="1212" s="338" customFormat="1" ht="24" customHeight="1" spans="1:10">
      <c r="A1212" s="386" t="s">
        <v>2271</v>
      </c>
      <c r="B1212" s="387">
        <v>7</v>
      </c>
      <c r="C1212" s="388" t="s">
        <v>440</v>
      </c>
      <c r="D1212" s="81">
        <v>30000</v>
      </c>
      <c r="E1212" s="81">
        <v>2436991.52</v>
      </c>
      <c r="F1212" s="81">
        <v>1503967</v>
      </c>
      <c r="G1212" s="81">
        <v>1936962.42</v>
      </c>
      <c r="H1212" s="389"/>
      <c r="I1212" s="81">
        <f t="shared" si="126"/>
        <v>1906962.42</v>
      </c>
      <c r="J1212" s="389">
        <f t="shared" si="127"/>
        <v>63.565414</v>
      </c>
    </row>
    <row r="1213" s="338" customFormat="1" ht="24" customHeight="1" spans="1:10">
      <c r="A1213" s="386" t="s">
        <v>2272</v>
      </c>
      <c r="B1213" s="387">
        <v>7</v>
      </c>
      <c r="C1213" s="388" t="s">
        <v>442</v>
      </c>
      <c r="D1213" s="81">
        <v>0</v>
      </c>
      <c r="E1213" s="81"/>
      <c r="F1213" s="81">
        <v>307790</v>
      </c>
      <c r="G1213" s="81"/>
      <c r="H1213" s="389"/>
      <c r="I1213" s="81">
        <f t="shared" si="126"/>
        <v>0</v>
      </c>
      <c r="J1213" s="389"/>
    </row>
    <row r="1214" s="338" customFormat="1" ht="24" customHeight="1" spans="1:10">
      <c r="A1214" s="386" t="s">
        <v>2273</v>
      </c>
      <c r="B1214" s="387">
        <v>7</v>
      </c>
      <c r="C1214" s="388" t="s">
        <v>444</v>
      </c>
      <c r="D1214" s="81">
        <v>0</v>
      </c>
      <c r="E1214" s="81"/>
      <c r="F1214" s="81">
        <v>0</v>
      </c>
      <c r="G1214" s="81"/>
      <c r="H1214" s="389"/>
      <c r="I1214" s="81">
        <f t="shared" si="126"/>
        <v>0</v>
      </c>
      <c r="J1214" s="389"/>
    </row>
    <row r="1215" s="338" customFormat="1" ht="24" customHeight="1" spans="1:10">
      <c r="A1215" s="386" t="s">
        <v>2274</v>
      </c>
      <c r="B1215" s="387">
        <v>7</v>
      </c>
      <c r="C1215" s="388" t="s">
        <v>2275</v>
      </c>
      <c r="D1215" s="81">
        <v>0</v>
      </c>
      <c r="E1215" s="81"/>
      <c r="F1215" s="81">
        <v>292100</v>
      </c>
      <c r="G1215" s="81"/>
      <c r="H1215" s="389"/>
      <c r="I1215" s="81">
        <f t="shared" si="126"/>
        <v>0</v>
      </c>
      <c r="J1215" s="389"/>
    </row>
    <row r="1216" s="338" customFormat="1" ht="24" customHeight="1" spans="1:10">
      <c r="A1216" s="386" t="s">
        <v>2276</v>
      </c>
      <c r="B1216" s="387">
        <v>7</v>
      </c>
      <c r="C1216" s="388" t="s">
        <v>2277</v>
      </c>
      <c r="D1216" s="81">
        <v>0</v>
      </c>
      <c r="E1216" s="81"/>
      <c r="F1216" s="81">
        <v>0</v>
      </c>
      <c r="G1216" s="81"/>
      <c r="H1216" s="389"/>
      <c r="I1216" s="81">
        <f t="shared" si="126"/>
        <v>0</v>
      </c>
      <c r="J1216" s="389"/>
    </row>
    <row r="1217" s="338" customFormat="1" ht="24" customHeight="1" spans="1:10">
      <c r="A1217" s="386" t="s">
        <v>2278</v>
      </c>
      <c r="B1217" s="387">
        <v>7</v>
      </c>
      <c r="C1217" s="388" t="s">
        <v>2279</v>
      </c>
      <c r="D1217" s="81">
        <v>2070000</v>
      </c>
      <c r="E1217" s="81">
        <v>92000</v>
      </c>
      <c r="F1217" s="81">
        <v>92000</v>
      </c>
      <c r="G1217" s="81">
        <v>111064</v>
      </c>
      <c r="H1217" s="389">
        <f>G1217/F1217</f>
        <v>1.20721739130435</v>
      </c>
      <c r="I1217" s="81">
        <f t="shared" si="126"/>
        <v>-1958936</v>
      </c>
      <c r="J1217" s="389">
        <f>I1217/D1217</f>
        <v>-0.946345893719807</v>
      </c>
    </row>
    <row r="1218" s="338" customFormat="1" ht="24" customHeight="1" spans="1:10">
      <c r="A1218" s="386" t="s">
        <v>2280</v>
      </c>
      <c r="B1218" s="387">
        <v>7</v>
      </c>
      <c r="C1218" s="388" t="s">
        <v>2281</v>
      </c>
      <c r="D1218" s="81">
        <v>0</v>
      </c>
      <c r="E1218" s="81">
        <v>20000</v>
      </c>
      <c r="F1218" s="81">
        <v>20000</v>
      </c>
      <c r="G1218" s="81">
        <v>1820</v>
      </c>
      <c r="H1218" s="389"/>
      <c r="I1218" s="81">
        <f t="shared" si="126"/>
        <v>1820</v>
      </c>
      <c r="J1218" s="389"/>
    </row>
    <row r="1219" s="338" customFormat="1" ht="24" customHeight="1" spans="1:10">
      <c r="A1219" s="386" t="s">
        <v>2282</v>
      </c>
      <c r="B1219" s="387">
        <v>7</v>
      </c>
      <c r="C1219" s="388" t="s">
        <v>2283</v>
      </c>
      <c r="D1219" s="81">
        <v>0</v>
      </c>
      <c r="E1219" s="81">
        <v>43000</v>
      </c>
      <c r="F1219" s="81">
        <v>43000</v>
      </c>
      <c r="G1219" s="81"/>
      <c r="H1219" s="389"/>
      <c r="I1219" s="81">
        <f t="shared" si="126"/>
        <v>0</v>
      </c>
      <c r="J1219" s="389"/>
    </row>
    <row r="1220" s="338" customFormat="1" ht="24" customHeight="1" spans="1:10">
      <c r="A1220" s="386" t="s">
        <v>2284</v>
      </c>
      <c r="B1220" s="387">
        <v>7</v>
      </c>
      <c r="C1220" s="388" t="s">
        <v>448</v>
      </c>
      <c r="D1220" s="81">
        <v>0</v>
      </c>
      <c r="E1220" s="81">
        <v>138400</v>
      </c>
      <c r="F1220" s="81">
        <v>138400</v>
      </c>
      <c r="G1220" s="81">
        <v>76332.36</v>
      </c>
      <c r="H1220" s="389"/>
      <c r="I1220" s="81">
        <f t="shared" si="126"/>
        <v>76332.36</v>
      </c>
      <c r="J1220" s="389"/>
    </row>
    <row r="1221" s="338" customFormat="1" ht="24" customHeight="1" spans="1:10">
      <c r="A1221" s="386" t="s">
        <v>2285</v>
      </c>
      <c r="B1221" s="387">
        <v>7</v>
      </c>
      <c r="C1221" s="388" t="s">
        <v>2286</v>
      </c>
      <c r="D1221" s="81">
        <v>0</v>
      </c>
      <c r="E1221" s="81"/>
      <c r="F1221" s="81">
        <v>0</v>
      </c>
      <c r="G1221" s="81">
        <v>34013</v>
      </c>
      <c r="H1221" s="389"/>
      <c r="I1221" s="81">
        <f t="shared" si="126"/>
        <v>34013</v>
      </c>
      <c r="J1221" s="389"/>
    </row>
    <row r="1222" s="338" customFormat="1" ht="24" customHeight="1" spans="1:10">
      <c r="A1222" s="386" t="s">
        <v>2287</v>
      </c>
      <c r="B1222" s="387">
        <v>5</v>
      </c>
      <c r="C1222" s="388" t="s">
        <v>2288</v>
      </c>
      <c r="D1222" s="81">
        <v>2570000</v>
      </c>
      <c r="E1222" s="81">
        <v>5865000</v>
      </c>
      <c r="F1222" s="81">
        <v>484199.98</v>
      </c>
      <c r="G1222" s="81">
        <v>5871787.35</v>
      </c>
      <c r="H1222" s="389"/>
      <c r="I1222" s="81">
        <f t="shared" si="126"/>
        <v>3301787.35</v>
      </c>
      <c r="J1222" s="389">
        <f>I1222/D1222</f>
        <v>1.28474215953307</v>
      </c>
    </row>
    <row r="1223" s="338" customFormat="1" ht="24" customHeight="1" spans="1:10">
      <c r="A1223" s="386" t="s">
        <v>2289</v>
      </c>
      <c r="B1223" s="387">
        <v>7</v>
      </c>
      <c r="C1223" s="388" t="s">
        <v>440</v>
      </c>
      <c r="D1223" s="81">
        <v>0</v>
      </c>
      <c r="E1223" s="81"/>
      <c r="F1223" s="81">
        <v>0</v>
      </c>
      <c r="G1223" s="81"/>
      <c r="H1223" s="389"/>
      <c r="I1223" s="81">
        <f t="shared" ref="I1223:I1286" si="128">G1223-D1223</f>
        <v>0</v>
      </c>
      <c r="J1223" s="389"/>
    </row>
    <row r="1224" s="338" customFormat="1" ht="24" customHeight="1" spans="1:10">
      <c r="A1224" s="386" t="s">
        <v>2290</v>
      </c>
      <c r="B1224" s="387">
        <v>7</v>
      </c>
      <c r="C1224" s="388" t="s">
        <v>2291</v>
      </c>
      <c r="D1224" s="81">
        <v>0</v>
      </c>
      <c r="E1224" s="81"/>
      <c r="F1224" s="81">
        <v>0</v>
      </c>
      <c r="G1224" s="81"/>
      <c r="H1224" s="389"/>
      <c r="I1224" s="81">
        <f t="shared" si="128"/>
        <v>0</v>
      </c>
      <c r="J1224" s="389"/>
    </row>
    <row r="1225" s="338" customFormat="1" ht="24" customHeight="1" spans="1:10">
      <c r="A1225" s="386" t="s">
        <v>2292</v>
      </c>
      <c r="B1225" s="387">
        <v>7</v>
      </c>
      <c r="C1225" s="388" t="s">
        <v>444</v>
      </c>
      <c r="D1225" s="81">
        <v>0</v>
      </c>
      <c r="E1225" s="81"/>
      <c r="F1225" s="81">
        <v>0</v>
      </c>
      <c r="G1225" s="81"/>
      <c r="H1225" s="389"/>
      <c r="I1225" s="81">
        <f t="shared" si="128"/>
        <v>0</v>
      </c>
      <c r="J1225" s="389"/>
    </row>
    <row r="1226" s="338" customFormat="1" ht="24" customHeight="1" spans="1:10">
      <c r="A1226" s="386" t="s">
        <v>2293</v>
      </c>
      <c r="B1226" s="387">
        <v>7</v>
      </c>
      <c r="C1226" s="388" t="s">
        <v>2294</v>
      </c>
      <c r="D1226" s="81">
        <v>2570000</v>
      </c>
      <c r="E1226" s="81">
        <v>5840000</v>
      </c>
      <c r="F1226" s="81">
        <v>459199.98</v>
      </c>
      <c r="G1226" s="81">
        <v>5871787.35</v>
      </c>
      <c r="H1226" s="389"/>
      <c r="I1226" s="81">
        <f t="shared" si="128"/>
        <v>3301787.35</v>
      </c>
      <c r="J1226" s="389">
        <f>I1226/D1226</f>
        <v>1.28474215953307</v>
      </c>
    </row>
    <row r="1227" s="338" customFormat="1" ht="24" customHeight="1" spans="1:10">
      <c r="A1227" s="386" t="s">
        <v>2295</v>
      </c>
      <c r="B1227" s="387">
        <v>7</v>
      </c>
      <c r="C1227" s="388" t="s">
        <v>448</v>
      </c>
      <c r="D1227" s="406">
        <v>0</v>
      </c>
      <c r="E1227" s="406"/>
      <c r="F1227" s="406"/>
      <c r="G1227" s="406"/>
      <c r="H1227" s="389"/>
      <c r="I1227" s="406">
        <f t="shared" si="128"/>
        <v>0</v>
      </c>
      <c r="J1227" s="389"/>
    </row>
    <row r="1228" s="338" customFormat="1" ht="24" customHeight="1" spans="1:10">
      <c r="A1228" s="386" t="s">
        <v>2296</v>
      </c>
      <c r="B1228" s="387">
        <v>7</v>
      </c>
      <c r="C1228" s="388" t="s">
        <v>2297</v>
      </c>
      <c r="D1228" s="81">
        <v>0</v>
      </c>
      <c r="E1228" s="81">
        <v>25000</v>
      </c>
      <c r="F1228" s="81">
        <v>25000</v>
      </c>
      <c r="G1228" s="81"/>
      <c r="H1228" s="389"/>
      <c r="I1228" s="81">
        <f t="shared" si="128"/>
        <v>0</v>
      </c>
      <c r="J1228" s="389"/>
    </row>
    <row r="1229" s="338" customFormat="1" ht="24" customHeight="1" spans="1:10">
      <c r="A1229" s="386" t="s">
        <v>2298</v>
      </c>
      <c r="B1229" s="387">
        <v>5</v>
      </c>
      <c r="C1229" s="388" t="s">
        <v>2299</v>
      </c>
      <c r="D1229" s="81">
        <v>0</v>
      </c>
      <c r="E1229" s="81"/>
      <c r="F1229" s="81">
        <v>0</v>
      </c>
      <c r="G1229" s="81"/>
      <c r="H1229" s="389"/>
      <c r="I1229" s="81">
        <f t="shared" si="128"/>
        <v>0</v>
      </c>
      <c r="J1229" s="389"/>
    </row>
    <row r="1230" s="338" customFormat="1" ht="24" customHeight="1" spans="1:10">
      <c r="A1230" s="386" t="s">
        <v>2300</v>
      </c>
      <c r="B1230" s="387">
        <v>7</v>
      </c>
      <c r="C1230" s="388" t="s">
        <v>440</v>
      </c>
      <c r="D1230" s="81">
        <v>0</v>
      </c>
      <c r="E1230" s="81"/>
      <c r="F1230" s="81">
        <v>0</v>
      </c>
      <c r="G1230" s="81"/>
      <c r="H1230" s="389"/>
      <c r="I1230" s="81">
        <f t="shared" si="128"/>
        <v>0</v>
      </c>
      <c r="J1230" s="389"/>
    </row>
    <row r="1231" s="338" customFormat="1" ht="24" customHeight="1" spans="1:10">
      <c r="A1231" s="386" t="s">
        <v>2301</v>
      </c>
      <c r="B1231" s="387">
        <v>7</v>
      </c>
      <c r="C1231" s="388" t="s">
        <v>442</v>
      </c>
      <c r="D1231" s="81">
        <v>0</v>
      </c>
      <c r="E1231" s="81"/>
      <c r="F1231" s="81">
        <v>0</v>
      </c>
      <c r="G1231" s="81"/>
      <c r="H1231" s="389"/>
      <c r="I1231" s="81">
        <f t="shared" si="128"/>
        <v>0</v>
      </c>
      <c r="J1231" s="389"/>
    </row>
    <row r="1232" s="338" customFormat="1" ht="24" customHeight="1" spans="1:10">
      <c r="A1232" s="386" t="s">
        <v>2302</v>
      </c>
      <c r="B1232" s="387">
        <v>7</v>
      </c>
      <c r="C1232" s="388" t="s">
        <v>444</v>
      </c>
      <c r="D1232" s="81">
        <v>0</v>
      </c>
      <c r="E1232" s="81"/>
      <c r="F1232" s="81">
        <v>0</v>
      </c>
      <c r="G1232" s="81"/>
      <c r="H1232" s="389"/>
      <c r="I1232" s="81">
        <f t="shared" si="128"/>
        <v>0</v>
      </c>
      <c r="J1232" s="389"/>
    </row>
    <row r="1233" s="338" customFormat="1" ht="24" customHeight="1" spans="1:10">
      <c r="A1233" s="386" t="s">
        <v>2303</v>
      </c>
      <c r="B1233" s="387">
        <v>7</v>
      </c>
      <c r="C1233" s="388" t="s">
        <v>2304</v>
      </c>
      <c r="D1233" s="81">
        <v>0</v>
      </c>
      <c r="E1233" s="81"/>
      <c r="F1233" s="81">
        <v>0</v>
      </c>
      <c r="G1233" s="81"/>
      <c r="H1233" s="389"/>
      <c r="I1233" s="81">
        <f t="shared" si="128"/>
        <v>0</v>
      </c>
      <c r="J1233" s="389"/>
    </row>
    <row r="1234" s="338" customFormat="1" ht="24" customHeight="1" spans="1:10">
      <c r="A1234" s="386" t="s">
        <v>2305</v>
      </c>
      <c r="B1234" s="387">
        <v>7</v>
      </c>
      <c r="C1234" s="388" t="s">
        <v>2306</v>
      </c>
      <c r="D1234" s="81">
        <v>0</v>
      </c>
      <c r="E1234" s="81"/>
      <c r="F1234" s="81">
        <v>0</v>
      </c>
      <c r="G1234" s="81"/>
      <c r="H1234" s="389"/>
      <c r="I1234" s="81">
        <f t="shared" si="128"/>
        <v>0</v>
      </c>
      <c r="J1234" s="389"/>
    </row>
    <row r="1235" s="338" customFormat="1" ht="24" customHeight="1" spans="1:10">
      <c r="A1235" s="386" t="s">
        <v>2307</v>
      </c>
      <c r="B1235" s="387">
        <v>7</v>
      </c>
      <c r="C1235" s="388" t="s">
        <v>448</v>
      </c>
      <c r="D1235" s="81">
        <v>0</v>
      </c>
      <c r="E1235" s="81"/>
      <c r="F1235" s="81">
        <v>0</v>
      </c>
      <c r="G1235" s="81"/>
      <c r="H1235" s="389"/>
      <c r="I1235" s="81">
        <f t="shared" si="128"/>
        <v>0</v>
      </c>
      <c r="J1235" s="389"/>
    </row>
    <row r="1236" s="338" customFormat="1" ht="24" customHeight="1" spans="1:10">
      <c r="A1236" s="386" t="s">
        <v>2308</v>
      </c>
      <c r="B1236" s="387">
        <v>7</v>
      </c>
      <c r="C1236" s="388" t="s">
        <v>2309</v>
      </c>
      <c r="D1236" s="81">
        <v>0</v>
      </c>
      <c r="E1236" s="81"/>
      <c r="F1236" s="81">
        <v>0</v>
      </c>
      <c r="G1236" s="81"/>
      <c r="H1236" s="389"/>
      <c r="I1236" s="81">
        <f t="shared" si="128"/>
        <v>0</v>
      </c>
      <c r="J1236" s="389"/>
    </row>
    <row r="1237" s="338" customFormat="1" ht="24" customHeight="1" spans="1:10">
      <c r="A1237" s="386" t="s">
        <v>2310</v>
      </c>
      <c r="B1237" s="387">
        <v>5</v>
      </c>
      <c r="C1237" s="388" t="s">
        <v>2311</v>
      </c>
      <c r="D1237" s="81">
        <v>0</v>
      </c>
      <c r="E1237" s="81">
        <v>205000</v>
      </c>
      <c r="F1237" s="81">
        <v>105680</v>
      </c>
      <c r="G1237" s="81"/>
      <c r="H1237" s="389"/>
      <c r="I1237" s="81">
        <f t="shared" si="128"/>
        <v>0</v>
      </c>
      <c r="J1237" s="389"/>
    </row>
    <row r="1238" s="338" customFormat="1" ht="24" customHeight="1" spans="1:10">
      <c r="A1238" s="386" t="s">
        <v>2312</v>
      </c>
      <c r="B1238" s="387">
        <v>7</v>
      </c>
      <c r="C1238" s="388" t="s">
        <v>440</v>
      </c>
      <c r="D1238" s="81">
        <v>0</v>
      </c>
      <c r="E1238" s="81"/>
      <c r="F1238" s="81">
        <v>0</v>
      </c>
      <c r="G1238" s="81"/>
      <c r="H1238" s="389"/>
      <c r="I1238" s="81">
        <f t="shared" si="128"/>
        <v>0</v>
      </c>
      <c r="J1238" s="389"/>
    </row>
    <row r="1239" s="338" customFormat="1" ht="24" customHeight="1" spans="1:10">
      <c r="A1239" s="386" t="s">
        <v>2313</v>
      </c>
      <c r="B1239" s="387">
        <v>7</v>
      </c>
      <c r="C1239" s="388" t="s">
        <v>442</v>
      </c>
      <c r="D1239" s="81">
        <v>0</v>
      </c>
      <c r="E1239" s="81"/>
      <c r="F1239" s="81">
        <v>0</v>
      </c>
      <c r="G1239" s="81"/>
      <c r="H1239" s="389"/>
      <c r="I1239" s="81">
        <f t="shared" si="128"/>
        <v>0</v>
      </c>
      <c r="J1239" s="389"/>
    </row>
    <row r="1240" s="338" customFormat="1" ht="24" customHeight="1" spans="1:10">
      <c r="A1240" s="386" t="s">
        <v>2314</v>
      </c>
      <c r="B1240" s="387">
        <v>7</v>
      </c>
      <c r="C1240" s="388" t="s">
        <v>444</v>
      </c>
      <c r="D1240" s="81">
        <v>0</v>
      </c>
      <c r="E1240" s="81"/>
      <c r="F1240" s="81">
        <v>0</v>
      </c>
      <c r="G1240" s="81"/>
      <c r="H1240" s="389"/>
      <c r="I1240" s="81">
        <f t="shared" si="128"/>
        <v>0</v>
      </c>
      <c r="J1240" s="389"/>
    </row>
    <row r="1241" s="338" customFormat="1" ht="24" customHeight="1" spans="1:10">
      <c r="A1241" s="386" t="s">
        <v>2315</v>
      </c>
      <c r="B1241" s="387">
        <v>7</v>
      </c>
      <c r="C1241" s="388" t="s">
        <v>2316</v>
      </c>
      <c r="D1241" s="81">
        <v>0</v>
      </c>
      <c r="E1241" s="81"/>
      <c r="F1241" s="81">
        <v>0</v>
      </c>
      <c r="G1241" s="81"/>
      <c r="H1241" s="389"/>
      <c r="I1241" s="81">
        <f t="shared" si="128"/>
        <v>0</v>
      </c>
      <c r="J1241" s="389"/>
    </row>
    <row r="1242" s="338" customFormat="1" ht="24" customHeight="1" spans="1:10">
      <c r="A1242" s="386" t="s">
        <v>2317</v>
      </c>
      <c r="B1242" s="387">
        <v>7</v>
      </c>
      <c r="C1242" s="388" t="s">
        <v>2318</v>
      </c>
      <c r="D1242" s="81">
        <v>0</v>
      </c>
      <c r="E1242" s="81"/>
      <c r="F1242" s="81">
        <v>0</v>
      </c>
      <c r="G1242" s="81"/>
      <c r="H1242" s="389"/>
      <c r="I1242" s="81">
        <f t="shared" si="128"/>
        <v>0</v>
      </c>
      <c r="J1242" s="389"/>
    </row>
    <row r="1243" s="338" customFormat="1" ht="24" customHeight="1" spans="1:10">
      <c r="A1243" s="386" t="s">
        <v>2319</v>
      </c>
      <c r="B1243" s="387">
        <v>7</v>
      </c>
      <c r="C1243" s="388" t="s">
        <v>2320</v>
      </c>
      <c r="D1243" s="81">
        <v>0</v>
      </c>
      <c r="E1243" s="81">
        <v>205000</v>
      </c>
      <c r="F1243" s="81">
        <v>105680</v>
      </c>
      <c r="G1243" s="81"/>
      <c r="H1243" s="389"/>
      <c r="I1243" s="81">
        <f t="shared" si="128"/>
        <v>0</v>
      </c>
      <c r="J1243" s="389"/>
    </row>
    <row r="1244" s="338" customFormat="1" ht="24" customHeight="1" spans="1:10">
      <c r="A1244" s="386" t="s">
        <v>2321</v>
      </c>
      <c r="B1244" s="387">
        <v>7</v>
      </c>
      <c r="C1244" s="388" t="s">
        <v>2322</v>
      </c>
      <c r="D1244" s="81">
        <v>0</v>
      </c>
      <c r="E1244" s="81"/>
      <c r="F1244" s="81">
        <v>0</v>
      </c>
      <c r="G1244" s="81"/>
      <c r="H1244" s="389"/>
      <c r="I1244" s="81">
        <f t="shared" si="128"/>
        <v>0</v>
      </c>
      <c r="J1244" s="389"/>
    </row>
    <row r="1245" s="338" customFormat="1" ht="24" customHeight="1" spans="1:10">
      <c r="A1245" s="386" t="s">
        <v>2323</v>
      </c>
      <c r="B1245" s="387">
        <v>7</v>
      </c>
      <c r="C1245" s="388" t="s">
        <v>2324</v>
      </c>
      <c r="D1245" s="81">
        <v>0</v>
      </c>
      <c r="E1245" s="81"/>
      <c r="F1245" s="81">
        <v>0</v>
      </c>
      <c r="G1245" s="81"/>
      <c r="H1245" s="389"/>
      <c r="I1245" s="81">
        <f t="shared" si="128"/>
        <v>0</v>
      </c>
      <c r="J1245" s="389"/>
    </row>
    <row r="1246" s="338" customFormat="1" ht="24" customHeight="1" spans="1:10">
      <c r="A1246" s="386" t="s">
        <v>2325</v>
      </c>
      <c r="B1246" s="387">
        <v>7</v>
      </c>
      <c r="C1246" s="388" t="s">
        <v>2326</v>
      </c>
      <c r="D1246" s="81">
        <v>0</v>
      </c>
      <c r="E1246" s="81"/>
      <c r="F1246" s="81">
        <v>0</v>
      </c>
      <c r="G1246" s="81"/>
      <c r="H1246" s="389"/>
      <c r="I1246" s="81">
        <f t="shared" si="128"/>
        <v>0</v>
      </c>
      <c r="J1246" s="389"/>
    </row>
    <row r="1247" s="338" customFormat="1" ht="24" customHeight="1" spans="1:10">
      <c r="A1247" s="386" t="s">
        <v>2327</v>
      </c>
      <c r="B1247" s="387">
        <v>7</v>
      </c>
      <c r="C1247" s="388" t="s">
        <v>2328</v>
      </c>
      <c r="D1247" s="81">
        <v>0</v>
      </c>
      <c r="E1247" s="81"/>
      <c r="F1247" s="81">
        <v>0</v>
      </c>
      <c r="G1247" s="81"/>
      <c r="H1247" s="389"/>
      <c r="I1247" s="81">
        <f t="shared" si="128"/>
        <v>0</v>
      </c>
      <c r="J1247" s="389"/>
    </row>
    <row r="1248" s="338" customFormat="1" ht="24" customHeight="1" spans="1:10">
      <c r="A1248" s="386" t="s">
        <v>2329</v>
      </c>
      <c r="B1248" s="387">
        <v>7</v>
      </c>
      <c r="C1248" s="388" t="s">
        <v>2330</v>
      </c>
      <c r="D1248" s="81">
        <v>0</v>
      </c>
      <c r="E1248" s="81"/>
      <c r="F1248" s="81">
        <v>0</v>
      </c>
      <c r="G1248" s="81"/>
      <c r="H1248" s="389"/>
      <c r="I1248" s="81">
        <f t="shared" si="128"/>
        <v>0</v>
      </c>
      <c r="J1248" s="389"/>
    </row>
    <row r="1249" s="338" customFormat="1" ht="24" customHeight="1" spans="1:10">
      <c r="A1249" s="386" t="s">
        <v>2331</v>
      </c>
      <c r="B1249" s="387">
        <v>7</v>
      </c>
      <c r="C1249" s="388" t="s">
        <v>2332</v>
      </c>
      <c r="D1249" s="81">
        <v>0</v>
      </c>
      <c r="E1249" s="81"/>
      <c r="F1249" s="81">
        <v>0</v>
      </c>
      <c r="G1249" s="81"/>
      <c r="H1249" s="389"/>
      <c r="I1249" s="81">
        <f t="shared" si="128"/>
        <v>0</v>
      </c>
      <c r="J1249" s="389"/>
    </row>
    <row r="1250" s="338" customFormat="1" ht="24" customHeight="1" spans="1:10">
      <c r="A1250" s="386" t="s">
        <v>2333</v>
      </c>
      <c r="B1250" s="387">
        <v>5</v>
      </c>
      <c r="C1250" s="388" t="s">
        <v>2334</v>
      </c>
      <c r="D1250" s="81">
        <v>0</v>
      </c>
      <c r="E1250" s="81">
        <v>955200</v>
      </c>
      <c r="F1250" s="81">
        <v>955200</v>
      </c>
      <c r="G1250" s="81">
        <v>182570.78</v>
      </c>
      <c r="H1250" s="389"/>
      <c r="I1250" s="81">
        <f t="shared" si="128"/>
        <v>182570.78</v>
      </c>
      <c r="J1250" s="389"/>
    </row>
    <row r="1251" s="338" customFormat="1" ht="24" customHeight="1" spans="1:10">
      <c r="A1251" s="386" t="s">
        <v>2335</v>
      </c>
      <c r="B1251" s="387">
        <v>7</v>
      </c>
      <c r="C1251" s="388" t="s">
        <v>2336</v>
      </c>
      <c r="D1251" s="81">
        <v>0</v>
      </c>
      <c r="E1251" s="81"/>
      <c r="F1251" s="81">
        <v>0</v>
      </c>
      <c r="G1251" s="81"/>
      <c r="H1251" s="389"/>
      <c r="I1251" s="81">
        <f t="shared" si="128"/>
        <v>0</v>
      </c>
      <c r="J1251" s="389"/>
    </row>
    <row r="1252" s="338" customFormat="1" ht="24" customHeight="1" spans="1:10">
      <c r="A1252" s="386" t="s">
        <v>2337</v>
      </c>
      <c r="B1252" s="387">
        <v>7</v>
      </c>
      <c r="C1252" s="388" t="s">
        <v>2338</v>
      </c>
      <c r="D1252" s="81">
        <v>0</v>
      </c>
      <c r="E1252" s="81">
        <v>99400</v>
      </c>
      <c r="F1252" s="81">
        <v>99400</v>
      </c>
      <c r="G1252" s="81">
        <v>10254</v>
      </c>
      <c r="H1252" s="389"/>
      <c r="I1252" s="81">
        <f t="shared" si="128"/>
        <v>10254</v>
      </c>
      <c r="J1252" s="389"/>
    </row>
    <row r="1253" s="338" customFormat="1" ht="24" customHeight="1" spans="1:10">
      <c r="A1253" s="386" t="s">
        <v>2339</v>
      </c>
      <c r="B1253" s="387">
        <v>7</v>
      </c>
      <c r="C1253" s="388" t="s">
        <v>2340</v>
      </c>
      <c r="D1253" s="81">
        <v>0</v>
      </c>
      <c r="E1253" s="81">
        <v>855800</v>
      </c>
      <c r="F1253" s="81">
        <v>855800</v>
      </c>
      <c r="G1253" s="81">
        <v>172316.78</v>
      </c>
      <c r="H1253" s="389"/>
      <c r="I1253" s="81">
        <f t="shared" si="128"/>
        <v>172316.78</v>
      </c>
      <c r="J1253" s="389"/>
    </row>
    <row r="1254" s="338" customFormat="1" ht="24" customHeight="1" spans="1:10">
      <c r="A1254" s="386" t="s">
        <v>2341</v>
      </c>
      <c r="B1254" s="387">
        <v>5</v>
      </c>
      <c r="C1254" s="388" t="s">
        <v>2342</v>
      </c>
      <c r="D1254" s="81">
        <v>0</v>
      </c>
      <c r="E1254" s="81"/>
      <c r="F1254" s="81">
        <v>0</v>
      </c>
      <c r="G1254" s="81"/>
      <c r="H1254" s="389"/>
      <c r="I1254" s="81">
        <f t="shared" si="128"/>
        <v>0</v>
      </c>
      <c r="J1254" s="389"/>
    </row>
    <row r="1255" s="338" customFormat="1" ht="24" customHeight="1" spans="1:10">
      <c r="A1255" s="386" t="s">
        <v>2343</v>
      </c>
      <c r="B1255" s="387">
        <v>7</v>
      </c>
      <c r="C1255" s="388" t="s">
        <v>2344</v>
      </c>
      <c r="D1255" s="81">
        <v>0</v>
      </c>
      <c r="E1255" s="81"/>
      <c r="F1255" s="81">
        <v>0</v>
      </c>
      <c r="G1255" s="81"/>
      <c r="H1255" s="389"/>
      <c r="I1255" s="81">
        <f t="shared" si="128"/>
        <v>0</v>
      </c>
      <c r="J1255" s="389"/>
    </row>
    <row r="1256" s="338" customFormat="1" ht="24" customHeight="1" spans="1:10">
      <c r="A1256" s="386" t="s">
        <v>2345</v>
      </c>
      <c r="B1256" s="387">
        <v>7</v>
      </c>
      <c r="C1256" s="388" t="s">
        <v>2346</v>
      </c>
      <c r="D1256" s="81">
        <v>0</v>
      </c>
      <c r="E1256" s="81"/>
      <c r="F1256" s="81">
        <v>0</v>
      </c>
      <c r="G1256" s="81"/>
      <c r="H1256" s="389"/>
      <c r="I1256" s="81">
        <f t="shared" si="128"/>
        <v>0</v>
      </c>
      <c r="J1256" s="389"/>
    </row>
    <row r="1257" s="338" customFormat="1" ht="24" customHeight="1" spans="1:10">
      <c r="A1257" s="386" t="s">
        <v>2347</v>
      </c>
      <c r="B1257" s="387">
        <v>7</v>
      </c>
      <c r="C1257" s="388" t="s">
        <v>2348</v>
      </c>
      <c r="D1257" s="81">
        <v>0</v>
      </c>
      <c r="E1257" s="81"/>
      <c r="F1257" s="81">
        <v>0</v>
      </c>
      <c r="G1257" s="81"/>
      <c r="H1257" s="389"/>
      <c r="I1257" s="81">
        <f t="shared" si="128"/>
        <v>0</v>
      </c>
      <c r="J1257" s="389"/>
    </row>
    <row r="1258" s="338" customFormat="1" ht="24" customHeight="1" spans="1:10">
      <c r="A1258" s="386" t="s">
        <v>2349</v>
      </c>
      <c r="B1258" s="387">
        <v>5</v>
      </c>
      <c r="C1258" s="388" t="s">
        <v>2350</v>
      </c>
      <c r="D1258" s="81">
        <v>400000</v>
      </c>
      <c r="E1258" s="81">
        <v>72000</v>
      </c>
      <c r="F1258" s="81">
        <v>72000</v>
      </c>
      <c r="G1258" s="81"/>
      <c r="H1258" s="389"/>
      <c r="I1258" s="81">
        <f t="shared" si="128"/>
        <v>-400000</v>
      </c>
      <c r="J1258" s="389">
        <f>I1258/D1258</f>
        <v>-1</v>
      </c>
    </row>
    <row r="1259" s="338" customFormat="1" ht="24" customHeight="1" spans="1:10">
      <c r="A1259" s="386" t="s">
        <v>2351</v>
      </c>
      <c r="B1259" s="387">
        <v>7</v>
      </c>
      <c r="C1259" s="388" t="s">
        <v>2352</v>
      </c>
      <c r="D1259" s="81">
        <v>0</v>
      </c>
      <c r="E1259" s="81">
        <v>72000</v>
      </c>
      <c r="F1259" s="81">
        <v>72000</v>
      </c>
      <c r="G1259" s="81"/>
      <c r="H1259" s="389"/>
      <c r="I1259" s="81">
        <f t="shared" si="128"/>
        <v>0</v>
      </c>
      <c r="J1259" s="389"/>
    </row>
    <row r="1260" s="338" customFormat="1" ht="24" customHeight="1" spans="1:10">
      <c r="A1260" s="381" t="s">
        <v>2353</v>
      </c>
      <c r="B1260" s="382">
        <v>3</v>
      </c>
      <c r="C1260" s="402" t="s">
        <v>2354</v>
      </c>
      <c r="D1260" s="403">
        <v>0</v>
      </c>
      <c r="E1260" s="403">
        <v>20000000</v>
      </c>
      <c r="F1260" s="403">
        <v>0</v>
      </c>
      <c r="G1260" s="403"/>
      <c r="H1260" s="385"/>
      <c r="I1260" s="403">
        <f t="shared" si="128"/>
        <v>0</v>
      </c>
      <c r="J1260" s="385"/>
    </row>
    <row r="1261" s="335" customFormat="1" ht="24" customHeight="1" spans="1:10">
      <c r="A1261" s="381" t="s">
        <v>2355</v>
      </c>
      <c r="B1261" s="382">
        <v>3</v>
      </c>
      <c r="C1261" s="402" t="s">
        <v>2356</v>
      </c>
      <c r="D1261" s="403">
        <v>480000</v>
      </c>
      <c r="E1261" s="403"/>
      <c r="F1261" s="403">
        <v>872970</v>
      </c>
      <c r="G1261" s="403">
        <v>1222343</v>
      </c>
      <c r="H1261" s="385">
        <f>G1261/F1261</f>
        <v>1.40021192022635</v>
      </c>
      <c r="I1261" s="403">
        <f t="shared" si="128"/>
        <v>742343</v>
      </c>
      <c r="J1261" s="385">
        <f t="shared" ref="J1261:J1265" si="129">I1261/D1261</f>
        <v>1.54654791666667</v>
      </c>
    </row>
    <row r="1262" s="335" customFormat="1" ht="24" customHeight="1" spans="1:10">
      <c r="A1262" s="386" t="s">
        <v>2357</v>
      </c>
      <c r="B1262" s="387">
        <v>5</v>
      </c>
      <c r="C1262" s="388" t="s">
        <v>2358</v>
      </c>
      <c r="D1262" s="81">
        <v>0</v>
      </c>
      <c r="E1262" s="81"/>
      <c r="F1262" s="81">
        <v>0</v>
      </c>
      <c r="G1262" s="81"/>
      <c r="H1262" s="389"/>
      <c r="I1262" s="81">
        <f t="shared" si="128"/>
        <v>0</v>
      </c>
      <c r="J1262" s="389"/>
    </row>
    <row r="1263" s="335" customFormat="1" ht="24" customHeight="1" spans="1:10">
      <c r="A1263" s="386" t="s">
        <v>2359</v>
      </c>
      <c r="B1263" s="390">
        <v>7</v>
      </c>
      <c r="C1263" s="388" t="s">
        <v>2360</v>
      </c>
      <c r="D1263" s="81">
        <v>0</v>
      </c>
      <c r="E1263" s="81"/>
      <c r="F1263" s="81">
        <v>0</v>
      </c>
      <c r="G1263" s="81"/>
      <c r="H1263" s="389"/>
      <c r="I1263" s="81">
        <f t="shared" si="128"/>
        <v>0</v>
      </c>
      <c r="J1263" s="389"/>
    </row>
    <row r="1264" s="335" customFormat="1" ht="24" customHeight="1" spans="1:10">
      <c r="A1264" s="386" t="s">
        <v>2361</v>
      </c>
      <c r="B1264" s="387">
        <v>5</v>
      </c>
      <c r="C1264" s="388" t="s">
        <v>2057</v>
      </c>
      <c r="D1264" s="81">
        <v>480000</v>
      </c>
      <c r="E1264" s="81"/>
      <c r="F1264" s="81">
        <v>872970</v>
      </c>
      <c r="G1264" s="81">
        <v>1222343</v>
      </c>
      <c r="H1264" s="389"/>
      <c r="I1264" s="81">
        <f t="shared" si="128"/>
        <v>742343</v>
      </c>
      <c r="J1264" s="389">
        <f t="shared" si="129"/>
        <v>1.54654791666667</v>
      </c>
    </row>
    <row r="1265" s="335" customFormat="1" ht="24" customHeight="1" spans="1:10">
      <c r="A1265" s="386" t="s">
        <v>2362</v>
      </c>
      <c r="B1265" s="390">
        <v>7</v>
      </c>
      <c r="C1265" s="388" t="s">
        <v>2363</v>
      </c>
      <c r="D1265" s="81">
        <v>480000</v>
      </c>
      <c r="E1265" s="81"/>
      <c r="F1265" s="81">
        <v>872970</v>
      </c>
      <c r="G1265" s="81">
        <v>1222343</v>
      </c>
      <c r="H1265" s="389"/>
      <c r="I1265" s="81">
        <f t="shared" si="128"/>
        <v>742343</v>
      </c>
      <c r="J1265" s="389">
        <f t="shared" si="129"/>
        <v>1.54654791666667</v>
      </c>
    </row>
    <row r="1266" s="335" customFormat="1" ht="24" customHeight="1" spans="1:10">
      <c r="A1266" s="381" t="s">
        <v>2364</v>
      </c>
      <c r="B1266" s="382">
        <v>3</v>
      </c>
      <c r="C1266" s="402" t="s">
        <v>2365</v>
      </c>
      <c r="D1266" s="403">
        <v>0</v>
      </c>
      <c r="E1266" s="403">
        <v>455231.11</v>
      </c>
      <c r="F1266" s="403">
        <v>751897.83</v>
      </c>
      <c r="G1266" s="403">
        <v>751860.24</v>
      </c>
      <c r="H1266" s="385"/>
      <c r="I1266" s="403">
        <f t="shared" si="128"/>
        <v>751860.24</v>
      </c>
      <c r="J1266" s="385"/>
    </row>
    <row r="1267" s="335" customFormat="1" ht="24" customHeight="1" spans="1:10">
      <c r="A1267" s="386" t="s">
        <v>2366</v>
      </c>
      <c r="B1267" s="387">
        <v>5</v>
      </c>
      <c r="C1267" s="388" t="s">
        <v>2367</v>
      </c>
      <c r="D1267" s="81">
        <v>0</v>
      </c>
      <c r="E1267" s="81"/>
      <c r="F1267" s="81">
        <v>0</v>
      </c>
      <c r="G1267" s="81"/>
      <c r="H1267" s="389"/>
      <c r="I1267" s="81">
        <f t="shared" si="128"/>
        <v>0</v>
      </c>
      <c r="J1267" s="389"/>
    </row>
    <row r="1268" s="335" customFormat="1" ht="24" customHeight="1" spans="1:10">
      <c r="A1268" s="386" t="s">
        <v>2368</v>
      </c>
      <c r="B1268" s="387">
        <v>5</v>
      </c>
      <c r="C1268" s="388" t="s">
        <v>2369</v>
      </c>
      <c r="D1268" s="81">
        <v>0</v>
      </c>
      <c r="E1268" s="81"/>
      <c r="F1268" s="81">
        <v>0</v>
      </c>
      <c r="G1268" s="81"/>
      <c r="H1268" s="389"/>
      <c r="I1268" s="81">
        <f t="shared" si="128"/>
        <v>0</v>
      </c>
      <c r="J1268" s="389"/>
    </row>
    <row r="1269" s="335" customFormat="1" ht="24" customHeight="1" spans="1:10">
      <c r="A1269" s="386" t="s">
        <v>2370</v>
      </c>
      <c r="B1269" s="390">
        <v>7</v>
      </c>
      <c r="C1269" s="388" t="s">
        <v>2371</v>
      </c>
      <c r="D1269" s="81">
        <v>0</v>
      </c>
      <c r="E1269" s="81"/>
      <c r="F1269" s="81">
        <v>0</v>
      </c>
      <c r="G1269" s="81"/>
      <c r="H1269" s="389"/>
      <c r="I1269" s="81">
        <f t="shared" si="128"/>
        <v>0</v>
      </c>
      <c r="J1269" s="389"/>
    </row>
    <row r="1270" s="335" customFormat="1" ht="24" customHeight="1" spans="1:10">
      <c r="A1270" s="386" t="s">
        <v>2372</v>
      </c>
      <c r="B1270" s="390">
        <v>7</v>
      </c>
      <c r="C1270" s="388" t="s">
        <v>2373</v>
      </c>
      <c r="D1270" s="81">
        <v>0</v>
      </c>
      <c r="E1270" s="81"/>
      <c r="F1270" s="81">
        <v>0</v>
      </c>
      <c r="G1270" s="81"/>
      <c r="H1270" s="389"/>
      <c r="I1270" s="81">
        <f t="shared" si="128"/>
        <v>0</v>
      </c>
      <c r="J1270" s="389"/>
    </row>
    <row r="1271" s="335" customFormat="1" ht="24" customHeight="1" spans="1:10">
      <c r="A1271" s="386" t="s">
        <v>2374</v>
      </c>
      <c r="B1271" s="390">
        <v>7</v>
      </c>
      <c r="C1271" s="388" t="s">
        <v>2375</v>
      </c>
      <c r="D1271" s="81">
        <v>0</v>
      </c>
      <c r="E1271" s="81"/>
      <c r="F1271" s="81">
        <v>0</v>
      </c>
      <c r="G1271" s="81"/>
      <c r="H1271" s="389"/>
      <c r="I1271" s="81">
        <f t="shared" si="128"/>
        <v>0</v>
      </c>
      <c r="J1271" s="389"/>
    </row>
    <row r="1272" s="335" customFormat="1" ht="24" customHeight="1" spans="1:10">
      <c r="A1272" s="386" t="s">
        <v>2376</v>
      </c>
      <c r="B1272" s="390">
        <v>7</v>
      </c>
      <c r="C1272" s="388" t="s">
        <v>2377</v>
      </c>
      <c r="D1272" s="81">
        <v>0</v>
      </c>
      <c r="E1272" s="81"/>
      <c r="F1272" s="81">
        <v>0</v>
      </c>
      <c r="G1272" s="81"/>
      <c r="H1272" s="389"/>
      <c r="I1272" s="81">
        <f t="shared" si="128"/>
        <v>0</v>
      </c>
      <c r="J1272" s="389"/>
    </row>
    <row r="1273" s="335" customFormat="1" ht="24" customHeight="1" spans="1:10">
      <c r="A1273" s="386" t="s">
        <v>2378</v>
      </c>
      <c r="B1273" s="387">
        <v>5</v>
      </c>
      <c r="C1273" s="388" t="s">
        <v>2379</v>
      </c>
      <c r="D1273" s="81">
        <v>0</v>
      </c>
      <c r="E1273" s="81">
        <v>455231.11</v>
      </c>
      <c r="F1273" s="81">
        <v>751897.83</v>
      </c>
      <c r="G1273" s="81">
        <v>751860.24</v>
      </c>
      <c r="H1273" s="389"/>
      <c r="I1273" s="81">
        <f t="shared" si="128"/>
        <v>751860.24</v>
      </c>
      <c r="J1273" s="389"/>
    </row>
    <row r="1274" s="335" customFormat="1" ht="24" customHeight="1" spans="1:10">
      <c r="A1274" s="386" t="s">
        <v>2380</v>
      </c>
      <c r="B1274" s="387">
        <v>7</v>
      </c>
      <c r="C1274" s="388" t="s">
        <v>2381</v>
      </c>
      <c r="D1274" s="81">
        <v>0</v>
      </c>
      <c r="E1274" s="81">
        <v>455231.11</v>
      </c>
      <c r="F1274" s="81">
        <v>751897.83</v>
      </c>
      <c r="G1274" s="81">
        <v>751860.24</v>
      </c>
      <c r="H1274" s="389"/>
      <c r="I1274" s="81">
        <f t="shared" si="128"/>
        <v>751860.24</v>
      </c>
      <c r="J1274" s="389"/>
    </row>
    <row r="1275" s="335" customFormat="1" ht="24" customHeight="1" spans="1:10">
      <c r="A1275" s="386" t="s">
        <v>2382</v>
      </c>
      <c r="B1275" s="387">
        <v>7</v>
      </c>
      <c r="C1275" s="388" t="s">
        <v>2383</v>
      </c>
      <c r="D1275" s="81">
        <v>0</v>
      </c>
      <c r="E1275" s="81"/>
      <c r="F1275" s="81">
        <v>0</v>
      </c>
      <c r="G1275" s="81"/>
      <c r="H1275" s="389"/>
      <c r="I1275" s="81">
        <f t="shared" si="128"/>
        <v>0</v>
      </c>
      <c r="J1275" s="389"/>
    </row>
    <row r="1276" s="335" customFormat="1" ht="24" customHeight="1" spans="1:10">
      <c r="A1276" s="386" t="s">
        <v>2384</v>
      </c>
      <c r="B1276" s="387">
        <v>7</v>
      </c>
      <c r="C1276" s="388" t="s">
        <v>2385</v>
      </c>
      <c r="D1276" s="81">
        <v>0</v>
      </c>
      <c r="E1276" s="81"/>
      <c r="F1276" s="81">
        <v>0</v>
      </c>
      <c r="G1276" s="81"/>
      <c r="H1276" s="389"/>
      <c r="I1276" s="81">
        <f t="shared" si="128"/>
        <v>0</v>
      </c>
      <c r="J1276" s="389"/>
    </row>
    <row r="1277" s="335" customFormat="1" ht="24" customHeight="1" spans="1:10">
      <c r="A1277" s="386" t="s">
        <v>2386</v>
      </c>
      <c r="B1277" s="387">
        <v>7</v>
      </c>
      <c r="C1277" s="388" t="s">
        <v>2387</v>
      </c>
      <c r="D1277" s="81">
        <v>0</v>
      </c>
      <c r="E1277" s="81"/>
      <c r="F1277" s="81">
        <v>0</v>
      </c>
      <c r="G1277" s="81"/>
      <c r="H1277" s="389"/>
      <c r="I1277" s="81">
        <f t="shared" si="128"/>
        <v>0</v>
      </c>
      <c r="J1277" s="389"/>
    </row>
    <row r="1278" s="335" customFormat="1" ht="24" customHeight="1" spans="1:10">
      <c r="A1278" s="381" t="s">
        <v>2388</v>
      </c>
      <c r="B1278" s="382">
        <v>3</v>
      </c>
      <c r="C1278" s="402" t="s">
        <v>2389</v>
      </c>
      <c r="D1278" s="403">
        <v>10000</v>
      </c>
      <c r="E1278" s="403"/>
      <c r="F1278" s="403">
        <v>35835.73</v>
      </c>
      <c r="G1278" s="403">
        <v>35873.3</v>
      </c>
      <c r="H1278" s="385"/>
      <c r="I1278" s="403">
        <f t="shared" si="128"/>
        <v>25873.3</v>
      </c>
      <c r="J1278" s="385">
        <f t="shared" ref="J1278:J1284" si="130">I1278/D1278</f>
        <v>2.58733</v>
      </c>
    </row>
    <row r="1279" s="335" customFormat="1" ht="24" customHeight="1" spans="1:10">
      <c r="A1279" s="386" t="s">
        <v>2390</v>
      </c>
      <c r="B1279" s="387">
        <v>5</v>
      </c>
      <c r="C1279" s="388" t="s">
        <v>2391</v>
      </c>
      <c r="D1279" s="81">
        <v>0</v>
      </c>
      <c r="E1279" s="81"/>
      <c r="F1279" s="81">
        <v>0</v>
      </c>
      <c r="G1279" s="81"/>
      <c r="H1279" s="389"/>
      <c r="I1279" s="81">
        <f t="shared" si="128"/>
        <v>0</v>
      </c>
      <c r="J1279" s="389"/>
    </row>
    <row r="1280" s="335" customFormat="1" ht="24" customHeight="1" spans="1:10">
      <c r="A1280" s="386" t="s">
        <v>2392</v>
      </c>
      <c r="B1280" s="387">
        <v>5</v>
      </c>
      <c r="C1280" s="388" t="s">
        <v>2393</v>
      </c>
      <c r="D1280" s="81">
        <v>0</v>
      </c>
      <c r="E1280" s="81"/>
      <c r="F1280" s="81">
        <v>0</v>
      </c>
      <c r="G1280" s="81"/>
      <c r="H1280" s="389"/>
      <c r="I1280" s="81">
        <f t="shared" si="128"/>
        <v>0</v>
      </c>
      <c r="J1280" s="389"/>
    </row>
    <row r="1281" s="335" customFormat="1" ht="24" customHeight="1" spans="1:10">
      <c r="A1281" s="386" t="s">
        <v>2394</v>
      </c>
      <c r="B1281" s="387">
        <v>5</v>
      </c>
      <c r="C1281" s="388" t="s">
        <v>2395</v>
      </c>
      <c r="D1281" s="81">
        <v>10000</v>
      </c>
      <c r="E1281" s="81"/>
      <c r="F1281" s="81">
        <v>35835.73</v>
      </c>
      <c r="G1281" s="81">
        <v>35873.3</v>
      </c>
      <c r="H1281" s="389"/>
      <c r="I1281" s="81">
        <f t="shared" si="128"/>
        <v>25873.3</v>
      </c>
      <c r="J1281" s="389">
        <f t="shared" si="130"/>
        <v>2.58733</v>
      </c>
    </row>
    <row r="1282" s="338" customFormat="1" ht="24" customHeight="1" spans="1:10">
      <c r="A1282" s="407" t="s">
        <v>2396</v>
      </c>
      <c r="B1282" s="408"/>
      <c r="C1282" s="409" t="s">
        <v>2397</v>
      </c>
      <c r="D1282" s="379">
        <v>82460000</v>
      </c>
      <c r="E1282" s="379">
        <f>E1283+E1284</f>
        <v>62231154.54</v>
      </c>
      <c r="F1282" s="379">
        <v>113700978.12</v>
      </c>
      <c r="G1282" s="379">
        <f>G1283+G1284</f>
        <v>87979291.8</v>
      </c>
      <c r="H1282" s="380">
        <f>G1282/F1282</f>
        <v>0.773777792018171</v>
      </c>
      <c r="I1282" s="379">
        <f t="shared" si="128"/>
        <v>5519291.8</v>
      </c>
      <c r="J1282" s="380">
        <f t="shared" si="130"/>
        <v>0.0669329590104293</v>
      </c>
    </row>
    <row r="1283" s="338" customFormat="1" ht="24" customHeight="1" spans="1:10">
      <c r="A1283" s="410" t="s">
        <v>2398</v>
      </c>
      <c r="B1283" s="390"/>
      <c r="C1283" s="411" t="s">
        <v>2399</v>
      </c>
      <c r="D1283" s="81">
        <v>460000</v>
      </c>
      <c r="E1283" s="81">
        <v>460000</v>
      </c>
      <c r="F1283" s="81">
        <v>460000</v>
      </c>
      <c r="G1283" s="81">
        <v>459821.8</v>
      </c>
      <c r="H1283" s="389"/>
      <c r="I1283" s="81">
        <f t="shared" si="128"/>
        <v>-178.200000000012</v>
      </c>
      <c r="J1283" s="389">
        <f t="shared" si="130"/>
        <v>-0.000387391304347851</v>
      </c>
    </row>
    <row r="1284" s="335" customFormat="1" ht="24" customHeight="1" spans="1:10">
      <c r="A1284" s="410" t="s">
        <v>2400</v>
      </c>
      <c r="B1284" s="390"/>
      <c r="C1284" s="412" t="s">
        <v>2401</v>
      </c>
      <c r="D1284" s="81">
        <v>82000000</v>
      </c>
      <c r="E1284" s="81">
        <v>61771154.54</v>
      </c>
      <c r="F1284" s="81">
        <v>113240978.12</v>
      </c>
      <c r="G1284" s="81">
        <v>87519470</v>
      </c>
      <c r="H1284" s="389"/>
      <c r="I1284" s="81">
        <f t="shared" si="128"/>
        <v>5519470</v>
      </c>
      <c r="J1284" s="389">
        <f t="shared" si="130"/>
        <v>0.0673106097560976</v>
      </c>
    </row>
    <row r="1285" s="335" customFormat="1" ht="24" customHeight="1" spans="1:10">
      <c r="A1285" s="409"/>
      <c r="B1285" s="408"/>
      <c r="C1285" s="413" t="s">
        <v>2402</v>
      </c>
      <c r="D1285" s="379">
        <v>0</v>
      </c>
      <c r="E1285" s="379"/>
      <c r="F1285" s="379"/>
      <c r="G1285" s="379"/>
      <c r="H1285" s="380"/>
      <c r="I1285" s="379">
        <f t="shared" si="128"/>
        <v>0</v>
      </c>
      <c r="J1285" s="380"/>
    </row>
    <row r="1286" s="335" customFormat="1" ht="24" customHeight="1" spans="1:10">
      <c r="A1286" s="409"/>
      <c r="B1286" s="408"/>
      <c r="C1286" s="413" t="s">
        <v>2403</v>
      </c>
      <c r="D1286" s="379">
        <v>20620000</v>
      </c>
      <c r="E1286" s="379"/>
      <c r="F1286" s="379"/>
      <c r="G1286" s="379">
        <v>32917634.55</v>
      </c>
      <c r="H1286" s="389"/>
      <c r="I1286" s="379">
        <f t="shared" si="128"/>
        <v>12297634.55</v>
      </c>
      <c r="J1286" s="380">
        <f t="shared" ref="J1286:J1291" si="131">I1286/D1286</f>
        <v>0.596393528128031</v>
      </c>
    </row>
    <row r="1287" s="334" customFormat="1" ht="24" customHeight="1" spans="1:10">
      <c r="A1287" s="409"/>
      <c r="B1287" s="408"/>
      <c r="C1287" s="413" t="s">
        <v>2404</v>
      </c>
      <c r="D1287" s="379">
        <v>0</v>
      </c>
      <c r="E1287" s="379"/>
      <c r="F1287" s="379"/>
      <c r="G1287" s="379"/>
      <c r="H1287" s="380"/>
      <c r="I1287" s="379">
        <f t="shared" ref="I1287:I1292" si="132">G1287-D1287</f>
        <v>0</v>
      </c>
      <c r="J1287" s="380"/>
    </row>
    <row r="1288" s="334" customFormat="1" ht="24" customHeight="1" spans="1:10">
      <c r="A1288" s="409"/>
      <c r="B1288" s="408"/>
      <c r="C1288" s="414" t="s">
        <v>2405</v>
      </c>
      <c r="D1288" s="379">
        <f t="shared" ref="D1288:G1288" si="133">D7+D1282+D1285+D1286+D1287</f>
        <v>1815500000</v>
      </c>
      <c r="E1288" s="379">
        <f t="shared" si="133"/>
        <v>1996660000</v>
      </c>
      <c r="F1288" s="379">
        <f t="shared" si="133"/>
        <v>2103054755.97</v>
      </c>
      <c r="G1288" s="379">
        <f t="shared" si="133"/>
        <v>2015020879.71</v>
      </c>
      <c r="H1288" s="380">
        <f>G1288/F1288</f>
        <v>0.958139998014747</v>
      </c>
      <c r="I1288" s="379">
        <f t="shared" si="132"/>
        <v>199520879.71</v>
      </c>
      <c r="J1288" s="380">
        <f t="shared" si="131"/>
        <v>0.109898584252272</v>
      </c>
    </row>
    <row r="1289" s="334" customFormat="1" ht="24" customHeight="1" spans="1:10">
      <c r="A1289" s="409"/>
      <c r="B1289" s="408"/>
      <c r="C1289" s="414"/>
      <c r="D1289" s="379"/>
      <c r="E1289" s="379"/>
      <c r="F1289" s="379"/>
      <c r="G1289" s="379"/>
      <c r="H1289" s="380"/>
      <c r="I1289" s="379"/>
      <c r="J1289" s="380"/>
    </row>
    <row r="1290" s="333" customFormat="1" ht="24" customHeight="1" spans="1:10">
      <c r="A1290" s="415"/>
      <c r="B1290" s="408"/>
      <c r="C1290" s="416" t="s">
        <v>2406</v>
      </c>
      <c r="D1290" s="379">
        <v>224590000</v>
      </c>
      <c r="E1290" s="379"/>
      <c r="F1290" s="379"/>
      <c r="G1290" s="379">
        <v>407759649.97</v>
      </c>
      <c r="H1290" s="389"/>
      <c r="I1290" s="379">
        <f t="shared" si="132"/>
        <v>183169649.97</v>
      </c>
      <c r="J1290" s="380">
        <f t="shared" si="131"/>
        <v>0.815573489336124</v>
      </c>
    </row>
    <row r="1291" s="333" customFormat="1" ht="24" customHeight="1" spans="1:10">
      <c r="A1291" s="417"/>
      <c r="B1291" s="390"/>
      <c r="C1291" s="418" t="s">
        <v>2407</v>
      </c>
      <c r="D1291" s="81">
        <v>224590000</v>
      </c>
      <c r="E1291" s="81"/>
      <c r="F1291" s="81"/>
      <c r="G1291" s="81">
        <v>407759649.97</v>
      </c>
      <c r="H1291" s="389"/>
      <c r="I1291" s="81">
        <f t="shared" si="132"/>
        <v>183169649.97</v>
      </c>
      <c r="J1291" s="389">
        <f t="shared" si="131"/>
        <v>0.815573489336124</v>
      </c>
    </row>
    <row r="1292" s="333" customFormat="1" ht="24" customHeight="1" spans="1:10">
      <c r="A1292" s="417"/>
      <c r="B1292" s="390"/>
      <c r="C1292" s="418" t="s">
        <v>2408</v>
      </c>
      <c r="D1292" s="81">
        <v>0</v>
      </c>
      <c r="E1292" s="81"/>
      <c r="F1292" s="81"/>
      <c r="G1292" s="81"/>
      <c r="H1292" s="389"/>
      <c r="I1292" s="81">
        <f t="shared" si="132"/>
        <v>0</v>
      </c>
      <c r="J1292" s="389"/>
    </row>
  </sheetData>
  <mergeCells count="11">
    <mergeCell ref="C2:J2"/>
    <mergeCell ref="E4:J4"/>
    <mergeCell ref="I5:J5"/>
    <mergeCell ref="A4:A6"/>
    <mergeCell ref="B4:B6"/>
    <mergeCell ref="C4:C6"/>
    <mergeCell ref="D4:D6"/>
    <mergeCell ref="E5:E6"/>
    <mergeCell ref="F5:F6"/>
    <mergeCell ref="G5:G6"/>
    <mergeCell ref="H5:H6"/>
  </mergeCells>
  <pageMargins left="0.751388888888889" right="0.55" top="0.94375" bottom="0.94375" header="0.5" footer="0.5"/>
  <pageSetup paperSize="9" scale="89" firstPageNumber="17" fitToHeight="0" orientation="landscape" useFirstPageNumber="1" horizontalDpi="600"/>
  <headerFooter>
    <oddFooter>&amp;R-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92"/>
  <sheetViews>
    <sheetView topLeftCell="C1" workbookViewId="0">
      <selection activeCell="M10" sqref="M10"/>
    </sheetView>
  </sheetViews>
  <sheetFormatPr defaultColWidth="9" defaultRowHeight="27" customHeight="1"/>
  <cols>
    <col min="1" max="1" width="10.375" style="339" hidden="1" customWidth="1"/>
    <col min="2" max="2" width="4.25" style="340" hidden="1" customWidth="1"/>
    <col min="3" max="3" width="55.75" style="341" customWidth="1"/>
    <col min="4" max="4" width="20.875" style="342" customWidth="1"/>
    <col min="5" max="5" width="20.875" style="343" customWidth="1"/>
    <col min="6" max="6" width="19.375" style="342" customWidth="1"/>
    <col min="7" max="7" width="20.875" style="344" customWidth="1"/>
    <col min="8" max="8" width="11.875" style="345" customWidth="1"/>
    <col min="9" max="9" width="18.875" style="346" customWidth="1"/>
    <col min="10" max="10" width="14.625" style="338" customWidth="1"/>
    <col min="11" max="16384" width="9" style="333"/>
  </cols>
  <sheetData>
    <row r="1" s="333" customFormat="1" ht="15" customHeight="1" spans="1:10">
      <c r="A1" s="347" t="s">
        <v>113</v>
      </c>
      <c r="B1" s="340"/>
      <c r="C1" s="347" t="s">
        <v>2409</v>
      </c>
      <c r="D1" s="342"/>
      <c r="E1" s="343"/>
      <c r="F1" s="342"/>
      <c r="G1" s="344"/>
      <c r="H1" s="345"/>
      <c r="I1" s="346"/>
      <c r="J1" s="338"/>
    </row>
    <row r="2" s="333" customFormat="1" ht="20.1" customHeight="1" spans="1:10">
      <c r="A2" s="339"/>
      <c r="B2" s="340"/>
      <c r="C2" s="348" t="s">
        <v>2410</v>
      </c>
      <c r="D2" s="349"/>
      <c r="E2" s="348"/>
      <c r="F2" s="349"/>
      <c r="G2" s="348"/>
      <c r="H2" s="350"/>
      <c r="I2" s="392"/>
      <c r="J2" s="350"/>
    </row>
    <row r="3" s="334" customFormat="1" ht="12.95" customHeight="1" spans="1:10">
      <c r="A3" s="351"/>
      <c r="B3" s="352"/>
      <c r="C3" s="353"/>
      <c r="D3" s="354"/>
      <c r="E3" s="355"/>
      <c r="F3" s="354"/>
      <c r="G3" s="356"/>
      <c r="H3" s="357"/>
      <c r="I3" s="393"/>
      <c r="J3" s="357" t="s">
        <v>2</v>
      </c>
    </row>
    <row r="4" s="334" customFormat="1" ht="15" customHeight="1" spans="1:10">
      <c r="A4" s="358" t="s">
        <v>3</v>
      </c>
      <c r="B4" s="359" t="s">
        <v>115</v>
      </c>
      <c r="C4" s="360" t="s">
        <v>116</v>
      </c>
      <c r="D4" s="361" t="s">
        <v>117</v>
      </c>
      <c r="E4" s="362" t="s">
        <v>6</v>
      </c>
      <c r="F4" s="363"/>
      <c r="G4" s="364"/>
      <c r="H4" s="365"/>
      <c r="I4" s="394"/>
      <c r="J4" s="395"/>
    </row>
    <row r="5" s="334" customFormat="1" customHeight="1" spans="1:10">
      <c r="A5" s="359"/>
      <c r="B5" s="359"/>
      <c r="C5" s="366"/>
      <c r="D5" s="367"/>
      <c r="E5" s="368" t="s">
        <v>8</v>
      </c>
      <c r="F5" s="283" t="s">
        <v>9</v>
      </c>
      <c r="G5" s="369" t="s">
        <v>10</v>
      </c>
      <c r="H5" s="370" t="s">
        <v>11</v>
      </c>
      <c r="I5" s="396" t="s">
        <v>118</v>
      </c>
      <c r="J5" s="397"/>
    </row>
    <row r="6" s="334" customFormat="1" ht="15" customHeight="1" spans="1:10">
      <c r="A6" s="359"/>
      <c r="B6" s="359"/>
      <c r="C6" s="371"/>
      <c r="D6" s="372"/>
      <c r="E6" s="368"/>
      <c r="F6" s="373"/>
      <c r="G6" s="374"/>
      <c r="H6" s="375"/>
      <c r="I6" s="277" t="s">
        <v>13</v>
      </c>
      <c r="J6" s="278" t="s">
        <v>14</v>
      </c>
    </row>
    <row r="7" s="335" customFormat="1" ht="24" customHeight="1" spans="1:10">
      <c r="A7" s="376"/>
      <c r="B7" s="377">
        <v>3</v>
      </c>
      <c r="C7" s="378" t="s">
        <v>119</v>
      </c>
      <c r="D7" s="379">
        <v>1712420000</v>
      </c>
      <c r="E7" s="379">
        <v>1934428845.46</v>
      </c>
      <c r="F7" s="379">
        <f>F8+F346+F398+F454+F511+F638+F711+F788+F811+F918+F976+F1040+F1060+F1090+F1100+F1145+F1166+F1210+F1260+F1261+F1266+F1278+F237+F256</f>
        <v>1989353777.85</v>
      </c>
      <c r="G7" s="379">
        <f>G8+G346+G398+G454+G511+G638+G711+G788+G811+G918+G976+G1040+G1060+G1090+G1100+G1145+G1166+G1210+G1260+G1261+G1266+G1278+G237+G256</f>
        <v>1894123953.36</v>
      </c>
      <c r="H7" s="380">
        <f t="shared" ref="H7:H11" si="0">G7/F7</f>
        <v>0.952130271875061</v>
      </c>
      <c r="I7" s="379">
        <f t="shared" ref="I7:I70" si="1">G7-D7</f>
        <v>181703953.36</v>
      </c>
      <c r="J7" s="380">
        <f t="shared" ref="J7:J11" si="2">I7/D7</f>
        <v>0.106109455250464</v>
      </c>
    </row>
    <row r="8" s="336" customFormat="1" ht="24" customHeight="1" spans="1:10">
      <c r="A8" s="381" t="s">
        <v>120</v>
      </c>
      <c r="B8" s="382">
        <v>3</v>
      </c>
      <c r="C8" s="383" t="s">
        <v>121</v>
      </c>
      <c r="D8" s="384">
        <v>144090000</v>
      </c>
      <c r="E8" s="384">
        <v>264043875.59</v>
      </c>
      <c r="F8" s="384">
        <v>123772206.28</v>
      </c>
      <c r="G8" s="384">
        <v>182037095.71</v>
      </c>
      <c r="H8" s="385">
        <f t="shared" si="0"/>
        <v>1.47074291701799</v>
      </c>
      <c r="I8" s="384">
        <f t="shared" si="1"/>
        <v>37947095.71</v>
      </c>
      <c r="J8" s="385">
        <f t="shared" si="2"/>
        <v>0.263356899923659</v>
      </c>
    </row>
    <row r="9" s="335" customFormat="1" ht="24" customHeight="1" spans="1:10">
      <c r="A9" s="386" t="s">
        <v>122</v>
      </c>
      <c r="B9" s="387">
        <v>5</v>
      </c>
      <c r="C9" s="388" t="s">
        <v>123</v>
      </c>
      <c r="D9" s="81">
        <v>6640000</v>
      </c>
      <c r="E9" s="81">
        <v>6148306.94</v>
      </c>
      <c r="F9" s="81">
        <v>4310754</v>
      </c>
      <c r="G9" s="81">
        <v>5358414.05</v>
      </c>
      <c r="H9" s="389">
        <f t="shared" si="0"/>
        <v>1.24303406086267</v>
      </c>
      <c r="I9" s="81">
        <f t="shared" si="1"/>
        <v>-1281585.95</v>
      </c>
      <c r="J9" s="389">
        <f t="shared" si="2"/>
        <v>-0.193009932228916</v>
      </c>
    </row>
    <row r="10" s="335" customFormat="1" ht="24" customHeight="1" spans="1:10">
      <c r="A10" s="386" t="s">
        <v>124</v>
      </c>
      <c r="B10" s="390">
        <v>7</v>
      </c>
      <c r="C10" s="388" t="s">
        <v>125</v>
      </c>
      <c r="D10" s="81">
        <v>3750000</v>
      </c>
      <c r="E10" s="81">
        <v>4428306.94</v>
      </c>
      <c r="F10" s="81">
        <v>2814341</v>
      </c>
      <c r="G10" s="81">
        <v>4465452.35</v>
      </c>
      <c r="H10" s="389">
        <f t="shared" si="0"/>
        <v>1.58667778709119</v>
      </c>
      <c r="I10" s="81">
        <f t="shared" si="1"/>
        <v>715452.35</v>
      </c>
      <c r="J10" s="389">
        <f t="shared" si="2"/>
        <v>0.190787293333333</v>
      </c>
    </row>
    <row r="11" s="335" customFormat="1" ht="24" customHeight="1" spans="1:10">
      <c r="A11" s="386" t="s">
        <v>126</v>
      </c>
      <c r="B11" s="390">
        <v>7</v>
      </c>
      <c r="C11" s="388" t="s">
        <v>127</v>
      </c>
      <c r="D11" s="81">
        <v>1100000</v>
      </c>
      <c r="E11" s="81">
        <v>135500</v>
      </c>
      <c r="F11" s="81">
        <v>107592</v>
      </c>
      <c r="G11" s="81">
        <v>58581.22</v>
      </c>
      <c r="H11" s="389">
        <f t="shared" si="0"/>
        <v>0.544475611569633</v>
      </c>
      <c r="I11" s="81">
        <f t="shared" si="1"/>
        <v>-1041418.78</v>
      </c>
      <c r="J11" s="389">
        <f t="shared" si="2"/>
        <v>-0.946744345454545</v>
      </c>
    </row>
    <row r="12" s="335" customFormat="1" ht="24" customHeight="1" spans="1:10">
      <c r="A12" s="386" t="s">
        <v>128</v>
      </c>
      <c r="B12" s="390">
        <v>7</v>
      </c>
      <c r="C12" s="388" t="s">
        <v>129</v>
      </c>
      <c r="D12" s="81">
        <v>0</v>
      </c>
      <c r="E12" s="81"/>
      <c r="F12" s="81">
        <v>0</v>
      </c>
      <c r="G12" s="81"/>
      <c r="H12" s="389"/>
      <c r="I12" s="81">
        <f t="shared" si="1"/>
        <v>0</v>
      </c>
      <c r="J12" s="389"/>
    </row>
    <row r="13" s="335" customFormat="1" ht="24" customHeight="1" spans="1:10">
      <c r="A13" s="386" t="s">
        <v>130</v>
      </c>
      <c r="B13" s="390">
        <v>7</v>
      </c>
      <c r="C13" s="388" t="s">
        <v>131</v>
      </c>
      <c r="D13" s="81">
        <v>370000</v>
      </c>
      <c r="E13" s="81">
        <v>280000</v>
      </c>
      <c r="F13" s="81">
        <v>280000</v>
      </c>
      <c r="G13" s="81">
        <v>286082.25</v>
      </c>
      <c r="H13" s="389"/>
      <c r="I13" s="81">
        <f t="shared" si="1"/>
        <v>-83917.75</v>
      </c>
      <c r="J13" s="389">
        <f t="shared" ref="J13:J17" si="3">I13/D13</f>
        <v>-0.22680472972973</v>
      </c>
    </row>
    <row r="14" s="335" customFormat="1" ht="24" customHeight="1" spans="1:10">
      <c r="A14" s="386" t="s">
        <v>132</v>
      </c>
      <c r="B14" s="390">
        <v>7</v>
      </c>
      <c r="C14" s="388" t="s">
        <v>133</v>
      </c>
      <c r="D14" s="81">
        <v>0</v>
      </c>
      <c r="E14" s="81"/>
      <c r="F14" s="81">
        <v>0</v>
      </c>
      <c r="G14" s="81"/>
      <c r="H14" s="389"/>
      <c r="I14" s="81">
        <f t="shared" si="1"/>
        <v>0</v>
      </c>
      <c r="J14" s="389"/>
    </row>
    <row r="15" s="335" customFormat="1" ht="24" customHeight="1" spans="1:10">
      <c r="A15" s="386" t="s">
        <v>134</v>
      </c>
      <c r="B15" s="390">
        <v>7</v>
      </c>
      <c r="C15" s="388" t="s">
        <v>135</v>
      </c>
      <c r="D15" s="81">
        <v>0</v>
      </c>
      <c r="E15" s="81">
        <v>70500</v>
      </c>
      <c r="F15" s="81">
        <v>70500</v>
      </c>
      <c r="G15" s="81">
        <v>184077</v>
      </c>
      <c r="H15" s="389"/>
      <c r="I15" s="81">
        <f t="shared" si="1"/>
        <v>184077</v>
      </c>
      <c r="J15" s="389"/>
    </row>
    <row r="16" s="335" customFormat="1" ht="24" customHeight="1" spans="1:10">
      <c r="A16" s="386" t="s">
        <v>136</v>
      </c>
      <c r="B16" s="390">
        <v>7</v>
      </c>
      <c r="C16" s="388" t="s">
        <v>137</v>
      </c>
      <c r="D16" s="81">
        <v>330000</v>
      </c>
      <c r="E16" s="81">
        <v>748000</v>
      </c>
      <c r="F16" s="81">
        <v>541000</v>
      </c>
      <c r="G16" s="81">
        <v>225572.23</v>
      </c>
      <c r="H16" s="389"/>
      <c r="I16" s="81">
        <f t="shared" si="1"/>
        <v>-104427.77</v>
      </c>
      <c r="J16" s="389">
        <f t="shared" si="3"/>
        <v>-0.316447787878788</v>
      </c>
    </row>
    <row r="17" s="335" customFormat="1" ht="24" customHeight="1" spans="1:10">
      <c r="A17" s="386" t="s">
        <v>138</v>
      </c>
      <c r="B17" s="390">
        <v>7</v>
      </c>
      <c r="C17" s="388" t="s">
        <v>139</v>
      </c>
      <c r="D17" s="81">
        <v>140000</v>
      </c>
      <c r="E17" s="81">
        <v>486000</v>
      </c>
      <c r="F17" s="81">
        <v>497321</v>
      </c>
      <c r="G17" s="81">
        <v>138649</v>
      </c>
      <c r="H17" s="389"/>
      <c r="I17" s="81">
        <f t="shared" si="1"/>
        <v>-1351</v>
      </c>
      <c r="J17" s="389">
        <f t="shared" si="3"/>
        <v>-0.00965</v>
      </c>
    </row>
    <row r="18" s="335" customFormat="1" ht="24" customHeight="1" spans="1:10">
      <c r="A18" s="386" t="s">
        <v>140</v>
      </c>
      <c r="B18" s="390">
        <v>7</v>
      </c>
      <c r="C18" s="388" t="s">
        <v>141</v>
      </c>
      <c r="D18" s="81">
        <v>0</v>
      </c>
      <c r="E18" s="81"/>
      <c r="F18" s="81">
        <v>0</v>
      </c>
      <c r="G18" s="81"/>
      <c r="H18" s="389"/>
      <c r="I18" s="81">
        <f t="shared" si="1"/>
        <v>0</v>
      </c>
      <c r="J18" s="389"/>
    </row>
    <row r="19" s="335" customFormat="1" ht="24" customHeight="1" spans="1:10">
      <c r="A19" s="386" t="s">
        <v>142</v>
      </c>
      <c r="B19" s="390">
        <v>7</v>
      </c>
      <c r="C19" s="391" t="s">
        <v>143</v>
      </c>
      <c r="D19" s="81">
        <v>0</v>
      </c>
      <c r="E19" s="81"/>
      <c r="F19" s="81">
        <v>0</v>
      </c>
      <c r="G19" s="81"/>
      <c r="H19" s="389"/>
      <c r="I19" s="81">
        <f t="shared" si="1"/>
        <v>0</v>
      </c>
      <c r="J19" s="389"/>
    </row>
    <row r="20" s="335" customFormat="1" ht="24" customHeight="1" spans="1:10">
      <c r="A20" s="386" t="s">
        <v>144</v>
      </c>
      <c r="B20" s="390">
        <v>7</v>
      </c>
      <c r="C20" s="391" t="s">
        <v>145</v>
      </c>
      <c r="D20" s="81">
        <v>950000</v>
      </c>
      <c r="E20" s="81"/>
      <c r="F20" s="81">
        <v>0</v>
      </c>
      <c r="G20" s="81"/>
      <c r="H20" s="389"/>
      <c r="I20" s="81">
        <f t="shared" si="1"/>
        <v>-950000</v>
      </c>
      <c r="J20" s="389">
        <f t="shared" ref="J20:J23" si="4">I20/D20</f>
        <v>-1</v>
      </c>
    </row>
    <row r="21" s="335" customFormat="1" ht="24" customHeight="1" spans="1:10">
      <c r="A21" s="386" t="s">
        <v>146</v>
      </c>
      <c r="B21" s="387">
        <v>5</v>
      </c>
      <c r="C21" s="391" t="s">
        <v>147</v>
      </c>
      <c r="D21" s="81">
        <v>2750000</v>
      </c>
      <c r="E21" s="81">
        <v>3842549.47</v>
      </c>
      <c r="F21" s="81">
        <v>2259328</v>
      </c>
      <c r="G21" s="81">
        <v>3653310.07</v>
      </c>
      <c r="H21" s="389">
        <f>G21/F21</f>
        <v>1.61698968454337</v>
      </c>
      <c r="I21" s="81">
        <f t="shared" si="1"/>
        <v>903310.07</v>
      </c>
      <c r="J21" s="389">
        <f t="shared" si="4"/>
        <v>0.328476389090909</v>
      </c>
    </row>
    <row r="22" s="335" customFormat="1" ht="24" customHeight="1" spans="1:10">
      <c r="A22" s="386" t="s">
        <v>148</v>
      </c>
      <c r="B22" s="390">
        <v>7</v>
      </c>
      <c r="C22" s="391" t="s">
        <v>125</v>
      </c>
      <c r="D22" s="81">
        <v>2400000</v>
      </c>
      <c r="E22" s="81">
        <v>2842549.47</v>
      </c>
      <c r="F22" s="81">
        <v>1819347</v>
      </c>
      <c r="G22" s="81">
        <v>2986937.07</v>
      </c>
      <c r="H22" s="389">
        <f>G22/F22</f>
        <v>1.64176326451194</v>
      </c>
      <c r="I22" s="81">
        <f t="shared" si="1"/>
        <v>586937.07</v>
      </c>
      <c r="J22" s="389">
        <f t="shared" si="4"/>
        <v>0.2445571125</v>
      </c>
    </row>
    <row r="23" s="335" customFormat="1" ht="24" customHeight="1" spans="1:10">
      <c r="A23" s="386" t="s">
        <v>149</v>
      </c>
      <c r="B23" s="390">
        <v>7</v>
      </c>
      <c r="C23" s="391" t="s">
        <v>127</v>
      </c>
      <c r="D23" s="81">
        <v>40000</v>
      </c>
      <c r="E23" s="81">
        <v>121000</v>
      </c>
      <c r="F23" s="81">
        <v>53400</v>
      </c>
      <c r="G23" s="81">
        <v>97825</v>
      </c>
      <c r="H23" s="389"/>
      <c r="I23" s="81">
        <f t="shared" si="1"/>
        <v>57825</v>
      </c>
      <c r="J23" s="389">
        <f t="shared" si="4"/>
        <v>1.445625</v>
      </c>
    </row>
    <row r="24" s="335" customFormat="1" ht="24" customHeight="1" spans="1:10">
      <c r="A24" s="386" t="s">
        <v>150</v>
      </c>
      <c r="B24" s="390">
        <v>7</v>
      </c>
      <c r="C24" s="391" t="s">
        <v>129</v>
      </c>
      <c r="D24" s="81">
        <v>0</v>
      </c>
      <c r="E24" s="81"/>
      <c r="F24" s="81">
        <v>0</v>
      </c>
      <c r="G24" s="81"/>
      <c r="H24" s="389"/>
      <c r="I24" s="81">
        <f t="shared" si="1"/>
        <v>0</v>
      </c>
      <c r="J24" s="389"/>
    </row>
    <row r="25" s="335" customFormat="1" ht="24" customHeight="1" spans="1:10">
      <c r="A25" s="386" t="s">
        <v>151</v>
      </c>
      <c r="B25" s="390">
        <v>7</v>
      </c>
      <c r="C25" s="391" t="s">
        <v>152</v>
      </c>
      <c r="D25" s="81">
        <v>200000</v>
      </c>
      <c r="E25" s="81">
        <v>150000</v>
      </c>
      <c r="F25" s="81">
        <v>150000</v>
      </c>
      <c r="G25" s="81">
        <v>77451</v>
      </c>
      <c r="H25" s="389"/>
      <c r="I25" s="81">
        <f t="shared" si="1"/>
        <v>-122549</v>
      </c>
      <c r="J25" s="389">
        <f t="shared" ref="J25:J27" si="5">I25/D25</f>
        <v>-0.612745</v>
      </c>
    </row>
    <row r="26" s="335" customFormat="1" ht="24" customHeight="1" spans="1:10">
      <c r="A26" s="386" t="s">
        <v>153</v>
      </c>
      <c r="B26" s="390">
        <v>7</v>
      </c>
      <c r="C26" s="388" t="s">
        <v>154</v>
      </c>
      <c r="D26" s="81">
        <v>70000</v>
      </c>
      <c r="E26" s="81">
        <v>336000</v>
      </c>
      <c r="F26" s="81">
        <v>76581</v>
      </c>
      <c r="G26" s="81">
        <v>188483</v>
      </c>
      <c r="H26" s="389"/>
      <c r="I26" s="81">
        <f t="shared" si="1"/>
        <v>118483</v>
      </c>
      <c r="J26" s="389">
        <f t="shared" si="5"/>
        <v>1.69261428571429</v>
      </c>
    </row>
    <row r="27" s="335" customFormat="1" ht="24" customHeight="1" spans="1:10">
      <c r="A27" s="386" t="s">
        <v>155</v>
      </c>
      <c r="B27" s="390">
        <v>7</v>
      </c>
      <c r="C27" s="388" t="s">
        <v>156</v>
      </c>
      <c r="D27" s="81">
        <v>10000</v>
      </c>
      <c r="E27" s="81">
        <v>293000</v>
      </c>
      <c r="F27" s="81">
        <v>160000</v>
      </c>
      <c r="G27" s="81">
        <v>264366</v>
      </c>
      <c r="H27" s="389"/>
      <c r="I27" s="81">
        <f t="shared" si="1"/>
        <v>254366</v>
      </c>
      <c r="J27" s="389">
        <f t="shared" si="5"/>
        <v>25.4366</v>
      </c>
    </row>
    <row r="28" s="335" customFormat="1" ht="24" customHeight="1" spans="1:10">
      <c r="A28" s="386" t="s">
        <v>157</v>
      </c>
      <c r="B28" s="390">
        <v>7</v>
      </c>
      <c r="C28" s="388" t="s">
        <v>143</v>
      </c>
      <c r="D28" s="81">
        <v>0</v>
      </c>
      <c r="E28" s="81"/>
      <c r="F28" s="81">
        <v>0</v>
      </c>
      <c r="G28" s="81"/>
      <c r="H28" s="389"/>
      <c r="I28" s="81">
        <f t="shared" si="1"/>
        <v>0</v>
      </c>
      <c r="J28" s="389"/>
    </row>
    <row r="29" s="335" customFormat="1" ht="24" customHeight="1" spans="1:10">
      <c r="A29" s="386" t="s">
        <v>158</v>
      </c>
      <c r="B29" s="390">
        <v>7</v>
      </c>
      <c r="C29" s="388" t="s">
        <v>159</v>
      </c>
      <c r="D29" s="81">
        <v>30000</v>
      </c>
      <c r="E29" s="81">
        <v>100000</v>
      </c>
      <c r="F29" s="81">
        <v>0</v>
      </c>
      <c r="G29" s="81">
        <v>38248</v>
      </c>
      <c r="H29" s="389"/>
      <c r="I29" s="81">
        <f t="shared" si="1"/>
        <v>8248</v>
      </c>
      <c r="J29" s="389">
        <f t="shared" ref="J29:J33" si="6">I29/D29</f>
        <v>0.274933333333333</v>
      </c>
    </row>
    <row r="30" s="335" customFormat="1" ht="24" customHeight="1" spans="1:10">
      <c r="A30" s="386" t="s">
        <v>160</v>
      </c>
      <c r="B30" s="387">
        <v>5</v>
      </c>
      <c r="C30" s="388" t="s">
        <v>161</v>
      </c>
      <c r="D30" s="81">
        <v>61240000</v>
      </c>
      <c r="E30" s="81">
        <v>112131976.95</v>
      </c>
      <c r="F30" s="81">
        <v>32973062.68</v>
      </c>
      <c r="G30" s="81">
        <v>44005753.66</v>
      </c>
      <c r="H30" s="389">
        <f t="shared" ref="H30:H33" si="7">G30/F30</f>
        <v>1.33459709481861</v>
      </c>
      <c r="I30" s="81">
        <f t="shared" si="1"/>
        <v>-17234246.34</v>
      </c>
      <c r="J30" s="389">
        <f t="shared" si="6"/>
        <v>-0.281421396799478</v>
      </c>
    </row>
    <row r="31" s="335" customFormat="1" ht="24" customHeight="1" spans="1:10">
      <c r="A31" s="386" t="s">
        <v>162</v>
      </c>
      <c r="B31" s="390">
        <v>7</v>
      </c>
      <c r="C31" s="388" t="s">
        <v>125</v>
      </c>
      <c r="D31" s="81">
        <v>40400000</v>
      </c>
      <c r="E31" s="81">
        <v>73355105.61</v>
      </c>
      <c r="F31" s="81">
        <v>27566150.88</v>
      </c>
      <c r="G31" s="81">
        <v>36767326.58</v>
      </c>
      <c r="H31" s="389">
        <f t="shared" si="7"/>
        <v>1.33378529124557</v>
      </c>
      <c r="I31" s="81">
        <f t="shared" si="1"/>
        <v>-3632673.42</v>
      </c>
      <c r="J31" s="389">
        <f t="shared" si="6"/>
        <v>-0.0899176589108911</v>
      </c>
    </row>
    <row r="32" s="335" customFormat="1" ht="24" customHeight="1" spans="1:10">
      <c r="A32" s="386" t="s">
        <v>163</v>
      </c>
      <c r="B32" s="390">
        <v>7</v>
      </c>
      <c r="C32" s="388" t="s">
        <v>127</v>
      </c>
      <c r="D32" s="81">
        <v>3170000</v>
      </c>
      <c r="E32" s="81">
        <v>769152</v>
      </c>
      <c r="F32" s="81">
        <v>748107</v>
      </c>
      <c r="G32" s="81">
        <v>1415321.22</v>
      </c>
      <c r="H32" s="389">
        <f t="shared" si="7"/>
        <v>1.89187003998091</v>
      </c>
      <c r="I32" s="81">
        <f t="shared" si="1"/>
        <v>-1754678.78</v>
      </c>
      <c r="J32" s="389">
        <f t="shared" si="6"/>
        <v>-0.553526429022082</v>
      </c>
    </row>
    <row r="33" s="335" customFormat="1" ht="24" customHeight="1" spans="1:10">
      <c r="A33" s="386" t="s">
        <v>164</v>
      </c>
      <c r="B33" s="390">
        <v>7</v>
      </c>
      <c r="C33" s="388" t="s">
        <v>129</v>
      </c>
      <c r="D33" s="81">
        <v>7170000</v>
      </c>
      <c r="E33" s="81">
        <v>5999979</v>
      </c>
      <c r="F33" s="81">
        <v>3540151.8</v>
      </c>
      <c r="G33" s="81">
        <v>2967875.08</v>
      </c>
      <c r="H33" s="389">
        <f t="shared" si="7"/>
        <v>0.838346841511147</v>
      </c>
      <c r="I33" s="81">
        <f t="shared" si="1"/>
        <v>-4202124.92</v>
      </c>
      <c r="J33" s="389">
        <f t="shared" si="6"/>
        <v>-0.586070421199442</v>
      </c>
    </row>
    <row r="34" s="335" customFormat="1" ht="24" customHeight="1" spans="1:10">
      <c r="A34" s="386" t="s">
        <v>165</v>
      </c>
      <c r="B34" s="390">
        <v>7</v>
      </c>
      <c r="C34" s="388" t="s">
        <v>166</v>
      </c>
      <c r="D34" s="81">
        <v>0</v>
      </c>
      <c r="E34" s="81"/>
      <c r="F34" s="81">
        <v>0</v>
      </c>
      <c r="G34" s="81"/>
      <c r="H34" s="389"/>
      <c r="I34" s="81">
        <f t="shared" si="1"/>
        <v>0</v>
      </c>
      <c r="J34" s="389"/>
    </row>
    <row r="35" s="335" customFormat="1" ht="24" customHeight="1" spans="1:10">
      <c r="A35" s="386" t="s">
        <v>167</v>
      </c>
      <c r="B35" s="390">
        <v>7</v>
      </c>
      <c r="C35" s="388" t="s">
        <v>168</v>
      </c>
      <c r="D35" s="81">
        <v>0</v>
      </c>
      <c r="E35" s="81"/>
      <c r="F35" s="81">
        <v>0</v>
      </c>
      <c r="G35" s="81"/>
      <c r="H35" s="389"/>
      <c r="I35" s="81">
        <f t="shared" si="1"/>
        <v>0</v>
      </c>
      <c r="J35" s="389"/>
    </row>
    <row r="36" s="335" customFormat="1" ht="24" customHeight="1" spans="1:10">
      <c r="A36" s="386" t="s">
        <v>169</v>
      </c>
      <c r="B36" s="390">
        <v>7</v>
      </c>
      <c r="C36" s="388" t="s">
        <v>170</v>
      </c>
      <c r="D36" s="81">
        <v>300000</v>
      </c>
      <c r="E36" s="81"/>
      <c r="F36" s="81">
        <v>0</v>
      </c>
      <c r="G36" s="81"/>
      <c r="H36" s="389"/>
      <c r="I36" s="81">
        <f t="shared" si="1"/>
        <v>-300000</v>
      </c>
      <c r="J36" s="389">
        <f t="shared" ref="J36:J43" si="8">I36/D36</f>
        <v>-1</v>
      </c>
    </row>
    <row r="37" s="335" customFormat="1" ht="24" customHeight="1" spans="1:10">
      <c r="A37" s="386" t="s">
        <v>171</v>
      </c>
      <c r="B37" s="390">
        <v>7</v>
      </c>
      <c r="C37" s="388" t="s">
        <v>172</v>
      </c>
      <c r="D37" s="81">
        <v>590000</v>
      </c>
      <c r="E37" s="81">
        <v>1000000</v>
      </c>
      <c r="F37" s="81">
        <v>688000</v>
      </c>
      <c r="G37" s="81">
        <v>1451114.93</v>
      </c>
      <c r="H37" s="389"/>
      <c r="I37" s="81">
        <f t="shared" si="1"/>
        <v>861114.93</v>
      </c>
      <c r="J37" s="389">
        <f t="shared" si="8"/>
        <v>1.45951683050847</v>
      </c>
    </row>
    <row r="38" s="335" customFormat="1" ht="24" customHeight="1" spans="1:10">
      <c r="A38" s="386" t="s">
        <v>173</v>
      </c>
      <c r="B38" s="390">
        <v>7</v>
      </c>
      <c r="C38" s="388" t="s">
        <v>174</v>
      </c>
      <c r="D38" s="81">
        <v>0</v>
      </c>
      <c r="E38" s="81"/>
      <c r="F38" s="81">
        <v>0</v>
      </c>
      <c r="G38" s="81"/>
      <c r="H38" s="389"/>
      <c r="I38" s="81">
        <f t="shared" si="1"/>
        <v>0</v>
      </c>
      <c r="J38" s="389"/>
    </row>
    <row r="39" s="335" customFormat="1" ht="24" customHeight="1" spans="1:10">
      <c r="A39" s="386" t="s">
        <v>175</v>
      </c>
      <c r="B39" s="390">
        <v>7</v>
      </c>
      <c r="C39" s="388" t="s">
        <v>143</v>
      </c>
      <c r="D39" s="81">
        <v>9560000</v>
      </c>
      <c r="E39" s="81">
        <v>1007740.34</v>
      </c>
      <c r="F39" s="81">
        <v>430653</v>
      </c>
      <c r="G39" s="81">
        <v>1368379.85</v>
      </c>
      <c r="H39" s="389">
        <f t="shared" ref="H39:H42" si="9">G39/F39</f>
        <v>3.1774534253796</v>
      </c>
      <c r="I39" s="81">
        <f t="shared" si="1"/>
        <v>-8191620.15</v>
      </c>
      <c r="J39" s="389">
        <f t="shared" si="8"/>
        <v>-0.856864032426778</v>
      </c>
    </row>
    <row r="40" s="335" customFormat="1" ht="24" customHeight="1" spans="1:10">
      <c r="A40" s="386" t="s">
        <v>176</v>
      </c>
      <c r="B40" s="390">
        <v>7</v>
      </c>
      <c r="C40" s="388" t="s">
        <v>177</v>
      </c>
      <c r="D40" s="81">
        <v>50000</v>
      </c>
      <c r="E40" s="81">
        <v>30000000</v>
      </c>
      <c r="F40" s="81">
        <v>0</v>
      </c>
      <c r="G40" s="81">
        <v>35736</v>
      </c>
      <c r="H40" s="389"/>
      <c r="I40" s="81">
        <f t="shared" si="1"/>
        <v>-14264</v>
      </c>
      <c r="J40" s="389">
        <f t="shared" si="8"/>
        <v>-0.28528</v>
      </c>
    </row>
    <row r="41" s="335" customFormat="1" ht="24" customHeight="1" spans="1:10">
      <c r="A41" s="386" t="s">
        <v>178</v>
      </c>
      <c r="B41" s="387">
        <v>5</v>
      </c>
      <c r="C41" s="388" t="s">
        <v>179</v>
      </c>
      <c r="D41" s="81">
        <v>5160000</v>
      </c>
      <c r="E41" s="81">
        <v>6953712.88</v>
      </c>
      <c r="F41" s="81">
        <v>2970799.52</v>
      </c>
      <c r="G41" s="81">
        <v>2323588.16</v>
      </c>
      <c r="H41" s="389">
        <f t="shared" si="9"/>
        <v>0.782142364153876</v>
      </c>
      <c r="I41" s="81">
        <f t="shared" si="1"/>
        <v>-2836411.84</v>
      </c>
      <c r="J41" s="389">
        <f t="shared" si="8"/>
        <v>-0.549692217054264</v>
      </c>
    </row>
    <row r="42" s="335" customFormat="1" ht="24" customHeight="1" spans="1:10">
      <c r="A42" s="386" t="s">
        <v>180</v>
      </c>
      <c r="B42" s="390">
        <v>7</v>
      </c>
      <c r="C42" s="388" t="s">
        <v>125</v>
      </c>
      <c r="D42" s="81">
        <v>1450000</v>
      </c>
      <c r="E42" s="81">
        <v>1603712.88</v>
      </c>
      <c r="F42" s="81">
        <v>909919</v>
      </c>
      <c r="G42" s="81">
        <v>1560758.64</v>
      </c>
      <c r="H42" s="389">
        <f t="shared" si="9"/>
        <v>1.71527206267811</v>
      </c>
      <c r="I42" s="81">
        <f t="shared" si="1"/>
        <v>110758.64</v>
      </c>
      <c r="J42" s="389">
        <f t="shared" si="8"/>
        <v>0.0763852689655172</v>
      </c>
    </row>
    <row r="43" s="335" customFormat="1" ht="24" customHeight="1" spans="1:10">
      <c r="A43" s="386" t="s">
        <v>181</v>
      </c>
      <c r="B43" s="390">
        <v>7</v>
      </c>
      <c r="C43" s="388" t="s">
        <v>127</v>
      </c>
      <c r="D43" s="81">
        <v>3710000</v>
      </c>
      <c r="E43" s="81">
        <v>5250000</v>
      </c>
      <c r="F43" s="81">
        <v>1220880.52</v>
      </c>
      <c r="G43" s="81">
        <v>662829.52</v>
      </c>
      <c r="H43" s="389"/>
      <c r="I43" s="81">
        <f t="shared" si="1"/>
        <v>-3047170.48</v>
      </c>
      <c r="J43" s="389">
        <f t="shared" si="8"/>
        <v>-0.821339752021563</v>
      </c>
    </row>
    <row r="44" s="335" customFormat="1" ht="24" customHeight="1" spans="1:10">
      <c r="A44" s="386" t="s">
        <v>182</v>
      </c>
      <c r="B44" s="390">
        <v>7</v>
      </c>
      <c r="C44" s="388" t="s">
        <v>129</v>
      </c>
      <c r="D44" s="81">
        <v>0</v>
      </c>
      <c r="E44" s="81">
        <v>100000</v>
      </c>
      <c r="F44" s="81">
        <v>100000</v>
      </c>
      <c r="G44" s="81">
        <v>100000</v>
      </c>
      <c r="H44" s="389"/>
      <c r="I44" s="81">
        <f t="shared" si="1"/>
        <v>100000</v>
      </c>
      <c r="J44" s="389"/>
    </row>
    <row r="45" s="335" customFormat="1" ht="24" customHeight="1" spans="1:10">
      <c r="A45" s="386" t="s">
        <v>183</v>
      </c>
      <c r="B45" s="390">
        <v>7</v>
      </c>
      <c r="C45" s="388" t="s">
        <v>184</v>
      </c>
      <c r="D45" s="81">
        <v>0</v>
      </c>
      <c r="E45" s="81"/>
      <c r="F45" s="81">
        <v>0</v>
      </c>
      <c r="G45" s="81"/>
      <c r="H45" s="389"/>
      <c r="I45" s="81">
        <f t="shared" si="1"/>
        <v>0</v>
      </c>
      <c r="J45" s="389"/>
    </row>
    <row r="46" s="335" customFormat="1" ht="24" customHeight="1" spans="1:10">
      <c r="A46" s="386" t="s">
        <v>185</v>
      </c>
      <c r="B46" s="390">
        <v>7</v>
      </c>
      <c r="C46" s="388" t="s">
        <v>186</v>
      </c>
      <c r="D46" s="81">
        <v>0</v>
      </c>
      <c r="E46" s="81"/>
      <c r="F46" s="81">
        <v>0</v>
      </c>
      <c r="G46" s="81"/>
      <c r="H46" s="389"/>
      <c r="I46" s="81">
        <f t="shared" si="1"/>
        <v>0</v>
      </c>
      <c r="J46" s="389"/>
    </row>
    <row r="47" s="335" customFormat="1" ht="24" customHeight="1" spans="1:10">
      <c r="A47" s="386" t="s">
        <v>187</v>
      </c>
      <c r="B47" s="390">
        <v>7</v>
      </c>
      <c r="C47" s="388" t="s">
        <v>188</v>
      </c>
      <c r="D47" s="81">
        <v>0</v>
      </c>
      <c r="E47" s="81"/>
      <c r="F47" s="81">
        <v>0</v>
      </c>
      <c r="G47" s="81"/>
      <c r="H47" s="389"/>
      <c r="I47" s="81">
        <f t="shared" si="1"/>
        <v>0</v>
      </c>
      <c r="J47" s="389"/>
    </row>
    <row r="48" s="335" customFormat="1" ht="24" customHeight="1" spans="1:10">
      <c r="A48" s="386" t="s">
        <v>189</v>
      </c>
      <c r="B48" s="390">
        <v>7</v>
      </c>
      <c r="C48" s="388" t="s">
        <v>190</v>
      </c>
      <c r="D48" s="81">
        <v>0</v>
      </c>
      <c r="E48" s="81"/>
      <c r="F48" s="81">
        <v>0</v>
      </c>
      <c r="G48" s="81"/>
      <c r="H48" s="389"/>
      <c r="I48" s="81">
        <f t="shared" si="1"/>
        <v>0</v>
      </c>
      <c r="J48" s="389"/>
    </row>
    <row r="49" s="335" customFormat="1" ht="24" customHeight="1" spans="1:10">
      <c r="A49" s="386" t="s">
        <v>191</v>
      </c>
      <c r="B49" s="390">
        <v>7</v>
      </c>
      <c r="C49" s="388" t="s">
        <v>192</v>
      </c>
      <c r="D49" s="81">
        <v>0</v>
      </c>
      <c r="E49" s="81"/>
      <c r="F49" s="81">
        <v>0</v>
      </c>
      <c r="G49" s="81"/>
      <c r="H49" s="389"/>
      <c r="I49" s="81">
        <f t="shared" si="1"/>
        <v>0</v>
      </c>
      <c r="J49" s="389"/>
    </row>
    <row r="50" s="335" customFormat="1" ht="24" customHeight="1" spans="1:10">
      <c r="A50" s="386" t="s">
        <v>193</v>
      </c>
      <c r="B50" s="390">
        <v>7</v>
      </c>
      <c r="C50" s="388" t="s">
        <v>143</v>
      </c>
      <c r="D50" s="81">
        <v>0</v>
      </c>
      <c r="E50" s="81"/>
      <c r="F50" s="81">
        <v>0</v>
      </c>
      <c r="G50" s="81"/>
      <c r="H50" s="389"/>
      <c r="I50" s="81">
        <f t="shared" si="1"/>
        <v>0</v>
      </c>
      <c r="J50" s="389"/>
    </row>
    <row r="51" s="335" customFormat="1" ht="24" customHeight="1" spans="1:10">
      <c r="A51" s="386" t="s">
        <v>194</v>
      </c>
      <c r="B51" s="390">
        <v>7</v>
      </c>
      <c r="C51" s="388" t="s">
        <v>195</v>
      </c>
      <c r="D51" s="81">
        <v>0</v>
      </c>
      <c r="E51" s="81"/>
      <c r="F51" s="81">
        <v>740000</v>
      </c>
      <c r="G51" s="81"/>
      <c r="H51" s="389"/>
      <c r="I51" s="81">
        <f t="shared" si="1"/>
        <v>0</v>
      </c>
      <c r="J51" s="389"/>
    </row>
    <row r="52" s="335" customFormat="1" ht="24" customHeight="1" spans="1:10">
      <c r="A52" s="386" t="s">
        <v>196</v>
      </c>
      <c r="B52" s="387">
        <v>5</v>
      </c>
      <c r="C52" s="388" t="s">
        <v>197</v>
      </c>
      <c r="D52" s="81">
        <v>2070000</v>
      </c>
      <c r="E52" s="81">
        <v>5290999.94</v>
      </c>
      <c r="F52" s="81">
        <v>3881347.39</v>
      </c>
      <c r="G52" s="81">
        <v>4659433.33</v>
      </c>
      <c r="H52" s="389">
        <f>G52/F52</f>
        <v>1.20046799778981</v>
      </c>
      <c r="I52" s="81">
        <f t="shared" si="1"/>
        <v>2589433.33</v>
      </c>
      <c r="J52" s="389">
        <f t="shared" ref="J52:J54" si="10">I52/D52</f>
        <v>1.25093397584541</v>
      </c>
    </row>
    <row r="53" s="335" customFormat="1" ht="24" customHeight="1" spans="1:10">
      <c r="A53" s="386" t="s">
        <v>198</v>
      </c>
      <c r="B53" s="390">
        <v>7</v>
      </c>
      <c r="C53" s="388" t="s">
        <v>125</v>
      </c>
      <c r="D53" s="81">
        <v>1570000</v>
      </c>
      <c r="E53" s="81">
        <v>2040999.94</v>
      </c>
      <c r="F53" s="81">
        <v>508783</v>
      </c>
      <c r="G53" s="81">
        <v>1715018.72</v>
      </c>
      <c r="H53" s="389">
        <f>G53/F53</f>
        <v>3.3708255189344</v>
      </c>
      <c r="I53" s="81">
        <f t="shared" si="1"/>
        <v>145018.72</v>
      </c>
      <c r="J53" s="389">
        <f t="shared" si="10"/>
        <v>0.0923686114649681</v>
      </c>
    </row>
    <row r="54" s="335" customFormat="1" ht="24" customHeight="1" spans="1:10">
      <c r="A54" s="386" t="s">
        <v>199</v>
      </c>
      <c r="B54" s="390">
        <v>7</v>
      </c>
      <c r="C54" s="388" t="s">
        <v>127</v>
      </c>
      <c r="D54" s="81">
        <v>70000</v>
      </c>
      <c r="E54" s="81">
        <v>322660</v>
      </c>
      <c r="F54" s="81">
        <v>256297.06</v>
      </c>
      <c r="G54" s="81">
        <v>236292.06</v>
      </c>
      <c r="H54" s="389"/>
      <c r="I54" s="81">
        <f t="shared" si="1"/>
        <v>166292.06</v>
      </c>
      <c r="J54" s="389">
        <f t="shared" si="10"/>
        <v>2.37560085714286</v>
      </c>
    </row>
    <row r="55" s="335" customFormat="1" ht="24" customHeight="1" spans="1:10">
      <c r="A55" s="386" t="s">
        <v>200</v>
      </c>
      <c r="B55" s="390">
        <v>7</v>
      </c>
      <c r="C55" s="388" t="s">
        <v>129</v>
      </c>
      <c r="D55" s="81">
        <v>0</v>
      </c>
      <c r="E55" s="81"/>
      <c r="F55" s="81">
        <v>0</v>
      </c>
      <c r="G55" s="81"/>
      <c r="H55" s="389"/>
      <c r="I55" s="81">
        <f t="shared" si="1"/>
        <v>0</v>
      </c>
      <c r="J55" s="389"/>
    </row>
    <row r="56" s="335" customFormat="1" ht="24" customHeight="1" spans="1:10">
      <c r="A56" s="386" t="s">
        <v>201</v>
      </c>
      <c r="B56" s="390">
        <v>7</v>
      </c>
      <c r="C56" s="388" t="s">
        <v>202</v>
      </c>
      <c r="D56" s="81">
        <v>0</v>
      </c>
      <c r="E56" s="81"/>
      <c r="F56" s="81">
        <v>0</v>
      </c>
      <c r="G56" s="81"/>
      <c r="H56" s="389"/>
      <c r="I56" s="81">
        <f t="shared" si="1"/>
        <v>0</v>
      </c>
      <c r="J56" s="389"/>
    </row>
    <row r="57" s="335" customFormat="1" ht="24" customHeight="1" spans="1:10">
      <c r="A57" s="386" t="s">
        <v>203</v>
      </c>
      <c r="B57" s="390">
        <v>7</v>
      </c>
      <c r="C57" s="388" t="s">
        <v>204</v>
      </c>
      <c r="D57" s="81">
        <v>0</v>
      </c>
      <c r="E57" s="81"/>
      <c r="F57" s="81">
        <v>0</v>
      </c>
      <c r="G57" s="81"/>
      <c r="H57" s="389"/>
      <c r="I57" s="81">
        <f t="shared" si="1"/>
        <v>0</v>
      </c>
      <c r="J57" s="389"/>
    </row>
    <row r="58" s="335" customFormat="1" ht="24" customHeight="1" spans="1:10">
      <c r="A58" s="386" t="s">
        <v>205</v>
      </c>
      <c r="B58" s="390">
        <v>7</v>
      </c>
      <c r="C58" s="388" t="s">
        <v>206</v>
      </c>
      <c r="D58" s="81">
        <v>150000</v>
      </c>
      <c r="E58" s="81">
        <v>255740</v>
      </c>
      <c r="F58" s="81">
        <v>207118</v>
      </c>
      <c r="G58" s="81">
        <v>354614.61</v>
      </c>
      <c r="H58" s="389"/>
      <c r="I58" s="81">
        <f t="shared" si="1"/>
        <v>204614.61</v>
      </c>
      <c r="J58" s="389">
        <f t="shared" ref="J58:J60" si="11">I58/D58</f>
        <v>1.3640974</v>
      </c>
    </row>
    <row r="59" s="335" customFormat="1" ht="24" customHeight="1" spans="1:10">
      <c r="A59" s="386" t="s">
        <v>207</v>
      </c>
      <c r="B59" s="390">
        <v>7</v>
      </c>
      <c r="C59" s="388" t="s">
        <v>208</v>
      </c>
      <c r="D59" s="81">
        <v>190000</v>
      </c>
      <c r="E59" s="81">
        <v>2500000</v>
      </c>
      <c r="F59" s="81">
        <v>2500000</v>
      </c>
      <c r="G59" s="81">
        <v>2142801.94</v>
      </c>
      <c r="H59" s="389"/>
      <c r="I59" s="81">
        <f t="shared" si="1"/>
        <v>1952801.94</v>
      </c>
      <c r="J59" s="389">
        <f t="shared" si="11"/>
        <v>10.2779049473684</v>
      </c>
    </row>
    <row r="60" s="335" customFormat="1" ht="24" customHeight="1" spans="1:10">
      <c r="A60" s="386" t="s">
        <v>209</v>
      </c>
      <c r="B60" s="390">
        <v>7</v>
      </c>
      <c r="C60" s="388" t="s">
        <v>210</v>
      </c>
      <c r="D60" s="81">
        <v>90000</v>
      </c>
      <c r="E60" s="81">
        <v>171600</v>
      </c>
      <c r="F60" s="81">
        <v>148816</v>
      </c>
      <c r="G60" s="81">
        <v>210706</v>
      </c>
      <c r="H60" s="389"/>
      <c r="I60" s="81">
        <f t="shared" si="1"/>
        <v>120706</v>
      </c>
      <c r="J60" s="389">
        <f t="shared" si="11"/>
        <v>1.34117777777778</v>
      </c>
    </row>
    <row r="61" s="335" customFormat="1" ht="24" customHeight="1" spans="1:10">
      <c r="A61" s="386" t="s">
        <v>211</v>
      </c>
      <c r="B61" s="390">
        <v>7</v>
      </c>
      <c r="C61" s="388" t="s">
        <v>143</v>
      </c>
      <c r="D61" s="81">
        <v>0</v>
      </c>
      <c r="E61" s="81"/>
      <c r="F61" s="81">
        <v>0</v>
      </c>
      <c r="G61" s="81"/>
      <c r="H61" s="389"/>
      <c r="I61" s="81">
        <f t="shared" si="1"/>
        <v>0</v>
      </c>
      <c r="J61" s="389"/>
    </row>
    <row r="62" s="335" customFormat="1" ht="24" customHeight="1" spans="1:10">
      <c r="A62" s="386" t="s">
        <v>212</v>
      </c>
      <c r="B62" s="390">
        <v>7</v>
      </c>
      <c r="C62" s="388" t="s">
        <v>213</v>
      </c>
      <c r="D62" s="81">
        <v>0</v>
      </c>
      <c r="E62" s="81"/>
      <c r="F62" s="81">
        <v>260333.33</v>
      </c>
      <c r="G62" s="81"/>
      <c r="H62" s="389"/>
      <c r="I62" s="81">
        <f t="shared" si="1"/>
        <v>0</v>
      </c>
      <c r="J62" s="389"/>
    </row>
    <row r="63" s="335" customFormat="1" ht="24" customHeight="1" spans="1:10">
      <c r="A63" s="386" t="s">
        <v>214</v>
      </c>
      <c r="B63" s="387">
        <v>5</v>
      </c>
      <c r="C63" s="388" t="s">
        <v>215</v>
      </c>
      <c r="D63" s="81">
        <v>6050000</v>
      </c>
      <c r="E63" s="81">
        <v>7485557.06</v>
      </c>
      <c r="F63" s="81">
        <v>4500280</v>
      </c>
      <c r="G63" s="81">
        <v>6861608.27</v>
      </c>
      <c r="H63" s="389">
        <f>G63/F63</f>
        <v>1.52470696712205</v>
      </c>
      <c r="I63" s="81">
        <f t="shared" si="1"/>
        <v>811608.27</v>
      </c>
      <c r="J63" s="389">
        <f t="shared" ref="J63:J65" si="12">I63/D63</f>
        <v>0.134150127272727</v>
      </c>
    </row>
    <row r="64" s="335" customFormat="1" ht="24" customHeight="1" spans="1:10">
      <c r="A64" s="386" t="s">
        <v>216</v>
      </c>
      <c r="B64" s="390">
        <v>7</v>
      </c>
      <c r="C64" s="388" t="s">
        <v>125</v>
      </c>
      <c r="D64" s="81">
        <v>3150000</v>
      </c>
      <c r="E64" s="81">
        <v>4534753.4</v>
      </c>
      <c r="F64" s="81">
        <v>2750620</v>
      </c>
      <c r="G64" s="81">
        <v>4143498.81</v>
      </c>
      <c r="H64" s="389">
        <f>G64/F64</f>
        <v>1.50638721815445</v>
      </c>
      <c r="I64" s="81">
        <f t="shared" si="1"/>
        <v>993498.81</v>
      </c>
      <c r="J64" s="389">
        <f t="shared" si="12"/>
        <v>0.315396447619048</v>
      </c>
    </row>
    <row r="65" s="335" customFormat="1" ht="24" customHeight="1" spans="1:10">
      <c r="A65" s="386" t="s">
        <v>217</v>
      </c>
      <c r="B65" s="390">
        <v>7</v>
      </c>
      <c r="C65" s="388" t="s">
        <v>127</v>
      </c>
      <c r="D65" s="81">
        <v>1730000</v>
      </c>
      <c r="E65" s="81">
        <v>856000</v>
      </c>
      <c r="F65" s="81">
        <v>508660</v>
      </c>
      <c r="G65" s="81">
        <v>1390146.61</v>
      </c>
      <c r="H65" s="389"/>
      <c r="I65" s="81">
        <f t="shared" si="1"/>
        <v>-339853.39</v>
      </c>
      <c r="J65" s="389">
        <f t="shared" si="12"/>
        <v>-0.196447046242775</v>
      </c>
    </row>
    <row r="66" s="335" customFormat="1" ht="24" customHeight="1" spans="1:10">
      <c r="A66" s="386" t="s">
        <v>218</v>
      </c>
      <c r="B66" s="390">
        <v>7</v>
      </c>
      <c r="C66" s="388" t="s">
        <v>129</v>
      </c>
      <c r="D66" s="81">
        <v>0</v>
      </c>
      <c r="E66" s="81"/>
      <c r="F66" s="81">
        <v>0</v>
      </c>
      <c r="G66" s="81"/>
      <c r="H66" s="389"/>
      <c r="I66" s="81">
        <f t="shared" si="1"/>
        <v>0</v>
      </c>
      <c r="J66" s="389"/>
    </row>
    <row r="67" s="335" customFormat="1" ht="24" customHeight="1" spans="1:10">
      <c r="A67" s="386" t="s">
        <v>219</v>
      </c>
      <c r="B67" s="390">
        <v>7</v>
      </c>
      <c r="C67" s="388" t="s">
        <v>220</v>
      </c>
      <c r="D67" s="81">
        <v>0</v>
      </c>
      <c r="E67" s="81"/>
      <c r="F67" s="81">
        <v>0</v>
      </c>
      <c r="G67" s="81"/>
      <c r="H67" s="389"/>
      <c r="I67" s="81">
        <f t="shared" si="1"/>
        <v>0</v>
      </c>
      <c r="J67" s="389"/>
    </row>
    <row r="68" s="335" customFormat="1" ht="24" customHeight="1" spans="1:10">
      <c r="A68" s="386" t="s">
        <v>221</v>
      </c>
      <c r="B68" s="390">
        <v>7</v>
      </c>
      <c r="C68" s="388" t="s">
        <v>222</v>
      </c>
      <c r="D68" s="81">
        <v>0</v>
      </c>
      <c r="E68" s="81">
        <v>50000</v>
      </c>
      <c r="F68" s="81">
        <v>50000</v>
      </c>
      <c r="G68" s="81">
        <v>48614.48</v>
      </c>
      <c r="H68" s="389"/>
      <c r="I68" s="81">
        <f t="shared" si="1"/>
        <v>48614.48</v>
      </c>
      <c r="J68" s="389"/>
    </row>
    <row r="69" s="335" customFormat="1" ht="24" customHeight="1" spans="1:10">
      <c r="A69" s="386" t="s">
        <v>223</v>
      </c>
      <c r="B69" s="390">
        <v>7</v>
      </c>
      <c r="C69" s="388" t="s">
        <v>224</v>
      </c>
      <c r="D69" s="81">
        <v>0</v>
      </c>
      <c r="E69" s="81"/>
      <c r="F69" s="81">
        <v>0</v>
      </c>
      <c r="G69" s="81"/>
      <c r="H69" s="389"/>
      <c r="I69" s="81">
        <f t="shared" si="1"/>
        <v>0</v>
      </c>
      <c r="J69" s="389"/>
    </row>
    <row r="70" s="335" customFormat="1" ht="24" customHeight="1" spans="1:10">
      <c r="A70" s="386" t="s">
        <v>225</v>
      </c>
      <c r="B70" s="390">
        <v>7</v>
      </c>
      <c r="C70" s="388" t="s">
        <v>226</v>
      </c>
      <c r="D70" s="81">
        <v>0</v>
      </c>
      <c r="E70" s="81">
        <v>575000</v>
      </c>
      <c r="F70" s="81">
        <v>412000</v>
      </c>
      <c r="G70" s="81">
        <v>411800</v>
      </c>
      <c r="H70" s="389"/>
      <c r="I70" s="81">
        <f t="shared" si="1"/>
        <v>411800</v>
      </c>
      <c r="J70" s="389"/>
    </row>
    <row r="71" s="335" customFormat="1" ht="24" customHeight="1" spans="1:10">
      <c r="A71" s="386" t="s">
        <v>227</v>
      </c>
      <c r="B71" s="390">
        <v>7</v>
      </c>
      <c r="C71" s="388" t="s">
        <v>228</v>
      </c>
      <c r="D71" s="81">
        <v>0</v>
      </c>
      <c r="E71" s="81">
        <v>919000</v>
      </c>
      <c r="F71" s="81">
        <v>779000</v>
      </c>
      <c r="G71" s="81">
        <v>455606.7</v>
      </c>
      <c r="H71" s="389"/>
      <c r="I71" s="81">
        <f t="shared" ref="I71:I134" si="13">G71-D71</f>
        <v>455606.7</v>
      </c>
      <c r="J71" s="389"/>
    </row>
    <row r="72" s="335" customFormat="1" ht="24" customHeight="1" spans="1:10">
      <c r="A72" s="386" t="s">
        <v>229</v>
      </c>
      <c r="B72" s="390">
        <v>7</v>
      </c>
      <c r="C72" s="388" t="s">
        <v>143</v>
      </c>
      <c r="D72" s="81">
        <v>1170000</v>
      </c>
      <c r="E72" s="81">
        <v>550803.66</v>
      </c>
      <c r="F72" s="81">
        <v>0</v>
      </c>
      <c r="G72" s="81">
        <v>411941.67</v>
      </c>
      <c r="H72" s="389" t="e">
        <f>G72/F72</f>
        <v>#DIV/0!</v>
      </c>
      <c r="I72" s="81">
        <f t="shared" si="13"/>
        <v>-758058.33</v>
      </c>
      <c r="J72" s="389">
        <f t="shared" ref="J72:J75" si="14">I72/D72</f>
        <v>-0.647913102564103</v>
      </c>
    </row>
    <row r="73" s="335" customFormat="1" ht="24" customHeight="1" spans="1:10">
      <c r="A73" s="386" t="s">
        <v>230</v>
      </c>
      <c r="B73" s="390">
        <v>7</v>
      </c>
      <c r="C73" s="388" t="s">
        <v>231</v>
      </c>
      <c r="D73" s="81">
        <v>0</v>
      </c>
      <c r="E73" s="81"/>
      <c r="F73" s="81">
        <v>0</v>
      </c>
      <c r="G73" s="81"/>
      <c r="H73" s="389"/>
      <c r="I73" s="81">
        <f t="shared" si="13"/>
        <v>0</v>
      </c>
      <c r="J73" s="389"/>
    </row>
    <row r="74" s="335" customFormat="1" ht="24" customHeight="1" spans="1:10">
      <c r="A74" s="386" t="s">
        <v>232</v>
      </c>
      <c r="B74" s="387">
        <v>5</v>
      </c>
      <c r="C74" s="388" t="s">
        <v>233</v>
      </c>
      <c r="D74" s="81">
        <v>2830000</v>
      </c>
      <c r="E74" s="81">
        <v>17622998.2</v>
      </c>
      <c r="F74" s="81">
        <v>8633085.73</v>
      </c>
      <c r="G74" s="81">
        <v>18262415.21</v>
      </c>
      <c r="H74" s="389"/>
      <c r="I74" s="81">
        <f t="shared" si="13"/>
        <v>15432415.21</v>
      </c>
      <c r="J74" s="389">
        <f t="shared" si="14"/>
        <v>5.45315025088339</v>
      </c>
    </row>
    <row r="75" s="335" customFormat="1" ht="24" customHeight="1" spans="1:10">
      <c r="A75" s="386" t="s">
        <v>234</v>
      </c>
      <c r="B75" s="390">
        <v>7</v>
      </c>
      <c r="C75" s="388" t="s">
        <v>125</v>
      </c>
      <c r="D75" s="81">
        <v>1520000</v>
      </c>
      <c r="E75" s="81"/>
      <c r="F75" s="81">
        <v>0</v>
      </c>
      <c r="G75" s="81">
        <v>469000</v>
      </c>
      <c r="H75" s="389"/>
      <c r="I75" s="81">
        <f t="shared" si="13"/>
        <v>-1051000</v>
      </c>
      <c r="J75" s="389">
        <f t="shared" si="14"/>
        <v>-0.691447368421053</v>
      </c>
    </row>
    <row r="76" s="335" customFormat="1" ht="24" customHeight="1" spans="1:10">
      <c r="A76" s="386" t="s">
        <v>235</v>
      </c>
      <c r="B76" s="390">
        <v>7</v>
      </c>
      <c r="C76" s="388" t="s">
        <v>127</v>
      </c>
      <c r="D76" s="81">
        <v>0</v>
      </c>
      <c r="E76" s="81">
        <v>17622998.2</v>
      </c>
      <c r="F76" s="81">
        <v>8633085.73</v>
      </c>
      <c r="G76" s="81">
        <v>13050762.34</v>
      </c>
      <c r="H76" s="389"/>
      <c r="I76" s="81">
        <f t="shared" si="13"/>
        <v>13050762.34</v>
      </c>
      <c r="J76" s="389"/>
    </row>
    <row r="77" s="335" customFormat="1" ht="24" customHeight="1" spans="1:10">
      <c r="A77" s="386" t="s">
        <v>236</v>
      </c>
      <c r="B77" s="390">
        <v>7</v>
      </c>
      <c r="C77" s="388" t="s">
        <v>129</v>
      </c>
      <c r="D77" s="81">
        <v>0</v>
      </c>
      <c r="E77" s="81"/>
      <c r="F77" s="81">
        <v>0</v>
      </c>
      <c r="G77" s="81"/>
      <c r="H77" s="389"/>
      <c r="I77" s="81">
        <f t="shared" si="13"/>
        <v>0</v>
      </c>
      <c r="J77" s="389"/>
    </row>
    <row r="78" s="335" customFormat="1" ht="24" customHeight="1" spans="1:10">
      <c r="A78" s="386" t="s">
        <v>237</v>
      </c>
      <c r="B78" s="390">
        <v>7</v>
      </c>
      <c r="C78" s="388" t="s">
        <v>226</v>
      </c>
      <c r="D78" s="81">
        <v>0</v>
      </c>
      <c r="E78" s="81"/>
      <c r="F78" s="81">
        <v>0</v>
      </c>
      <c r="G78" s="81"/>
      <c r="H78" s="389"/>
      <c r="I78" s="81">
        <f t="shared" si="13"/>
        <v>0</v>
      </c>
      <c r="J78" s="389"/>
    </row>
    <row r="79" s="335" customFormat="1" ht="24" customHeight="1" spans="1:10">
      <c r="A79" s="386" t="s">
        <v>238</v>
      </c>
      <c r="B79" s="390">
        <v>7</v>
      </c>
      <c r="C79" s="388" t="s">
        <v>239</v>
      </c>
      <c r="D79" s="81">
        <v>0</v>
      </c>
      <c r="E79" s="81"/>
      <c r="F79" s="81">
        <v>0</v>
      </c>
      <c r="G79" s="81"/>
      <c r="H79" s="389"/>
      <c r="I79" s="81">
        <f t="shared" si="13"/>
        <v>0</v>
      </c>
      <c r="J79" s="389"/>
    </row>
    <row r="80" s="335" customFormat="1" ht="24" customHeight="1" spans="1:10">
      <c r="A80" s="386" t="s">
        <v>240</v>
      </c>
      <c r="B80" s="390">
        <v>7</v>
      </c>
      <c r="C80" s="388" t="s">
        <v>143</v>
      </c>
      <c r="D80" s="81">
        <v>0</v>
      </c>
      <c r="E80" s="81"/>
      <c r="F80" s="81">
        <v>0</v>
      </c>
      <c r="G80" s="81"/>
      <c r="H80" s="389"/>
      <c r="I80" s="81">
        <f t="shared" si="13"/>
        <v>0</v>
      </c>
      <c r="J80" s="389"/>
    </row>
    <row r="81" s="335" customFormat="1" ht="24" customHeight="1" spans="1:10">
      <c r="A81" s="386" t="s">
        <v>241</v>
      </c>
      <c r="B81" s="390">
        <v>7</v>
      </c>
      <c r="C81" s="388" t="s">
        <v>242</v>
      </c>
      <c r="D81" s="81">
        <v>1310000</v>
      </c>
      <c r="E81" s="81"/>
      <c r="F81" s="81">
        <v>0</v>
      </c>
      <c r="G81" s="81">
        <v>4742652.87</v>
      </c>
      <c r="H81" s="389"/>
      <c r="I81" s="81">
        <f t="shared" si="13"/>
        <v>3432652.87</v>
      </c>
      <c r="J81" s="389">
        <f t="shared" ref="J81:J83" si="15">I81/D81</f>
        <v>2.62034570229008</v>
      </c>
    </row>
    <row r="82" s="335" customFormat="1" ht="24" customHeight="1" spans="1:10">
      <c r="A82" s="386" t="s">
        <v>243</v>
      </c>
      <c r="B82" s="387">
        <v>5</v>
      </c>
      <c r="C82" s="388" t="s">
        <v>244</v>
      </c>
      <c r="D82" s="81">
        <v>1210000</v>
      </c>
      <c r="E82" s="81">
        <v>1550161.63</v>
      </c>
      <c r="F82" s="81">
        <v>907607</v>
      </c>
      <c r="G82" s="81">
        <v>1330035.31</v>
      </c>
      <c r="H82" s="389">
        <f t="shared" ref="H82:H86" si="16">G82/F82</f>
        <v>1.46543086379898</v>
      </c>
      <c r="I82" s="81">
        <f t="shared" si="13"/>
        <v>120035.31</v>
      </c>
      <c r="J82" s="389">
        <f t="shared" si="15"/>
        <v>0.0992027355371901</v>
      </c>
    </row>
    <row r="83" s="335" customFormat="1" ht="24" customHeight="1" spans="1:10">
      <c r="A83" s="386" t="s">
        <v>245</v>
      </c>
      <c r="B83" s="390">
        <v>7</v>
      </c>
      <c r="C83" s="388" t="s">
        <v>125</v>
      </c>
      <c r="D83" s="81">
        <v>1160000</v>
      </c>
      <c r="E83" s="81">
        <v>1300161.63</v>
      </c>
      <c r="F83" s="81">
        <v>682607</v>
      </c>
      <c r="G83" s="81">
        <v>1169599.23</v>
      </c>
      <c r="H83" s="389">
        <f t="shared" si="16"/>
        <v>1.71342987985766</v>
      </c>
      <c r="I83" s="81">
        <f t="shared" si="13"/>
        <v>9599.22999999998</v>
      </c>
      <c r="J83" s="389">
        <f t="shared" si="15"/>
        <v>0.00827519827586205</v>
      </c>
    </row>
    <row r="84" s="335" customFormat="1" ht="24" customHeight="1" spans="1:10">
      <c r="A84" s="386" t="s">
        <v>246</v>
      </c>
      <c r="B84" s="390">
        <v>7</v>
      </c>
      <c r="C84" s="388" t="s">
        <v>127</v>
      </c>
      <c r="D84" s="81">
        <v>0</v>
      </c>
      <c r="E84" s="81"/>
      <c r="F84" s="81">
        <v>0</v>
      </c>
      <c r="G84" s="81"/>
      <c r="H84" s="389"/>
      <c r="I84" s="81">
        <f t="shared" si="13"/>
        <v>0</v>
      </c>
      <c r="J84" s="389"/>
    </row>
    <row r="85" s="335" customFormat="1" ht="24" customHeight="1" spans="1:10">
      <c r="A85" s="386" t="s">
        <v>247</v>
      </c>
      <c r="B85" s="390">
        <v>7</v>
      </c>
      <c r="C85" s="388" t="s">
        <v>129</v>
      </c>
      <c r="D85" s="81">
        <v>0</v>
      </c>
      <c r="E85" s="81"/>
      <c r="F85" s="81">
        <v>0</v>
      </c>
      <c r="G85" s="81"/>
      <c r="H85" s="389"/>
      <c r="I85" s="81">
        <f t="shared" si="13"/>
        <v>0</v>
      </c>
      <c r="J85" s="389"/>
    </row>
    <row r="86" s="335" customFormat="1" ht="24" customHeight="1" spans="1:10">
      <c r="A86" s="386" t="s">
        <v>248</v>
      </c>
      <c r="B86" s="390">
        <v>7</v>
      </c>
      <c r="C86" s="388" t="s">
        <v>249</v>
      </c>
      <c r="D86" s="81">
        <v>50000</v>
      </c>
      <c r="E86" s="81">
        <v>200000</v>
      </c>
      <c r="F86" s="81">
        <v>175000</v>
      </c>
      <c r="G86" s="81">
        <v>132011.08</v>
      </c>
      <c r="H86" s="389">
        <f t="shared" si="16"/>
        <v>0.754349028571428</v>
      </c>
      <c r="I86" s="81">
        <f t="shared" si="13"/>
        <v>82011.08</v>
      </c>
      <c r="J86" s="389">
        <f>I86/D86</f>
        <v>1.6402216</v>
      </c>
    </row>
    <row r="87" s="335" customFormat="1" ht="24" customHeight="1" spans="1:10">
      <c r="A87" s="386" t="s">
        <v>250</v>
      </c>
      <c r="B87" s="390">
        <v>7</v>
      </c>
      <c r="C87" s="388" t="s">
        <v>251</v>
      </c>
      <c r="D87" s="81">
        <v>0</v>
      </c>
      <c r="E87" s="81"/>
      <c r="F87" s="81">
        <v>0</v>
      </c>
      <c r="G87" s="81"/>
      <c r="H87" s="389"/>
      <c r="I87" s="81">
        <f t="shared" si="13"/>
        <v>0</v>
      </c>
      <c r="J87" s="389"/>
    </row>
    <row r="88" s="335" customFormat="1" ht="24" customHeight="1" spans="1:10">
      <c r="A88" s="386" t="s">
        <v>252</v>
      </c>
      <c r="B88" s="390">
        <v>7</v>
      </c>
      <c r="C88" s="388" t="s">
        <v>226</v>
      </c>
      <c r="D88" s="81">
        <v>0</v>
      </c>
      <c r="E88" s="81">
        <v>50000</v>
      </c>
      <c r="F88" s="81">
        <v>50000</v>
      </c>
      <c r="G88" s="81">
        <v>28425</v>
      </c>
      <c r="H88" s="389"/>
      <c r="I88" s="81">
        <f t="shared" si="13"/>
        <v>28425</v>
      </c>
      <c r="J88" s="389"/>
    </row>
    <row r="89" s="335" customFormat="1" ht="24" customHeight="1" spans="1:10">
      <c r="A89" s="386" t="s">
        <v>253</v>
      </c>
      <c r="B89" s="390">
        <v>7</v>
      </c>
      <c r="C89" s="388" t="s">
        <v>143</v>
      </c>
      <c r="D89" s="81">
        <v>0</v>
      </c>
      <c r="E89" s="81"/>
      <c r="F89" s="81">
        <v>0</v>
      </c>
      <c r="G89" s="81"/>
      <c r="H89" s="389"/>
      <c r="I89" s="81">
        <f t="shared" si="13"/>
        <v>0</v>
      </c>
      <c r="J89" s="389"/>
    </row>
    <row r="90" s="335" customFormat="1" ht="24" customHeight="1" spans="1:10">
      <c r="A90" s="386" t="s">
        <v>254</v>
      </c>
      <c r="B90" s="390">
        <v>7</v>
      </c>
      <c r="C90" s="388" t="s">
        <v>255</v>
      </c>
      <c r="D90" s="81">
        <v>0</v>
      </c>
      <c r="E90" s="81"/>
      <c r="F90" s="81">
        <v>0</v>
      </c>
      <c r="G90" s="81"/>
      <c r="H90" s="389"/>
      <c r="I90" s="81">
        <f t="shared" si="13"/>
        <v>0</v>
      </c>
      <c r="J90" s="389"/>
    </row>
    <row r="91" s="335" customFormat="1" ht="24" customHeight="1" spans="1:10">
      <c r="A91" s="386" t="s">
        <v>256</v>
      </c>
      <c r="B91" s="387">
        <v>5</v>
      </c>
      <c r="C91" s="388" t="s">
        <v>257</v>
      </c>
      <c r="D91" s="81">
        <v>0</v>
      </c>
      <c r="E91" s="81"/>
      <c r="F91" s="81">
        <v>0</v>
      </c>
      <c r="G91" s="81"/>
      <c r="H91" s="389"/>
      <c r="I91" s="81">
        <f t="shared" si="13"/>
        <v>0</v>
      </c>
      <c r="J91" s="389"/>
    </row>
    <row r="92" s="335" customFormat="1" ht="24" customHeight="1" spans="1:10">
      <c r="A92" s="386" t="s">
        <v>258</v>
      </c>
      <c r="B92" s="390">
        <v>7</v>
      </c>
      <c r="C92" s="388" t="s">
        <v>125</v>
      </c>
      <c r="D92" s="81">
        <v>0</v>
      </c>
      <c r="E92" s="81"/>
      <c r="F92" s="81">
        <v>0</v>
      </c>
      <c r="G92" s="81"/>
      <c r="H92" s="389"/>
      <c r="I92" s="81">
        <f t="shared" si="13"/>
        <v>0</v>
      </c>
      <c r="J92" s="389"/>
    </row>
    <row r="93" s="335" customFormat="1" ht="24" customHeight="1" spans="1:10">
      <c r="A93" s="386" t="s">
        <v>259</v>
      </c>
      <c r="B93" s="390">
        <v>7</v>
      </c>
      <c r="C93" s="388" t="s">
        <v>127</v>
      </c>
      <c r="D93" s="81">
        <v>0</v>
      </c>
      <c r="E93" s="81"/>
      <c r="F93" s="81">
        <v>0</v>
      </c>
      <c r="G93" s="81"/>
      <c r="H93" s="389"/>
      <c r="I93" s="81">
        <f t="shared" si="13"/>
        <v>0</v>
      </c>
      <c r="J93" s="389"/>
    </row>
    <row r="94" s="335" customFormat="1" ht="24" customHeight="1" spans="1:10">
      <c r="A94" s="386" t="s">
        <v>260</v>
      </c>
      <c r="B94" s="390">
        <v>7</v>
      </c>
      <c r="C94" s="388" t="s">
        <v>129</v>
      </c>
      <c r="D94" s="81">
        <v>0</v>
      </c>
      <c r="E94" s="81"/>
      <c r="F94" s="81">
        <v>0</v>
      </c>
      <c r="G94" s="81"/>
      <c r="H94" s="389"/>
      <c r="I94" s="81">
        <f t="shared" si="13"/>
        <v>0</v>
      </c>
      <c r="J94" s="389"/>
    </row>
    <row r="95" s="335" customFormat="1" ht="24" customHeight="1" spans="1:10">
      <c r="A95" s="386" t="s">
        <v>261</v>
      </c>
      <c r="B95" s="390">
        <v>7</v>
      </c>
      <c r="C95" s="388" t="s">
        <v>262</v>
      </c>
      <c r="D95" s="81">
        <v>0</v>
      </c>
      <c r="E95" s="81"/>
      <c r="F95" s="81">
        <v>0</v>
      </c>
      <c r="G95" s="81"/>
      <c r="H95" s="389"/>
      <c r="I95" s="81">
        <f t="shared" si="13"/>
        <v>0</v>
      </c>
      <c r="J95" s="389"/>
    </row>
    <row r="96" s="335" customFormat="1" ht="24" customHeight="1" spans="1:10">
      <c r="A96" s="386" t="s">
        <v>263</v>
      </c>
      <c r="B96" s="390">
        <v>7</v>
      </c>
      <c r="C96" s="388" t="s">
        <v>264</v>
      </c>
      <c r="D96" s="81">
        <v>0</v>
      </c>
      <c r="E96" s="81"/>
      <c r="F96" s="81">
        <v>0</v>
      </c>
      <c r="G96" s="81"/>
      <c r="H96" s="389"/>
      <c r="I96" s="81">
        <f t="shared" si="13"/>
        <v>0</v>
      </c>
      <c r="J96" s="389"/>
    </row>
    <row r="97" s="335" customFormat="1" ht="24" customHeight="1" spans="1:10">
      <c r="A97" s="386" t="s">
        <v>265</v>
      </c>
      <c r="B97" s="390">
        <v>7</v>
      </c>
      <c r="C97" s="388" t="s">
        <v>226</v>
      </c>
      <c r="D97" s="81">
        <v>0</v>
      </c>
      <c r="E97" s="81"/>
      <c r="F97" s="81">
        <v>0</v>
      </c>
      <c r="G97" s="81"/>
      <c r="H97" s="389"/>
      <c r="I97" s="81">
        <f t="shared" si="13"/>
        <v>0</v>
      </c>
      <c r="J97" s="389"/>
    </row>
    <row r="98" s="335" customFormat="1" ht="24" customHeight="1" spans="1:10">
      <c r="A98" s="386" t="s">
        <v>266</v>
      </c>
      <c r="B98" s="390">
        <v>7</v>
      </c>
      <c r="C98" s="388" t="s">
        <v>267</v>
      </c>
      <c r="D98" s="81">
        <v>0</v>
      </c>
      <c r="E98" s="81"/>
      <c r="F98" s="81">
        <v>0</v>
      </c>
      <c r="G98" s="81"/>
      <c r="H98" s="389"/>
      <c r="I98" s="81">
        <f t="shared" si="13"/>
        <v>0</v>
      </c>
      <c r="J98" s="389"/>
    </row>
    <row r="99" s="335" customFormat="1" ht="24" customHeight="1" spans="1:10">
      <c r="A99" s="386" t="s">
        <v>268</v>
      </c>
      <c r="B99" s="387">
        <v>7</v>
      </c>
      <c r="C99" s="388" t="s">
        <v>269</v>
      </c>
      <c r="D99" s="81">
        <v>0</v>
      </c>
      <c r="E99" s="81"/>
      <c r="F99" s="81">
        <v>0</v>
      </c>
      <c r="G99" s="81"/>
      <c r="H99" s="389"/>
      <c r="I99" s="81">
        <f t="shared" si="13"/>
        <v>0</v>
      </c>
      <c r="J99" s="389"/>
    </row>
    <row r="100" s="335" customFormat="1" ht="24" customHeight="1" spans="1:10">
      <c r="A100" s="386" t="s">
        <v>270</v>
      </c>
      <c r="B100" s="387">
        <v>7</v>
      </c>
      <c r="C100" s="388" t="s">
        <v>271</v>
      </c>
      <c r="D100" s="81">
        <v>0</v>
      </c>
      <c r="E100" s="81"/>
      <c r="F100" s="81">
        <v>0</v>
      </c>
      <c r="G100" s="81"/>
      <c r="H100" s="389"/>
      <c r="I100" s="81">
        <f t="shared" si="13"/>
        <v>0</v>
      </c>
      <c r="J100" s="389"/>
    </row>
    <row r="101" s="335" customFormat="1" ht="24" customHeight="1" spans="1:10">
      <c r="A101" s="386" t="s">
        <v>272</v>
      </c>
      <c r="B101" s="387">
        <v>7</v>
      </c>
      <c r="C101" s="388" t="s">
        <v>273</v>
      </c>
      <c r="D101" s="81">
        <v>0</v>
      </c>
      <c r="E101" s="81"/>
      <c r="F101" s="81">
        <v>0</v>
      </c>
      <c r="G101" s="81"/>
      <c r="H101" s="389"/>
      <c r="I101" s="81">
        <f t="shared" si="13"/>
        <v>0</v>
      </c>
      <c r="J101" s="389"/>
    </row>
    <row r="102" s="335" customFormat="1" ht="24" customHeight="1" spans="1:10">
      <c r="A102" s="386" t="s">
        <v>274</v>
      </c>
      <c r="B102" s="390">
        <v>7</v>
      </c>
      <c r="C102" s="388" t="s">
        <v>143</v>
      </c>
      <c r="D102" s="81">
        <v>0</v>
      </c>
      <c r="E102" s="81"/>
      <c r="F102" s="81">
        <v>0</v>
      </c>
      <c r="G102" s="81"/>
      <c r="H102" s="389"/>
      <c r="I102" s="81">
        <f t="shared" si="13"/>
        <v>0</v>
      </c>
      <c r="J102" s="389"/>
    </row>
    <row r="103" s="335" customFormat="1" ht="24" customHeight="1" spans="1:10">
      <c r="A103" s="386" t="s">
        <v>275</v>
      </c>
      <c r="B103" s="390">
        <v>7</v>
      </c>
      <c r="C103" s="388" t="s">
        <v>276</v>
      </c>
      <c r="D103" s="81">
        <v>0</v>
      </c>
      <c r="E103" s="81"/>
      <c r="F103" s="81">
        <v>0</v>
      </c>
      <c r="G103" s="81"/>
      <c r="H103" s="389"/>
      <c r="I103" s="81">
        <f t="shared" si="13"/>
        <v>0</v>
      </c>
      <c r="J103" s="389"/>
    </row>
    <row r="104" s="335" customFormat="1" ht="24" customHeight="1" spans="1:10">
      <c r="A104" s="386" t="s">
        <v>277</v>
      </c>
      <c r="B104" s="387">
        <v>5</v>
      </c>
      <c r="C104" s="388" t="s">
        <v>278</v>
      </c>
      <c r="D104" s="81">
        <v>6130000</v>
      </c>
      <c r="E104" s="81">
        <v>7327194.89</v>
      </c>
      <c r="F104" s="81">
        <v>5005961.41</v>
      </c>
      <c r="G104" s="81">
        <v>7397717.22</v>
      </c>
      <c r="H104" s="389">
        <f>G104/F104</f>
        <v>1.47778151170366</v>
      </c>
      <c r="I104" s="81">
        <f t="shared" si="13"/>
        <v>1267717.22</v>
      </c>
      <c r="J104" s="389">
        <f t="shared" ref="J104:J106" si="17">I104/D104</f>
        <v>0.206805419249592</v>
      </c>
    </row>
    <row r="105" s="335" customFormat="1" ht="24" customHeight="1" spans="1:10">
      <c r="A105" s="386" t="s">
        <v>279</v>
      </c>
      <c r="B105" s="390">
        <v>7</v>
      </c>
      <c r="C105" s="388" t="s">
        <v>125</v>
      </c>
      <c r="D105" s="81">
        <v>5740000</v>
      </c>
      <c r="E105" s="81">
        <v>6549077.29</v>
      </c>
      <c r="F105" s="81">
        <v>4015962.51</v>
      </c>
      <c r="G105" s="81">
        <v>5906684.03</v>
      </c>
      <c r="H105" s="389">
        <f>G105/F105</f>
        <v>1.4708015862429</v>
      </c>
      <c r="I105" s="81">
        <f t="shared" si="13"/>
        <v>166684.03</v>
      </c>
      <c r="J105" s="389">
        <f t="shared" si="17"/>
        <v>0.0290390296167248</v>
      </c>
    </row>
    <row r="106" s="335" customFormat="1" ht="24" customHeight="1" spans="1:10">
      <c r="A106" s="386" t="s">
        <v>280</v>
      </c>
      <c r="B106" s="390">
        <v>7</v>
      </c>
      <c r="C106" s="388" t="s">
        <v>127</v>
      </c>
      <c r="D106" s="81">
        <v>390000</v>
      </c>
      <c r="E106" s="81"/>
      <c r="F106" s="81">
        <v>0</v>
      </c>
      <c r="G106" s="81">
        <v>409966.04</v>
      </c>
      <c r="H106" s="389"/>
      <c r="I106" s="81">
        <f t="shared" si="13"/>
        <v>19966.04</v>
      </c>
      <c r="J106" s="389">
        <f t="shared" si="17"/>
        <v>0.0511949743589743</v>
      </c>
    </row>
    <row r="107" s="335" customFormat="1" ht="24" customHeight="1" spans="1:10">
      <c r="A107" s="386" t="s">
        <v>281</v>
      </c>
      <c r="B107" s="390">
        <v>7</v>
      </c>
      <c r="C107" s="388" t="s">
        <v>129</v>
      </c>
      <c r="D107" s="81">
        <v>0</v>
      </c>
      <c r="E107" s="81"/>
      <c r="F107" s="81">
        <v>0</v>
      </c>
      <c r="G107" s="81"/>
      <c r="H107" s="389"/>
      <c r="I107" s="81">
        <f t="shared" si="13"/>
        <v>0</v>
      </c>
      <c r="J107" s="389"/>
    </row>
    <row r="108" s="335" customFormat="1" ht="24" customHeight="1" spans="1:10">
      <c r="A108" s="386" t="s">
        <v>282</v>
      </c>
      <c r="B108" s="390">
        <v>7</v>
      </c>
      <c r="C108" s="388" t="s">
        <v>283</v>
      </c>
      <c r="D108" s="81">
        <v>0</v>
      </c>
      <c r="E108" s="81"/>
      <c r="F108" s="81">
        <v>0</v>
      </c>
      <c r="G108" s="81"/>
      <c r="H108" s="389"/>
      <c r="I108" s="81">
        <f t="shared" si="13"/>
        <v>0</v>
      </c>
      <c r="J108" s="389"/>
    </row>
    <row r="109" s="335" customFormat="1" ht="24" customHeight="1" spans="1:10">
      <c r="A109" s="386" t="s">
        <v>284</v>
      </c>
      <c r="B109" s="390">
        <v>7</v>
      </c>
      <c r="C109" s="388" t="s">
        <v>285</v>
      </c>
      <c r="D109" s="81">
        <v>0</v>
      </c>
      <c r="E109" s="81">
        <v>30000</v>
      </c>
      <c r="F109" s="81">
        <v>0</v>
      </c>
      <c r="G109" s="81">
        <v>3469</v>
      </c>
      <c r="H109" s="389"/>
      <c r="I109" s="81">
        <f t="shared" si="13"/>
        <v>3469</v>
      </c>
      <c r="J109" s="389"/>
    </row>
    <row r="110" s="335" customFormat="1" ht="24" customHeight="1" spans="1:10">
      <c r="A110" s="386" t="s">
        <v>286</v>
      </c>
      <c r="B110" s="390">
        <v>7</v>
      </c>
      <c r="C110" s="388" t="s">
        <v>287</v>
      </c>
      <c r="D110" s="81">
        <v>0</v>
      </c>
      <c r="E110" s="81"/>
      <c r="F110" s="81">
        <v>0</v>
      </c>
      <c r="G110" s="81">
        <v>47074.7</v>
      </c>
      <c r="H110" s="389"/>
      <c r="I110" s="81">
        <f t="shared" si="13"/>
        <v>47074.7</v>
      </c>
      <c r="J110" s="389"/>
    </row>
    <row r="111" s="335" customFormat="1" ht="24" customHeight="1" spans="1:10">
      <c r="A111" s="386" t="s">
        <v>288</v>
      </c>
      <c r="B111" s="390">
        <v>7</v>
      </c>
      <c r="C111" s="388" t="s">
        <v>143</v>
      </c>
      <c r="D111" s="81">
        <v>0</v>
      </c>
      <c r="E111" s="81">
        <v>748117.6</v>
      </c>
      <c r="F111" s="81">
        <v>514066</v>
      </c>
      <c r="G111" s="81">
        <v>705086.54</v>
      </c>
      <c r="H111" s="389"/>
      <c r="I111" s="81">
        <f t="shared" si="13"/>
        <v>705086.54</v>
      </c>
      <c r="J111" s="389"/>
    </row>
    <row r="112" s="335" customFormat="1" ht="24" customHeight="1" spans="1:10">
      <c r="A112" s="386" t="s">
        <v>289</v>
      </c>
      <c r="B112" s="390">
        <v>7</v>
      </c>
      <c r="C112" s="388" t="s">
        <v>290</v>
      </c>
      <c r="D112" s="81">
        <v>0</v>
      </c>
      <c r="E112" s="81"/>
      <c r="F112" s="81">
        <v>475932.9</v>
      </c>
      <c r="G112" s="81">
        <v>325436.91</v>
      </c>
      <c r="H112" s="389"/>
      <c r="I112" s="81">
        <f t="shared" si="13"/>
        <v>325436.91</v>
      </c>
      <c r="J112" s="389"/>
    </row>
    <row r="113" s="335" customFormat="1" ht="24" customHeight="1" spans="1:10">
      <c r="A113" s="386" t="s">
        <v>291</v>
      </c>
      <c r="B113" s="387">
        <v>5</v>
      </c>
      <c r="C113" s="388" t="s">
        <v>292</v>
      </c>
      <c r="D113" s="81">
        <v>5710000</v>
      </c>
      <c r="E113" s="81">
        <v>11830932.4</v>
      </c>
      <c r="F113" s="81">
        <v>4856800.45</v>
      </c>
      <c r="G113" s="81">
        <v>21822179.79</v>
      </c>
      <c r="H113" s="389">
        <f>G113/F113</f>
        <v>4.49311846649989</v>
      </c>
      <c r="I113" s="81">
        <f t="shared" si="13"/>
        <v>16112179.79</v>
      </c>
      <c r="J113" s="389">
        <f t="shared" ref="J113:J115" si="18">I113/D113</f>
        <v>2.82174777408056</v>
      </c>
    </row>
    <row r="114" s="335" customFormat="1" ht="24" customHeight="1" spans="1:10">
      <c r="A114" s="386" t="s">
        <v>293</v>
      </c>
      <c r="B114" s="390">
        <v>7</v>
      </c>
      <c r="C114" s="388" t="s">
        <v>125</v>
      </c>
      <c r="D114" s="81">
        <v>4430000</v>
      </c>
      <c r="E114" s="81">
        <v>1784932.4</v>
      </c>
      <c r="F114" s="81">
        <v>742768</v>
      </c>
      <c r="G114" s="81">
        <v>3821352.34</v>
      </c>
      <c r="H114" s="389">
        <f>G114/F114</f>
        <v>5.14474551946234</v>
      </c>
      <c r="I114" s="81">
        <f t="shared" si="13"/>
        <v>-608647.66</v>
      </c>
      <c r="J114" s="389">
        <f t="shared" si="18"/>
        <v>-0.137392248306998</v>
      </c>
    </row>
    <row r="115" s="335" customFormat="1" ht="24" customHeight="1" spans="1:10">
      <c r="A115" s="386" t="s">
        <v>294</v>
      </c>
      <c r="B115" s="390">
        <v>7</v>
      </c>
      <c r="C115" s="388" t="s">
        <v>127</v>
      </c>
      <c r="D115" s="81">
        <v>1230000</v>
      </c>
      <c r="E115" s="81"/>
      <c r="F115" s="81">
        <v>1451179</v>
      </c>
      <c r="G115" s="81">
        <v>17113979</v>
      </c>
      <c r="H115" s="389"/>
      <c r="I115" s="81">
        <f t="shared" si="13"/>
        <v>15883979</v>
      </c>
      <c r="J115" s="389">
        <f t="shared" si="18"/>
        <v>12.9138040650407</v>
      </c>
    </row>
    <row r="116" s="335" customFormat="1" ht="24" customHeight="1" spans="1:10">
      <c r="A116" s="386" t="s">
        <v>295</v>
      </c>
      <c r="B116" s="390">
        <v>7</v>
      </c>
      <c r="C116" s="388" t="s">
        <v>129</v>
      </c>
      <c r="D116" s="81">
        <v>0</v>
      </c>
      <c r="E116" s="81"/>
      <c r="F116" s="81">
        <v>0</v>
      </c>
      <c r="G116" s="81"/>
      <c r="H116" s="389"/>
      <c r="I116" s="81">
        <f t="shared" si="13"/>
        <v>0</v>
      </c>
      <c r="J116" s="389"/>
    </row>
    <row r="117" s="335" customFormat="1" ht="24" customHeight="1" spans="1:10">
      <c r="A117" s="386" t="s">
        <v>296</v>
      </c>
      <c r="B117" s="390">
        <v>7</v>
      </c>
      <c r="C117" s="388" t="s">
        <v>297</v>
      </c>
      <c r="D117" s="81">
        <v>0</v>
      </c>
      <c r="E117" s="81"/>
      <c r="F117" s="81">
        <v>0</v>
      </c>
      <c r="G117" s="81"/>
      <c r="H117" s="389"/>
      <c r="I117" s="81">
        <f t="shared" si="13"/>
        <v>0</v>
      </c>
      <c r="J117" s="389"/>
    </row>
    <row r="118" s="335" customFormat="1" ht="24" customHeight="1" spans="1:10">
      <c r="A118" s="386" t="s">
        <v>298</v>
      </c>
      <c r="B118" s="390">
        <v>7</v>
      </c>
      <c r="C118" s="388" t="s">
        <v>299</v>
      </c>
      <c r="D118" s="81">
        <v>0</v>
      </c>
      <c r="E118" s="81"/>
      <c r="F118" s="81">
        <v>0</v>
      </c>
      <c r="G118" s="81"/>
      <c r="H118" s="389"/>
      <c r="I118" s="81">
        <f t="shared" si="13"/>
        <v>0</v>
      </c>
      <c r="J118" s="389"/>
    </row>
    <row r="119" s="335" customFormat="1" ht="24" customHeight="1" spans="1:10">
      <c r="A119" s="386" t="s">
        <v>300</v>
      </c>
      <c r="B119" s="390">
        <v>7</v>
      </c>
      <c r="C119" s="388" t="s">
        <v>301</v>
      </c>
      <c r="D119" s="81">
        <v>0</v>
      </c>
      <c r="E119" s="81"/>
      <c r="F119" s="81">
        <v>0</v>
      </c>
      <c r="G119" s="81"/>
      <c r="H119" s="389"/>
      <c r="I119" s="81">
        <f t="shared" si="13"/>
        <v>0</v>
      </c>
      <c r="J119" s="389"/>
    </row>
    <row r="120" s="335" customFormat="1" ht="24" customHeight="1" spans="1:10">
      <c r="A120" s="386" t="s">
        <v>302</v>
      </c>
      <c r="B120" s="390">
        <v>7</v>
      </c>
      <c r="C120" s="388" t="s">
        <v>303</v>
      </c>
      <c r="D120" s="81">
        <v>0</v>
      </c>
      <c r="E120" s="81"/>
      <c r="F120" s="81">
        <v>0</v>
      </c>
      <c r="G120" s="81"/>
      <c r="H120" s="389"/>
      <c r="I120" s="81">
        <f t="shared" si="13"/>
        <v>0</v>
      </c>
      <c r="J120" s="389"/>
    </row>
    <row r="121" s="335" customFormat="1" ht="24" customHeight="1" spans="1:10">
      <c r="A121" s="386" t="s">
        <v>304</v>
      </c>
      <c r="B121" s="390">
        <v>7</v>
      </c>
      <c r="C121" s="388" t="s">
        <v>305</v>
      </c>
      <c r="D121" s="81">
        <v>0</v>
      </c>
      <c r="E121" s="81">
        <v>1896000</v>
      </c>
      <c r="F121" s="81">
        <v>699958.45</v>
      </c>
      <c r="G121" s="81">
        <v>393953.45</v>
      </c>
      <c r="H121" s="389"/>
      <c r="I121" s="81">
        <f t="shared" si="13"/>
        <v>393953.45</v>
      </c>
      <c r="J121" s="389"/>
    </row>
    <row r="122" s="335" customFormat="1" ht="24" customHeight="1" spans="1:10">
      <c r="A122" s="386" t="s">
        <v>306</v>
      </c>
      <c r="B122" s="390">
        <v>7</v>
      </c>
      <c r="C122" s="388" t="s">
        <v>143</v>
      </c>
      <c r="D122" s="81">
        <v>0</v>
      </c>
      <c r="E122" s="81"/>
      <c r="F122" s="81">
        <v>0</v>
      </c>
      <c r="G122" s="81"/>
      <c r="H122" s="389"/>
      <c r="I122" s="81">
        <f t="shared" si="13"/>
        <v>0</v>
      </c>
      <c r="J122" s="389"/>
    </row>
    <row r="123" s="335" customFormat="1" ht="24" customHeight="1" spans="1:10">
      <c r="A123" s="386" t="s">
        <v>307</v>
      </c>
      <c r="B123" s="390">
        <v>7</v>
      </c>
      <c r="C123" s="388" t="s">
        <v>308</v>
      </c>
      <c r="D123" s="81">
        <v>50000</v>
      </c>
      <c r="E123" s="81">
        <v>8150000</v>
      </c>
      <c r="F123" s="81">
        <v>1962895</v>
      </c>
      <c r="G123" s="81">
        <v>492895</v>
      </c>
      <c r="H123" s="389"/>
      <c r="I123" s="81">
        <f t="shared" si="13"/>
        <v>442895</v>
      </c>
      <c r="J123" s="389">
        <f>I123/D123</f>
        <v>8.8579</v>
      </c>
    </row>
    <row r="124" s="335" customFormat="1" ht="24" customHeight="1" spans="1:10">
      <c r="A124" s="386" t="s">
        <v>309</v>
      </c>
      <c r="B124" s="387">
        <v>5</v>
      </c>
      <c r="C124" s="388" t="s">
        <v>310</v>
      </c>
      <c r="D124" s="81">
        <v>0</v>
      </c>
      <c r="E124" s="81"/>
      <c r="F124" s="81">
        <v>0</v>
      </c>
      <c r="G124" s="81"/>
      <c r="H124" s="389"/>
      <c r="I124" s="81">
        <f t="shared" si="13"/>
        <v>0</v>
      </c>
      <c r="J124" s="389"/>
    </row>
    <row r="125" s="335" customFormat="1" ht="24" customHeight="1" spans="1:10">
      <c r="A125" s="386" t="s">
        <v>311</v>
      </c>
      <c r="B125" s="390">
        <v>7</v>
      </c>
      <c r="C125" s="388" t="s">
        <v>125</v>
      </c>
      <c r="D125" s="81">
        <v>0</v>
      </c>
      <c r="E125" s="81"/>
      <c r="F125" s="81">
        <v>0</v>
      </c>
      <c r="G125" s="81"/>
      <c r="H125" s="389"/>
      <c r="I125" s="81">
        <f t="shared" si="13"/>
        <v>0</v>
      </c>
      <c r="J125" s="389"/>
    </row>
    <row r="126" s="335" customFormat="1" ht="24" customHeight="1" spans="1:10">
      <c r="A126" s="386" t="s">
        <v>312</v>
      </c>
      <c r="B126" s="390">
        <v>7</v>
      </c>
      <c r="C126" s="388" t="s">
        <v>127</v>
      </c>
      <c r="D126" s="81">
        <v>0</v>
      </c>
      <c r="E126" s="81"/>
      <c r="F126" s="81">
        <v>0</v>
      </c>
      <c r="G126" s="81"/>
      <c r="H126" s="389"/>
      <c r="I126" s="81">
        <f t="shared" si="13"/>
        <v>0</v>
      </c>
      <c r="J126" s="389"/>
    </row>
    <row r="127" s="335" customFormat="1" ht="24" customHeight="1" spans="1:10">
      <c r="A127" s="386" t="s">
        <v>313</v>
      </c>
      <c r="B127" s="390">
        <v>7</v>
      </c>
      <c r="C127" s="388" t="s">
        <v>129</v>
      </c>
      <c r="D127" s="81">
        <v>0</v>
      </c>
      <c r="E127" s="81"/>
      <c r="F127" s="81">
        <v>0</v>
      </c>
      <c r="G127" s="81"/>
      <c r="H127" s="389"/>
      <c r="I127" s="81">
        <f t="shared" si="13"/>
        <v>0</v>
      </c>
      <c r="J127" s="389"/>
    </row>
    <row r="128" s="335" customFormat="1" ht="24" customHeight="1" spans="1:10">
      <c r="A128" s="386" t="s">
        <v>314</v>
      </c>
      <c r="B128" s="390">
        <v>7</v>
      </c>
      <c r="C128" s="388" t="s">
        <v>315</v>
      </c>
      <c r="D128" s="81">
        <v>0</v>
      </c>
      <c r="E128" s="81"/>
      <c r="F128" s="81">
        <v>0</v>
      </c>
      <c r="G128" s="81"/>
      <c r="H128" s="389"/>
      <c r="I128" s="81">
        <f t="shared" si="13"/>
        <v>0</v>
      </c>
      <c r="J128" s="389"/>
    </row>
    <row r="129" s="335" customFormat="1" ht="24" customHeight="1" spans="1:10">
      <c r="A129" s="386" t="s">
        <v>316</v>
      </c>
      <c r="B129" s="390">
        <v>7</v>
      </c>
      <c r="C129" s="388" t="s">
        <v>317</v>
      </c>
      <c r="D129" s="81">
        <v>0</v>
      </c>
      <c r="E129" s="81"/>
      <c r="F129" s="81">
        <v>0</v>
      </c>
      <c r="G129" s="81"/>
      <c r="H129" s="389"/>
      <c r="I129" s="81">
        <f t="shared" si="13"/>
        <v>0</v>
      </c>
      <c r="J129" s="389"/>
    </row>
    <row r="130" s="335" customFormat="1" ht="24" customHeight="1" spans="1:10">
      <c r="A130" s="386" t="s">
        <v>318</v>
      </c>
      <c r="B130" s="390">
        <v>7</v>
      </c>
      <c r="C130" s="388" t="s">
        <v>319</v>
      </c>
      <c r="D130" s="81">
        <v>0</v>
      </c>
      <c r="E130" s="81"/>
      <c r="F130" s="81">
        <v>0</v>
      </c>
      <c r="G130" s="81"/>
      <c r="H130" s="389"/>
      <c r="I130" s="81">
        <f t="shared" si="13"/>
        <v>0</v>
      </c>
      <c r="J130" s="389"/>
    </row>
    <row r="131" s="335" customFormat="1" ht="24" customHeight="1" spans="1:10">
      <c r="A131" s="386" t="s">
        <v>320</v>
      </c>
      <c r="B131" s="390">
        <v>7</v>
      </c>
      <c r="C131" s="388" t="s">
        <v>321</v>
      </c>
      <c r="D131" s="81">
        <v>0</v>
      </c>
      <c r="E131" s="81"/>
      <c r="F131" s="81">
        <v>0</v>
      </c>
      <c r="G131" s="81"/>
      <c r="H131" s="389"/>
      <c r="I131" s="81">
        <f t="shared" si="13"/>
        <v>0</v>
      </c>
      <c r="J131" s="389"/>
    </row>
    <row r="132" s="335" customFormat="1" ht="24" customHeight="1" spans="1:10">
      <c r="A132" s="386" t="s">
        <v>322</v>
      </c>
      <c r="B132" s="387">
        <v>7</v>
      </c>
      <c r="C132" s="388" t="s">
        <v>323</v>
      </c>
      <c r="D132" s="81">
        <v>0</v>
      </c>
      <c r="E132" s="81"/>
      <c r="F132" s="81">
        <v>0</v>
      </c>
      <c r="G132" s="81"/>
      <c r="H132" s="389"/>
      <c r="I132" s="81">
        <f t="shared" si="13"/>
        <v>0</v>
      </c>
      <c r="J132" s="389"/>
    </row>
    <row r="133" s="335" customFormat="1" ht="24" customHeight="1" spans="1:10">
      <c r="A133" s="386" t="s">
        <v>324</v>
      </c>
      <c r="B133" s="387">
        <v>7</v>
      </c>
      <c r="C133" s="388" t="s">
        <v>325</v>
      </c>
      <c r="D133" s="81">
        <v>0</v>
      </c>
      <c r="E133" s="81"/>
      <c r="F133" s="81">
        <v>0</v>
      </c>
      <c r="G133" s="81"/>
      <c r="H133" s="389"/>
      <c r="I133" s="81">
        <f t="shared" si="13"/>
        <v>0</v>
      </c>
      <c r="J133" s="389"/>
    </row>
    <row r="134" s="335" customFormat="1" ht="24" customHeight="1" spans="1:10">
      <c r="A134" s="386" t="s">
        <v>326</v>
      </c>
      <c r="B134" s="390">
        <v>7</v>
      </c>
      <c r="C134" s="388" t="s">
        <v>143</v>
      </c>
      <c r="D134" s="81">
        <v>0</v>
      </c>
      <c r="E134" s="81"/>
      <c r="F134" s="81">
        <v>0</v>
      </c>
      <c r="G134" s="81"/>
      <c r="H134" s="389"/>
      <c r="I134" s="81">
        <f t="shared" si="13"/>
        <v>0</v>
      </c>
      <c r="J134" s="389"/>
    </row>
    <row r="135" s="335" customFormat="1" ht="24" customHeight="1" spans="1:10">
      <c r="A135" s="386" t="s">
        <v>327</v>
      </c>
      <c r="B135" s="390">
        <v>7</v>
      </c>
      <c r="C135" s="388" t="s">
        <v>328</v>
      </c>
      <c r="D135" s="81">
        <v>0</v>
      </c>
      <c r="E135" s="81"/>
      <c r="F135" s="81">
        <v>0</v>
      </c>
      <c r="G135" s="81"/>
      <c r="H135" s="389"/>
      <c r="I135" s="81">
        <f t="shared" ref="I135:I198" si="19">G135-D135</f>
        <v>0</v>
      </c>
      <c r="J135" s="389"/>
    </row>
    <row r="136" s="335" customFormat="1" ht="24" customHeight="1" spans="1:10">
      <c r="A136" s="386" t="s">
        <v>329</v>
      </c>
      <c r="B136" s="387">
        <v>5</v>
      </c>
      <c r="C136" s="388" t="s">
        <v>330</v>
      </c>
      <c r="D136" s="81">
        <v>50000</v>
      </c>
      <c r="E136" s="81">
        <v>160000</v>
      </c>
      <c r="F136" s="81">
        <v>160000</v>
      </c>
      <c r="G136" s="81">
        <v>66348.2</v>
      </c>
      <c r="H136" s="389"/>
      <c r="I136" s="81">
        <f t="shared" si="19"/>
        <v>16348.2</v>
      </c>
      <c r="J136" s="389">
        <f>I136/D136</f>
        <v>0.326964</v>
      </c>
    </row>
    <row r="137" s="335" customFormat="1" ht="24" customHeight="1" spans="1:10">
      <c r="A137" s="386" t="s">
        <v>331</v>
      </c>
      <c r="B137" s="390">
        <v>7</v>
      </c>
      <c r="C137" s="388" t="s">
        <v>125</v>
      </c>
      <c r="D137" s="81">
        <v>0</v>
      </c>
      <c r="E137" s="81"/>
      <c r="F137" s="81">
        <v>0</v>
      </c>
      <c r="G137" s="81"/>
      <c r="H137" s="389"/>
      <c r="I137" s="81">
        <f t="shared" si="19"/>
        <v>0</v>
      </c>
      <c r="J137" s="389"/>
    </row>
    <row r="138" s="335" customFormat="1" ht="24" customHeight="1" spans="1:10">
      <c r="A138" s="386" t="s">
        <v>332</v>
      </c>
      <c r="B138" s="390">
        <v>7</v>
      </c>
      <c r="C138" s="388" t="s">
        <v>127</v>
      </c>
      <c r="D138" s="81">
        <v>50000</v>
      </c>
      <c r="E138" s="81">
        <v>160000</v>
      </c>
      <c r="F138" s="81">
        <v>160000</v>
      </c>
      <c r="G138" s="81">
        <v>66348.2</v>
      </c>
      <c r="H138" s="389"/>
      <c r="I138" s="81">
        <f t="shared" si="19"/>
        <v>16348.2</v>
      </c>
      <c r="J138" s="389">
        <f>I138/D138</f>
        <v>0.326964</v>
      </c>
    </row>
    <row r="139" s="335" customFormat="1" ht="24" customHeight="1" spans="1:10">
      <c r="A139" s="386" t="s">
        <v>333</v>
      </c>
      <c r="B139" s="390">
        <v>7</v>
      </c>
      <c r="C139" s="388" t="s">
        <v>129</v>
      </c>
      <c r="D139" s="81">
        <v>0</v>
      </c>
      <c r="E139" s="81"/>
      <c r="F139" s="81">
        <v>0</v>
      </c>
      <c r="G139" s="81"/>
      <c r="H139" s="389"/>
      <c r="I139" s="81">
        <f t="shared" si="19"/>
        <v>0</v>
      </c>
      <c r="J139" s="389"/>
    </row>
    <row r="140" s="335" customFormat="1" ht="24" customHeight="1" spans="1:10">
      <c r="A140" s="386" t="s">
        <v>334</v>
      </c>
      <c r="B140" s="390">
        <v>7</v>
      </c>
      <c r="C140" s="388" t="s">
        <v>335</v>
      </c>
      <c r="D140" s="81">
        <v>0</v>
      </c>
      <c r="E140" s="81"/>
      <c r="F140" s="81">
        <v>0</v>
      </c>
      <c r="G140" s="81"/>
      <c r="H140" s="389"/>
      <c r="I140" s="81">
        <f t="shared" si="19"/>
        <v>0</v>
      </c>
      <c r="J140" s="389"/>
    </row>
    <row r="141" s="335" customFormat="1" ht="24" customHeight="1" spans="1:10">
      <c r="A141" s="386" t="s">
        <v>336</v>
      </c>
      <c r="B141" s="390">
        <v>7</v>
      </c>
      <c r="C141" s="388" t="s">
        <v>143</v>
      </c>
      <c r="D141" s="81">
        <v>0</v>
      </c>
      <c r="E141" s="81"/>
      <c r="F141" s="81">
        <v>0</v>
      </c>
      <c r="G141" s="81"/>
      <c r="H141" s="389"/>
      <c r="I141" s="81">
        <f t="shared" si="19"/>
        <v>0</v>
      </c>
      <c r="J141" s="389"/>
    </row>
    <row r="142" s="335" customFormat="1" ht="24" customHeight="1" spans="1:10">
      <c r="A142" s="386" t="s">
        <v>337</v>
      </c>
      <c r="B142" s="390">
        <v>7</v>
      </c>
      <c r="C142" s="388" t="s">
        <v>338</v>
      </c>
      <c r="D142" s="81">
        <v>0</v>
      </c>
      <c r="E142" s="81"/>
      <c r="F142" s="81">
        <v>0</v>
      </c>
      <c r="G142" s="81"/>
      <c r="H142" s="389"/>
      <c r="I142" s="81">
        <f t="shared" si="19"/>
        <v>0</v>
      </c>
      <c r="J142" s="389"/>
    </row>
    <row r="143" s="335" customFormat="1" ht="24" customHeight="1" spans="1:10">
      <c r="A143" s="386" t="s">
        <v>339</v>
      </c>
      <c r="B143" s="387">
        <v>5</v>
      </c>
      <c r="C143" s="388" t="s">
        <v>340</v>
      </c>
      <c r="D143" s="81">
        <v>0</v>
      </c>
      <c r="E143" s="81"/>
      <c r="F143" s="81">
        <v>0</v>
      </c>
      <c r="G143" s="81"/>
      <c r="H143" s="389"/>
      <c r="I143" s="81">
        <f t="shared" si="19"/>
        <v>0</v>
      </c>
      <c r="J143" s="389"/>
    </row>
    <row r="144" s="335" customFormat="1" ht="24" customHeight="1" spans="1:10">
      <c r="A144" s="386" t="s">
        <v>341</v>
      </c>
      <c r="B144" s="390">
        <v>7</v>
      </c>
      <c r="C144" s="388" t="s">
        <v>125</v>
      </c>
      <c r="D144" s="81">
        <v>0</v>
      </c>
      <c r="E144" s="81"/>
      <c r="F144" s="81">
        <v>0</v>
      </c>
      <c r="G144" s="81"/>
      <c r="H144" s="389"/>
      <c r="I144" s="81">
        <f t="shared" si="19"/>
        <v>0</v>
      </c>
      <c r="J144" s="389"/>
    </row>
    <row r="145" s="335" customFormat="1" ht="24" customHeight="1" spans="1:10">
      <c r="A145" s="386" t="s">
        <v>342</v>
      </c>
      <c r="B145" s="390">
        <v>7</v>
      </c>
      <c r="C145" s="388" t="s">
        <v>127</v>
      </c>
      <c r="D145" s="81">
        <v>0</v>
      </c>
      <c r="E145" s="81"/>
      <c r="F145" s="81">
        <v>0</v>
      </c>
      <c r="G145" s="81"/>
      <c r="H145" s="389"/>
      <c r="I145" s="81">
        <f t="shared" si="19"/>
        <v>0</v>
      </c>
      <c r="J145" s="389"/>
    </row>
    <row r="146" s="335" customFormat="1" ht="24" customHeight="1" spans="1:10">
      <c r="A146" s="386" t="s">
        <v>343</v>
      </c>
      <c r="B146" s="390">
        <v>7</v>
      </c>
      <c r="C146" s="388" t="s">
        <v>129</v>
      </c>
      <c r="D146" s="81">
        <v>0</v>
      </c>
      <c r="E146" s="81"/>
      <c r="F146" s="81">
        <v>0</v>
      </c>
      <c r="G146" s="81"/>
      <c r="H146" s="389"/>
      <c r="I146" s="81">
        <f t="shared" si="19"/>
        <v>0</v>
      </c>
      <c r="J146" s="389"/>
    </row>
    <row r="147" s="335" customFormat="1" ht="24" customHeight="1" spans="1:10">
      <c r="A147" s="386" t="s">
        <v>344</v>
      </c>
      <c r="B147" s="390">
        <v>7</v>
      </c>
      <c r="C147" s="388" t="s">
        <v>345</v>
      </c>
      <c r="D147" s="81">
        <v>0</v>
      </c>
      <c r="E147" s="81"/>
      <c r="F147" s="81">
        <v>0</v>
      </c>
      <c r="G147" s="81"/>
      <c r="H147" s="389"/>
      <c r="I147" s="81">
        <f t="shared" si="19"/>
        <v>0</v>
      </c>
      <c r="J147" s="389"/>
    </row>
    <row r="148" s="335" customFormat="1" ht="24" customHeight="1" spans="1:10">
      <c r="A148" s="386" t="s">
        <v>346</v>
      </c>
      <c r="B148" s="390">
        <v>7</v>
      </c>
      <c r="C148" s="388" t="s">
        <v>347</v>
      </c>
      <c r="D148" s="81">
        <v>0</v>
      </c>
      <c r="E148" s="81"/>
      <c r="F148" s="81">
        <v>0</v>
      </c>
      <c r="G148" s="81"/>
      <c r="H148" s="389"/>
      <c r="I148" s="81">
        <f t="shared" si="19"/>
        <v>0</v>
      </c>
      <c r="J148" s="389"/>
    </row>
    <row r="149" s="335" customFormat="1" ht="24" customHeight="1" spans="1:10">
      <c r="A149" s="386" t="s">
        <v>348</v>
      </c>
      <c r="B149" s="390">
        <v>7</v>
      </c>
      <c r="C149" s="388" t="s">
        <v>143</v>
      </c>
      <c r="D149" s="81">
        <v>0</v>
      </c>
      <c r="E149" s="81"/>
      <c r="F149" s="81">
        <v>0</v>
      </c>
      <c r="G149" s="81"/>
      <c r="H149" s="389"/>
      <c r="I149" s="81">
        <f t="shared" si="19"/>
        <v>0</v>
      </c>
      <c r="J149" s="389"/>
    </row>
    <row r="150" s="335" customFormat="1" ht="24" customHeight="1" spans="1:10">
      <c r="A150" s="386" t="s">
        <v>349</v>
      </c>
      <c r="B150" s="390">
        <v>7</v>
      </c>
      <c r="C150" s="388" t="s">
        <v>350</v>
      </c>
      <c r="D150" s="81">
        <v>0</v>
      </c>
      <c r="E150" s="81"/>
      <c r="F150" s="81">
        <v>0</v>
      </c>
      <c r="G150" s="81"/>
      <c r="H150" s="389"/>
      <c r="I150" s="81">
        <f t="shared" si="19"/>
        <v>0</v>
      </c>
      <c r="J150" s="389"/>
    </row>
    <row r="151" s="335" customFormat="1" ht="24" customHeight="1" spans="1:10">
      <c r="A151" s="386" t="s">
        <v>351</v>
      </c>
      <c r="B151" s="387">
        <v>5</v>
      </c>
      <c r="C151" s="388" t="s">
        <v>352</v>
      </c>
      <c r="D151" s="81">
        <v>670000</v>
      </c>
      <c r="E151" s="81">
        <v>1016909</v>
      </c>
      <c r="F151" s="81">
        <v>540564</v>
      </c>
      <c r="G151" s="81">
        <v>860882.48</v>
      </c>
      <c r="H151" s="389">
        <f>G151/F151</f>
        <v>1.59256347074537</v>
      </c>
      <c r="I151" s="81">
        <f t="shared" si="19"/>
        <v>190882.48</v>
      </c>
      <c r="J151" s="389">
        <f>I151/D151</f>
        <v>0.284899223880597</v>
      </c>
    </row>
    <row r="152" s="335" customFormat="1" ht="24" customHeight="1" spans="1:10">
      <c r="A152" s="386" t="s">
        <v>353</v>
      </c>
      <c r="B152" s="390">
        <v>7</v>
      </c>
      <c r="C152" s="388" t="s">
        <v>125</v>
      </c>
      <c r="D152" s="81">
        <v>0</v>
      </c>
      <c r="E152" s="81">
        <v>736909</v>
      </c>
      <c r="F152" s="81">
        <v>288564</v>
      </c>
      <c r="G152" s="81">
        <v>593362.48</v>
      </c>
      <c r="H152" s="389"/>
      <c r="I152" s="81">
        <f t="shared" si="19"/>
        <v>593362.48</v>
      </c>
      <c r="J152" s="389"/>
    </row>
    <row r="153" s="335" customFormat="1" ht="24" customHeight="1" spans="1:10">
      <c r="A153" s="386" t="s">
        <v>354</v>
      </c>
      <c r="B153" s="390">
        <v>7</v>
      </c>
      <c r="C153" s="388" t="s">
        <v>127</v>
      </c>
      <c r="D153" s="81">
        <v>0</v>
      </c>
      <c r="E153" s="81"/>
      <c r="F153" s="81">
        <v>0</v>
      </c>
      <c r="G153" s="81"/>
      <c r="H153" s="389"/>
      <c r="I153" s="81">
        <f t="shared" si="19"/>
        <v>0</v>
      </c>
      <c r="J153" s="389"/>
    </row>
    <row r="154" s="335" customFormat="1" ht="24" customHeight="1" spans="1:10">
      <c r="A154" s="386" t="s">
        <v>355</v>
      </c>
      <c r="B154" s="390">
        <v>7</v>
      </c>
      <c r="C154" s="388" t="s">
        <v>129</v>
      </c>
      <c r="D154" s="81">
        <v>0</v>
      </c>
      <c r="E154" s="81"/>
      <c r="F154" s="81">
        <v>0</v>
      </c>
      <c r="G154" s="81"/>
      <c r="H154" s="389"/>
      <c r="I154" s="81">
        <f t="shared" si="19"/>
        <v>0</v>
      </c>
      <c r="J154" s="389"/>
    </row>
    <row r="155" s="335" customFormat="1" ht="24" customHeight="1" spans="1:10">
      <c r="A155" s="386" t="s">
        <v>356</v>
      </c>
      <c r="B155" s="390">
        <v>7</v>
      </c>
      <c r="C155" s="388" t="s">
        <v>357</v>
      </c>
      <c r="D155" s="81">
        <v>670000</v>
      </c>
      <c r="E155" s="81">
        <v>280000</v>
      </c>
      <c r="F155" s="81">
        <v>252000</v>
      </c>
      <c r="G155" s="81">
        <v>267520</v>
      </c>
      <c r="H155" s="389">
        <f t="shared" ref="H155:H158" si="20">G155/F155</f>
        <v>1.0615873015873</v>
      </c>
      <c r="I155" s="81">
        <f t="shared" si="19"/>
        <v>-402480</v>
      </c>
      <c r="J155" s="389">
        <f t="shared" ref="J155:J159" si="21">I155/D155</f>
        <v>-0.600716417910448</v>
      </c>
    </row>
    <row r="156" s="335" customFormat="1" ht="24" customHeight="1" spans="1:10">
      <c r="A156" s="386" t="s">
        <v>358</v>
      </c>
      <c r="B156" s="390">
        <v>7</v>
      </c>
      <c r="C156" s="388" t="s">
        <v>359</v>
      </c>
      <c r="D156" s="81">
        <v>0</v>
      </c>
      <c r="E156" s="81"/>
      <c r="F156" s="81">
        <v>0</v>
      </c>
      <c r="G156" s="81"/>
      <c r="H156" s="389"/>
      <c r="I156" s="81">
        <f t="shared" si="19"/>
        <v>0</v>
      </c>
      <c r="J156" s="389"/>
    </row>
    <row r="157" s="335" customFormat="1" ht="24" customHeight="1" spans="1:10">
      <c r="A157" s="386" t="s">
        <v>360</v>
      </c>
      <c r="B157" s="387">
        <v>5</v>
      </c>
      <c r="C157" s="388" t="s">
        <v>361</v>
      </c>
      <c r="D157" s="81">
        <v>380000</v>
      </c>
      <c r="E157" s="81">
        <v>398384</v>
      </c>
      <c r="F157" s="81">
        <v>339518</v>
      </c>
      <c r="G157" s="81">
        <v>372766.4</v>
      </c>
      <c r="H157" s="389">
        <f t="shared" si="20"/>
        <v>1.09792823944533</v>
      </c>
      <c r="I157" s="81">
        <f t="shared" si="19"/>
        <v>-7233.59999999998</v>
      </c>
      <c r="J157" s="389">
        <f t="shared" si="21"/>
        <v>-0.0190357894736841</v>
      </c>
    </row>
    <row r="158" s="335" customFormat="1" ht="24" customHeight="1" spans="1:10">
      <c r="A158" s="386" t="s">
        <v>362</v>
      </c>
      <c r="B158" s="390">
        <v>7</v>
      </c>
      <c r="C158" s="388" t="s">
        <v>125</v>
      </c>
      <c r="D158" s="81">
        <v>340000</v>
      </c>
      <c r="E158" s="81">
        <v>258384</v>
      </c>
      <c r="F158" s="81">
        <v>199518</v>
      </c>
      <c r="G158" s="81">
        <v>248446</v>
      </c>
      <c r="H158" s="389">
        <f t="shared" si="20"/>
        <v>1.24523100672621</v>
      </c>
      <c r="I158" s="81">
        <f t="shared" si="19"/>
        <v>-91554</v>
      </c>
      <c r="J158" s="389">
        <f t="shared" si="21"/>
        <v>-0.269276470588235</v>
      </c>
    </row>
    <row r="159" s="335" customFormat="1" ht="24" customHeight="1" spans="1:10">
      <c r="A159" s="386" t="s">
        <v>363</v>
      </c>
      <c r="B159" s="390">
        <v>7</v>
      </c>
      <c r="C159" s="388" t="s">
        <v>127</v>
      </c>
      <c r="D159" s="81">
        <v>40000</v>
      </c>
      <c r="E159" s="81">
        <v>140000</v>
      </c>
      <c r="F159" s="81">
        <v>140000</v>
      </c>
      <c r="G159" s="81">
        <v>124320.4</v>
      </c>
      <c r="H159" s="389"/>
      <c r="I159" s="81">
        <f t="shared" si="19"/>
        <v>84320.4</v>
      </c>
      <c r="J159" s="389">
        <f t="shared" si="21"/>
        <v>2.10801</v>
      </c>
    </row>
    <row r="160" s="335" customFormat="1" ht="24" customHeight="1" spans="1:10">
      <c r="A160" s="386" t="s">
        <v>364</v>
      </c>
      <c r="B160" s="390">
        <v>7</v>
      </c>
      <c r="C160" s="388" t="s">
        <v>129</v>
      </c>
      <c r="D160" s="81">
        <v>0</v>
      </c>
      <c r="E160" s="81"/>
      <c r="F160" s="81">
        <v>0</v>
      </c>
      <c r="G160" s="81"/>
      <c r="H160" s="389"/>
      <c r="I160" s="81">
        <f t="shared" si="19"/>
        <v>0</v>
      </c>
      <c r="J160" s="389"/>
    </row>
    <row r="161" s="335" customFormat="1" ht="24" customHeight="1" spans="1:10">
      <c r="A161" s="386" t="s">
        <v>365</v>
      </c>
      <c r="B161" s="390">
        <v>7</v>
      </c>
      <c r="C161" s="388" t="s">
        <v>156</v>
      </c>
      <c r="D161" s="81">
        <v>0</v>
      </c>
      <c r="E161" s="81"/>
      <c r="F161" s="81">
        <v>0</v>
      </c>
      <c r="G161" s="81"/>
      <c r="H161" s="389"/>
      <c r="I161" s="81">
        <f t="shared" si="19"/>
        <v>0</v>
      </c>
      <c r="J161" s="389"/>
    </row>
    <row r="162" s="335" customFormat="1" ht="24" customHeight="1" spans="1:10">
      <c r="A162" s="386" t="s">
        <v>366</v>
      </c>
      <c r="B162" s="390">
        <v>7</v>
      </c>
      <c r="C162" s="388" t="s">
        <v>143</v>
      </c>
      <c r="D162" s="81">
        <v>0</v>
      </c>
      <c r="E162" s="81"/>
      <c r="F162" s="81">
        <v>0</v>
      </c>
      <c r="G162" s="81"/>
      <c r="H162" s="389"/>
      <c r="I162" s="81">
        <f t="shared" si="19"/>
        <v>0</v>
      </c>
      <c r="J162" s="389"/>
    </row>
    <row r="163" s="335" customFormat="1" ht="24" customHeight="1" spans="1:10">
      <c r="A163" s="386" t="s">
        <v>367</v>
      </c>
      <c r="B163" s="390">
        <v>7</v>
      </c>
      <c r="C163" s="388" t="s">
        <v>368</v>
      </c>
      <c r="D163" s="81">
        <v>0</v>
      </c>
      <c r="E163" s="81"/>
      <c r="F163" s="81">
        <v>0</v>
      </c>
      <c r="G163" s="81"/>
      <c r="H163" s="389"/>
      <c r="I163" s="81">
        <f t="shared" si="19"/>
        <v>0</v>
      </c>
      <c r="J163" s="389"/>
    </row>
    <row r="164" s="335" customFormat="1" ht="24" customHeight="1" spans="1:10">
      <c r="A164" s="386" t="s">
        <v>369</v>
      </c>
      <c r="B164" s="387">
        <v>5</v>
      </c>
      <c r="C164" s="388" t="s">
        <v>370</v>
      </c>
      <c r="D164" s="81">
        <v>3000000</v>
      </c>
      <c r="E164" s="81">
        <v>11166262.33</v>
      </c>
      <c r="F164" s="81">
        <v>10179998.48</v>
      </c>
      <c r="G164" s="81">
        <v>6173073.36</v>
      </c>
      <c r="H164" s="389">
        <f t="shared" ref="H164:H168" si="22">G164/F164</f>
        <v>0.606392365591002</v>
      </c>
      <c r="I164" s="81">
        <f t="shared" si="19"/>
        <v>3173073.36</v>
      </c>
      <c r="J164" s="389">
        <f t="shared" ref="J164:J166" si="23">I164/D164</f>
        <v>1.05769112</v>
      </c>
    </row>
    <row r="165" s="335" customFormat="1" ht="24" customHeight="1" spans="1:10">
      <c r="A165" s="386" t="s">
        <v>371</v>
      </c>
      <c r="B165" s="390">
        <v>7</v>
      </c>
      <c r="C165" s="388" t="s">
        <v>125</v>
      </c>
      <c r="D165" s="81">
        <v>1050000</v>
      </c>
      <c r="E165" s="81">
        <v>1298412.85</v>
      </c>
      <c r="F165" s="81">
        <v>963792</v>
      </c>
      <c r="G165" s="81">
        <v>1250652.58</v>
      </c>
      <c r="H165" s="389">
        <f t="shared" si="22"/>
        <v>1.29763743629331</v>
      </c>
      <c r="I165" s="81">
        <f t="shared" si="19"/>
        <v>200652.58</v>
      </c>
      <c r="J165" s="389">
        <f t="shared" si="23"/>
        <v>0.191097695238095</v>
      </c>
    </row>
    <row r="166" s="335" customFormat="1" ht="24" customHeight="1" spans="1:10">
      <c r="A166" s="386" t="s">
        <v>372</v>
      </c>
      <c r="B166" s="390">
        <v>7</v>
      </c>
      <c r="C166" s="388" t="s">
        <v>127</v>
      </c>
      <c r="D166" s="81">
        <v>360000</v>
      </c>
      <c r="E166" s="81"/>
      <c r="F166" s="81">
        <v>175226.65</v>
      </c>
      <c r="G166" s="81">
        <v>71735.6</v>
      </c>
      <c r="H166" s="389"/>
      <c r="I166" s="81">
        <f t="shared" si="19"/>
        <v>-288264.4</v>
      </c>
      <c r="J166" s="389">
        <f t="shared" si="23"/>
        <v>-0.800734444444445</v>
      </c>
    </row>
    <row r="167" s="335" customFormat="1" ht="24" customHeight="1" spans="1:10">
      <c r="A167" s="386" t="s">
        <v>373</v>
      </c>
      <c r="B167" s="390">
        <v>7</v>
      </c>
      <c r="C167" s="388" t="s">
        <v>129</v>
      </c>
      <c r="D167" s="81">
        <v>0</v>
      </c>
      <c r="E167" s="81"/>
      <c r="F167" s="81">
        <v>0</v>
      </c>
      <c r="G167" s="81"/>
      <c r="H167" s="389"/>
      <c r="I167" s="81">
        <f t="shared" si="19"/>
        <v>0</v>
      </c>
      <c r="J167" s="389"/>
    </row>
    <row r="168" s="335" customFormat="1" ht="24" customHeight="1" spans="1:10">
      <c r="A168" s="386" t="s">
        <v>374</v>
      </c>
      <c r="B168" s="390">
        <v>7</v>
      </c>
      <c r="C168" s="398" t="s">
        <v>375</v>
      </c>
      <c r="D168" s="81">
        <v>1390000</v>
      </c>
      <c r="E168" s="81"/>
      <c r="F168" s="81">
        <v>146000</v>
      </c>
      <c r="G168" s="81">
        <v>146000</v>
      </c>
      <c r="H168" s="389">
        <f t="shared" si="22"/>
        <v>1</v>
      </c>
      <c r="I168" s="81">
        <f t="shared" si="19"/>
        <v>-1244000</v>
      </c>
      <c r="J168" s="389">
        <f t="shared" ref="J168:J173" si="24">I168/D168</f>
        <v>-0.894964028776978</v>
      </c>
    </row>
    <row r="169" s="335" customFormat="1" ht="24" customHeight="1" spans="1:10">
      <c r="A169" s="386" t="s">
        <v>376</v>
      </c>
      <c r="B169" s="390">
        <v>7</v>
      </c>
      <c r="C169" s="388" t="s">
        <v>143</v>
      </c>
      <c r="D169" s="81">
        <v>0</v>
      </c>
      <c r="E169" s="81">
        <v>98435.33</v>
      </c>
      <c r="F169" s="81">
        <v>0</v>
      </c>
      <c r="G169" s="81">
        <v>75916</v>
      </c>
      <c r="H169" s="389"/>
      <c r="I169" s="81">
        <f t="shared" si="19"/>
        <v>75916</v>
      </c>
      <c r="J169" s="389"/>
    </row>
    <row r="170" s="335" customFormat="1" ht="24" customHeight="1" spans="1:10">
      <c r="A170" s="386" t="s">
        <v>377</v>
      </c>
      <c r="B170" s="390">
        <v>7</v>
      </c>
      <c r="C170" s="388" t="s">
        <v>378</v>
      </c>
      <c r="D170" s="81">
        <v>200000</v>
      </c>
      <c r="E170" s="81">
        <v>9769414.15</v>
      </c>
      <c r="F170" s="81">
        <v>8894979.83</v>
      </c>
      <c r="G170" s="81">
        <v>4628769.18</v>
      </c>
      <c r="H170" s="389"/>
      <c r="I170" s="81">
        <f t="shared" si="19"/>
        <v>4428769.18</v>
      </c>
      <c r="J170" s="389">
        <f t="shared" si="24"/>
        <v>22.1438459</v>
      </c>
    </row>
    <row r="171" s="335" customFormat="1" ht="24" customHeight="1" spans="1:10">
      <c r="A171" s="386" t="s">
        <v>379</v>
      </c>
      <c r="B171" s="387">
        <v>5</v>
      </c>
      <c r="C171" s="388" t="s">
        <v>380</v>
      </c>
      <c r="D171" s="81">
        <v>4550000</v>
      </c>
      <c r="E171" s="81">
        <v>19199266.03</v>
      </c>
      <c r="F171" s="81">
        <v>11469428.94</v>
      </c>
      <c r="G171" s="81">
        <v>17409167.71</v>
      </c>
      <c r="H171" s="389">
        <f>G171/F171</f>
        <v>1.5178757199746</v>
      </c>
      <c r="I171" s="81">
        <f t="shared" si="19"/>
        <v>12859167.71</v>
      </c>
      <c r="J171" s="389">
        <f t="shared" si="24"/>
        <v>2.82619070549451</v>
      </c>
    </row>
    <row r="172" s="335" customFormat="1" ht="24" customHeight="1" spans="1:10">
      <c r="A172" s="386" t="s">
        <v>381</v>
      </c>
      <c r="B172" s="390">
        <v>7</v>
      </c>
      <c r="C172" s="388" t="s">
        <v>125</v>
      </c>
      <c r="D172" s="81">
        <v>1640000</v>
      </c>
      <c r="E172" s="81">
        <v>2124720.98</v>
      </c>
      <c r="F172" s="81">
        <v>1414732</v>
      </c>
      <c r="G172" s="81">
        <v>1974675.75</v>
      </c>
      <c r="H172" s="389">
        <f>G172/F172</f>
        <v>1.39579492794395</v>
      </c>
      <c r="I172" s="81">
        <f t="shared" si="19"/>
        <v>334675.75</v>
      </c>
      <c r="J172" s="389">
        <f t="shared" si="24"/>
        <v>0.204070579268293</v>
      </c>
    </row>
    <row r="173" s="335" customFormat="1" ht="24" customHeight="1" spans="1:10">
      <c r="A173" s="386" t="s">
        <v>382</v>
      </c>
      <c r="B173" s="390">
        <v>7</v>
      </c>
      <c r="C173" s="388" t="s">
        <v>127</v>
      </c>
      <c r="D173" s="81">
        <v>2270000</v>
      </c>
      <c r="E173" s="81">
        <v>67300</v>
      </c>
      <c r="F173" s="81">
        <v>67300</v>
      </c>
      <c r="G173" s="81">
        <v>264782</v>
      </c>
      <c r="H173" s="389"/>
      <c r="I173" s="81">
        <f t="shared" si="19"/>
        <v>-2005218</v>
      </c>
      <c r="J173" s="389">
        <f t="shared" si="24"/>
        <v>-0.883355947136564</v>
      </c>
    </row>
    <row r="174" s="335" customFormat="1" ht="24" customHeight="1" spans="1:10">
      <c r="A174" s="386" t="s">
        <v>383</v>
      </c>
      <c r="B174" s="390">
        <v>7</v>
      </c>
      <c r="C174" s="388" t="s">
        <v>129</v>
      </c>
      <c r="D174" s="81">
        <v>0</v>
      </c>
      <c r="E174" s="81"/>
      <c r="F174" s="81">
        <v>0</v>
      </c>
      <c r="G174" s="81"/>
      <c r="H174" s="389"/>
      <c r="I174" s="81">
        <f t="shared" si="19"/>
        <v>0</v>
      </c>
      <c r="J174" s="389"/>
    </row>
    <row r="175" s="335" customFormat="1" ht="24" customHeight="1" spans="1:10">
      <c r="A175" s="386" t="s">
        <v>384</v>
      </c>
      <c r="B175" s="390">
        <v>7</v>
      </c>
      <c r="C175" s="388" t="s">
        <v>385</v>
      </c>
      <c r="D175" s="81">
        <v>0</v>
      </c>
      <c r="E175" s="81"/>
      <c r="F175" s="81">
        <v>0</v>
      </c>
      <c r="G175" s="81"/>
      <c r="H175" s="389"/>
      <c r="I175" s="81">
        <f t="shared" si="19"/>
        <v>0</v>
      </c>
      <c r="J175" s="389"/>
    </row>
    <row r="176" s="335" customFormat="1" ht="24" customHeight="1" spans="1:10">
      <c r="A176" s="386" t="s">
        <v>386</v>
      </c>
      <c r="B176" s="390">
        <v>7</v>
      </c>
      <c r="C176" s="388" t="s">
        <v>143</v>
      </c>
      <c r="D176" s="81">
        <v>0</v>
      </c>
      <c r="E176" s="81">
        <v>17007245.05</v>
      </c>
      <c r="F176" s="81">
        <v>9987396.94</v>
      </c>
      <c r="G176" s="81">
        <v>15169709.96</v>
      </c>
      <c r="H176" s="389"/>
      <c r="I176" s="81">
        <f t="shared" si="19"/>
        <v>15169709.96</v>
      </c>
      <c r="J176" s="389"/>
    </row>
    <row r="177" s="335" customFormat="1" ht="24" customHeight="1" spans="1:10">
      <c r="A177" s="386" t="s">
        <v>387</v>
      </c>
      <c r="B177" s="390">
        <v>7</v>
      </c>
      <c r="C177" s="388" t="s">
        <v>388</v>
      </c>
      <c r="D177" s="81">
        <v>640000</v>
      </c>
      <c r="E177" s="81"/>
      <c r="F177" s="81">
        <v>0</v>
      </c>
      <c r="G177" s="81"/>
      <c r="H177" s="389"/>
      <c r="I177" s="81">
        <f t="shared" si="19"/>
        <v>-640000</v>
      </c>
      <c r="J177" s="389">
        <f t="shared" ref="J177:J180" si="25">I177/D177</f>
        <v>-1</v>
      </c>
    </row>
    <row r="178" s="335" customFormat="1" ht="24" customHeight="1" spans="1:10">
      <c r="A178" s="386" t="s">
        <v>389</v>
      </c>
      <c r="B178" s="387">
        <v>5</v>
      </c>
      <c r="C178" s="388" t="s">
        <v>390</v>
      </c>
      <c r="D178" s="81">
        <v>8790000</v>
      </c>
      <c r="E178" s="81">
        <v>15290163.53</v>
      </c>
      <c r="F178" s="81">
        <v>10234236.86</v>
      </c>
      <c r="G178" s="81">
        <v>11278667.13</v>
      </c>
      <c r="H178" s="389">
        <f>G178/F178</f>
        <v>1.10205257942408</v>
      </c>
      <c r="I178" s="81">
        <f t="shared" si="19"/>
        <v>2488667.13</v>
      </c>
      <c r="J178" s="389">
        <f t="shared" si="25"/>
        <v>0.283124815699659</v>
      </c>
    </row>
    <row r="179" s="335" customFormat="1" ht="24" customHeight="1" spans="1:10">
      <c r="A179" s="386" t="s">
        <v>391</v>
      </c>
      <c r="B179" s="390">
        <v>7</v>
      </c>
      <c r="C179" s="388" t="s">
        <v>125</v>
      </c>
      <c r="D179" s="81">
        <v>3680000</v>
      </c>
      <c r="E179" s="81">
        <v>12783271.21</v>
      </c>
      <c r="F179" s="81">
        <v>8046794</v>
      </c>
      <c r="G179" s="81">
        <v>6003910.18</v>
      </c>
      <c r="H179" s="389">
        <f>G179/F179</f>
        <v>0.746124503746461</v>
      </c>
      <c r="I179" s="81">
        <f t="shared" si="19"/>
        <v>2323910.18</v>
      </c>
      <c r="J179" s="389">
        <f t="shared" si="25"/>
        <v>0.631497331521739</v>
      </c>
    </row>
    <row r="180" s="335" customFormat="1" ht="24" customHeight="1" spans="1:10">
      <c r="A180" s="386" t="s">
        <v>392</v>
      </c>
      <c r="B180" s="390">
        <v>7</v>
      </c>
      <c r="C180" s="388" t="s">
        <v>127</v>
      </c>
      <c r="D180" s="81">
        <v>3270000</v>
      </c>
      <c r="E180" s="81">
        <v>40000</v>
      </c>
      <c r="F180" s="81">
        <v>2187442.86</v>
      </c>
      <c r="G180" s="81">
        <v>3598887.86</v>
      </c>
      <c r="H180" s="389"/>
      <c r="I180" s="81">
        <f t="shared" si="19"/>
        <v>328887.86</v>
      </c>
      <c r="J180" s="389">
        <f t="shared" si="25"/>
        <v>0.100577327217125</v>
      </c>
    </row>
    <row r="181" s="335" customFormat="1" ht="24" customHeight="1" spans="1:10">
      <c r="A181" s="399" t="s">
        <v>393</v>
      </c>
      <c r="B181" s="387">
        <v>7</v>
      </c>
      <c r="C181" s="388" t="s">
        <v>129</v>
      </c>
      <c r="D181" s="81">
        <v>0</v>
      </c>
      <c r="E181" s="81"/>
      <c r="F181" s="81">
        <v>0</v>
      </c>
      <c r="G181" s="81"/>
      <c r="H181" s="389"/>
      <c r="I181" s="81">
        <f t="shared" si="19"/>
        <v>0</v>
      </c>
      <c r="J181" s="389"/>
    </row>
    <row r="182" s="335" customFormat="1" ht="24" customHeight="1" spans="1:10">
      <c r="A182" s="386" t="s">
        <v>394</v>
      </c>
      <c r="B182" s="390">
        <v>7</v>
      </c>
      <c r="C182" s="388" t="s">
        <v>395</v>
      </c>
      <c r="D182" s="81">
        <v>0</v>
      </c>
      <c r="E182" s="81"/>
      <c r="F182" s="81">
        <v>0</v>
      </c>
      <c r="G182" s="81"/>
      <c r="H182" s="389"/>
      <c r="I182" s="81">
        <f t="shared" si="19"/>
        <v>0</v>
      </c>
      <c r="J182" s="389"/>
    </row>
    <row r="183" s="335" customFormat="1" ht="24" customHeight="1" spans="1:10">
      <c r="A183" s="386" t="s">
        <v>396</v>
      </c>
      <c r="B183" s="390">
        <v>7</v>
      </c>
      <c r="C183" s="388" t="s">
        <v>143</v>
      </c>
      <c r="D183" s="81">
        <v>100000</v>
      </c>
      <c r="E183" s="81"/>
      <c r="F183" s="81">
        <v>0</v>
      </c>
      <c r="G183" s="81">
        <v>13920</v>
      </c>
      <c r="H183" s="389"/>
      <c r="I183" s="81">
        <f t="shared" si="19"/>
        <v>-86080</v>
      </c>
      <c r="J183" s="389">
        <f t="shared" ref="J183:J187" si="26">I183/D183</f>
        <v>-0.8608</v>
      </c>
    </row>
    <row r="184" s="335" customFormat="1" ht="24" customHeight="1" spans="1:10">
      <c r="A184" s="386" t="s">
        <v>397</v>
      </c>
      <c r="B184" s="390">
        <v>7</v>
      </c>
      <c r="C184" s="388" t="s">
        <v>398</v>
      </c>
      <c r="D184" s="81">
        <v>1740000</v>
      </c>
      <c r="E184" s="81">
        <v>2466892.32</v>
      </c>
      <c r="F184" s="81">
        <v>0</v>
      </c>
      <c r="G184" s="81">
        <v>1661949.09</v>
      </c>
      <c r="H184" s="389"/>
      <c r="I184" s="81">
        <f t="shared" si="19"/>
        <v>-78050.9099999999</v>
      </c>
      <c r="J184" s="389">
        <f t="shared" si="26"/>
        <v>-0.0448568448275862</v>
      </c>
    </row>
    <row r="185" s="335" customFormat="1" ht="24" customHeight="1" spans="1:10">
      <c r="A185" s="386" t="s">
        <v>399</v>
      </c>
      <c r="B185" s="387">
        <v>5</v>
      </c>
      <c r="C185" s="388" t="s">
        <v>400</v>
      </c>
      <c r="D185" s="81">
        <v>4340000</v>
      </c>
      <c r="E185" s="81">
        <v>5867182.65</v>
      </c>
      <c r="F185" s="81">
        <v>4319727</v>
      </c>
      <c r="G185" s="81">
        <v>4915371.75</v>
      </c>
      <c r="H185" s="389" t="e">
        <f>G184/F184</f>
        <v>#DIV/0!</v>
      </c>
      <c r="I185" s="81">
        <f t="shared" si="19"/>
        <v>575371.75</v>
      </c>
      <c r="J185" s="389">
        <f t="shared" si="26"/>
        <v>0.1325741359447</v>
      </c>
    </row>
    <row r="186" s="335" customFormat="1" ht="24" customHeight="1" spans="1:10">
      <c r="A186" s="386" t="s">
        <v>401</v>
      </c>
      <c r="B186" s="390">
        <v>7</v>
      </c>
      <c r="C186" s="388" t="s">
        <v>125</v>
      </c>
      <c r="D186" s="81">
        <v>1210000</v>
      </c>
      <c r="E186" s="81">
        <v>1531429.68</v>
      </c>
      <c r="F186" s="81">
        <v>922556</v>
      </c>
      <c r="G186" s="81">
        <v>1266363.74</v>
      </c>
      <c r="H186" s="389">
        <f>G186/F186</f>
        <v>1.37266869436652</v>
      </c>
      <c r="I186" s="81">
        <f t="shared" si="19"/>
        <v>56363.74</v>
      </c>
      <c r="J186" s="389">
        <f t="shared" si="26"/>
        <v>0.0465816033057851</v>
      </c>
    </row>
    <row r="187" s="335" customFormat="1" ht="24" customHeight="1" spans="1:10">
      <c r="A187" s="386" t="s">
        <v>402</v>
      </c>
      <c r="B187" s="390">
        <v>7</v>
      </c>
      <c r="C187" s="388" t="s">
        <v>127</v>
      </c>
      <c r="D187" s="81">
        <v>2110000</v>
      </c>
      <c r="E187" s="81">
        <v>3320000</v>
      </c>
      <c r="F187" s="81">
        <v>2253701</v>
      </c>
      <c r="G187" s="81">
        <v>2207977.59</v>
      </c>
      <c r="H187" s="389"/>
      <c r="I187" s="81">
        <f t="shared" si="19"/>
        <v>97977.5899999999</v>
      </c>
      <c r="J187" s="389">
        <f t="shared" si="26"/>
        <v>0.0464348767772511</v>
      </c>
    </row>
    <row r="188" s="335" customFormat="1" ht="24" customHeight="1" spans="1:10">
      <c r="A188" s="386" t="s">
        <v>403</v>
      </c>
      <c r="B188" s="390">
        <v>7</v>
      </c>
      <c r="C188" s="388" t="s">
        <v>129</v>
      </c>
      <c r="D188" s="81">
        <v>0</v>
      </c>
      <c r="E188" s="81"/>
      <c r="F188" s="81">
        <v>0</v>
      </c>
      <c r="G188" s="81"/>
      <c r="H188" s="389"/>
      <c r="I188" s="81">
        <f t="shared" si="19"/>
        <v>0</v>
      </c>
      <c r="J188" s="389"/>
    </row>
    <row r="189" s="335" customFormat="1" ht="24" customHeight="1" spans="1:10">
      <c r="A189" s="386" t="s">
        <v>404</v>
      </c>
      <c r="B189" s="387">
        <v>7</v>
      </c>
      <c r="C189" s="388" t="s">
        <v>405</v>
      </c>
      <c r="D189" s="81">
        <v>0</v>
      </c>
      <c r="E189" s="81"/>
      <c r="F189" s="81">
        <v>255000</v>
      </c>
      <c r="G189" s="81">
        <v>255000</v>
      </c>
      <c r="H189" s="389"/>
      <c r="I189" s="81">
        <f t="shared" si="19"/>
        <v>255000</v>
      </c>
      <c r="J189" s="389"/>
    </row>
    <row r="190" s="335" customFormat="1" ht="24" customHeight="1" spans="1:10">
      <c r="A190" s="386" t="s">
        <v>406</v>
      </c>
      <c r="B190" s="390">
        <v>7</v>
      </c>
      <c r="C190" s="388" t="s">
        <v>143</v>
      </c>
      <c r="D190" s="81">
        <v>1020000</v>
      </c>
      <c r="E190" s="81">
        <v>1015752.97</v>
      </c>
      <c r="F190" s="81">
        <v>828470</v>
      </c>
      <c r="G190" s="81">
        <v>1139023.42</v>
      </c>
      <c r="H190" s="389">
        <f t="shared" ref="H190:H193" si="27">G190/F190</f>
        <v>1.37485173874733</v>
      </c>
      <c r="I190" s="81">
        <f t="shared" si="19"/>
        <v>119023.42</v>
      </c>
      <c r="J190" s="389">
        <f t="shared" ref="J190:J194" si="28">I190/D190</f>
        <v>0.11668962745098</v>
      </c>
    </row>
    <row r="191" s="335" customFormat="1" ht="24" customHeight="1" spans="1:10">
      <c r="A191" s="386" t="s">
        <v>407</v>
      </c>
      <c r="B191" s="390">
        <v>7</v>
      </c>
      <c r="C191" s="388" t="s">
        <v>408</v>
      </c>
      <c r="D191" s="81">
        <v>0</v>
      </c>
      <c r="E191" s="81"/>
      <c r="F191" s="81">
        <v>60000</v>
      </c>
      <c r="G191" s="81">
        <v>47007</v>
      </c>
      <c r="H191" s="389"/>
      <c r="I191" s="81">
        <f t="shared" si="19"/>
        <v>47007</v>
      </c>
      <c r="J191" s="389"/>
    </row>
    <row r="192" s="335" customFormat="1" ht="24" customHeight="1" spans="1:10">
      <c r="A192" s="386" t="s">
        <v>409</v>
      </c>
      <c r="B192" s="387">
        <v>5</v>
      </c>
      <c r="C192" s="388" t="s">
        <v>410</v>
      </c>
      <c r="D192" s="81">
        <v>1220000</v>
      </c>
      <c r="E192" s="81">
        <v>2073081.27</v>
      </c>
      <c r="F192" s="81">
        <v>1408094.5</v>
      </c>
      <c r="G192" s="81">
        <v>1479446.52</v>
      </c>
      <c r="H192" s="389">
        <f t="shared" si="27"/>
        <v>1.05067274959174</v>
      </c>
      <c r="I192" s="81">
        <f t="shared" si="19"/>
        <v>259446.52</v>
      </c>
      <c r="J192" s="389">
        <f t="shared" si="28"/>
        <v>0.212661081967213</v>
      </c>
    </row>
    <row r="193" s="335" customFormat="1" ht="24" customHeight="1" spans="1:10">
      <c r="A193" s="386" t="s">
        <v>411</v>
      </c>
      <c r="B193" s="390">
        <v>7</v>
      </c>
      <c r="C193" s="388" t="s">
        <v>125</v>
      </c>
      <c r="D193" s="81">
        <v>900000</v>
      </c>
      <c r="E193" s="81">
        <v>1133081.27</v>
      </c>
      <c r="F193" s="81">
        <v>620541</v>
      </c>
      <c r="G193" s="81">
        <v>1036770.37</v>
      </c>
      <c r="H193" s="389">
        <f t="shared" si="27"/>
        <v>1.67075240797949</v>
      </c>
      <c r="I193" s="81">
        <f t="shared" si="19"/>
        <v>136770.37</v>
      </c>
      <c r="J193" s="389">
        <f t="shared" si="28"/>
        <v>0.151967077777778</v>
      </c>
    </row>
    <row r="194" s="335" customFormat="1" ht="24" customHeight="1" spans="1:10">
      <c r="A194" s="386" t="s">
        <v>412</v>
      </c>
      <c r="B194" s="390">
        <v>7</v>
      </c>
      <c r="C194" s="388" t="s">
        <v>127</v>
      </c>
      <c r="D194" s="81">
        <v>210000</v>
      </c>
      <c r="E194" s="81">
        <v>940000</v>
      </c>
      <c r="F194" s="81">
        <v>707553.5</v>
      </c>
      <c r="G194" s="81">
        <v>442676.15</v>
      </c>
      <c r="H194" s="389"/>
      <c r="I194" s="81">
        <f t="shared" si="19"/>
        <v>232676.15</v>
      </c>
      <c r="J194" s="389">
        <f t="shared" si="28"/>
        <v>1.10798166666667</v>
      </c>
    </row>
    <row r="195" s="335" customFormat="1" ht="24" customHeight="1" spans="1:10">
      <c r="A195" s="386" t="s">
        <v>413</v>
      </c>
      <c r="B195" s="387">
        <v>7</v>
      </c>
      <c r="C195" s="388" t="s">
        <v>129</v>
      </c>
      <c r="D195" s="81">
        <v>0</v>
      </c>
      <c r="E195" s="81"/>
      <c r="F195" s="81">
        <v>0</v>
      </c>
      <c r="G195" s="81"/>
      <c r="H195" s="389"/>
      <c r="I195" s="81">
        <f t="shared" si="19"/>
        <v>0</v>
      </c>
      <c r="J195" s="389"/>
    </row>
    <row r="196" s="337" customFormat="1" ht="24" customHeight="1" spans="1:10">
      <c r="A196" s="386" t="s">
        <v>414</v>
      </c>
      <c r="B196" s="390">
        <v>7</v>
      </c>
      <c r="C196" s="388" t="s">
        <v>415</v>
      </c>
      <c r="D196" s="81">
        <v>110000</v>
      </c>
      <c r="E196" s="81"/>
      <c r="F196" s="81">
        <v>80000</v>
      </c>
      <c r="G196" s="81"/>
      <c r="H196" s="389">
        <f>G196/F196</f>
        <v>0</v>
      </c>
      <c r="I196" s="81">
        <f t="shared" si="19"/>
        <v>-110000</v>
      </c>
      <c r="J196" s="389">
        <f>I196/D196</f>
        <v>-1</v>
      </c>
    </row>
    <row r="197" s="335" customFormat="1" ht="24" customHeight="1" spans="1:10">
      <c r="A197" s="386" t="s">
        <v>416</v>
      </c>
      <c r="B197" s="390">
        <v>7</v>
      </c>
      <c r="C197" s="388" t="s">
        <v>417</v>
      </c>
      <c r="D197" s="81">
        <v>0</v>
      </c>
      <c r="E197" s="81"/>
      <c r="F197" s="81">
        <v>0</v>
      </c>
      <c r="G197" s="81"/>
      <c r="H197" s="389"/>
      <c r="I197" s="81">
        <f t="shared" si="19"/>
        <v>0</v>
      </c>
      <c r="J197" s="389"/>
    </row>
    <row r="198" s="335" customFormat="1" ht="24" customHeight="1" spans="1:10">
      <c r="A198" s="386" t="s">
        <v>418</v>
      </c>
      <c r="B198" s="387">
        <v>7</v>
      </c>
      <c r="C198" s="388" t="s">
        <v>143</v>
      </c>
      <c r="D198" s="81">
        <v>0</v>
      </c>
      <c r="E198" s="81"/>
      <c r="F198" s="81">
        <v>0</v>
      </c>
      <c r="G198" s="81"/>
      <c r="H198" s="389"/>
      <c r="I198" s="81">
        <f t="shared" si="19"/>
        <v>0</v>
      </c>
      <c r="J198" s="389"/>
    </row>
    <row r="199" s="337" customFormat="1" ht="24" customHeight="1" spans="1:10">
      <c r="A199" s="386" t="s">
        <v>419</v>
      </c>
      <c r="B199" s="390">
        <v>7</v>
      </c>
      <c r="C199" s="388" t="s">
        <v>420</v>
      </c>
      <c r="D199" s="81">
        <v>0</v>
      </c>
      <c r="E199" s="81"/>
      <c r="F199" s="81">
        <v>0</v>
      </c>
      <c r="G199" s="81"/>
      <c r="H199" s="389"/>
      <c r="I199" s="81">
        <f t="shared" ref="I199:I262" si="29">G199-D199</f>
        <v>0</v>
      </c>
      <c r="J199" s="389"/>
    </row>
    <row r="200" s="335" customFormat="1" ht="24" customHeight="1" spans="1:10">
      <c r="A200" s="386" t="s">
        <v>421</v>
      </c>
      <c r="B200" s="387">
        <v>5</v>
      </c>
      <c r="C200" s="388" t="s">
        <v>422</v>
      </c>
      <c r="D200" s="81">
        <v>0</v>
      </c>
      <c r="E200" s="81"/>
      <c r="F200" s="81">
        <v>0</v>
      </c>
      <c r="G200" s="81"/>
      <c r="H200" s="389"/>
      <c r="I200" s="81">
        <f t="shared" si="29"/>
        <v>0</v>
      </c>
      <c r="J200" s="389"/>
    </row>
    <row r="201" s="335" customFormat="1" ht="24" customHeight="1" spans="1:10">
      <c r="A201" s="386" t="s">
        <v>423</v>
      </c>
      <c r="B201" s="390">
        <v>7</v>
      </c>
      <c r="C201" s="388" t="s">
        <v>125</v>
      </c>
      <c r="D201" s="81">
        <v>0</v>
      </c>
      <c r="E201" s="81"/>
      <c r="F201" s="81">
        <v>0</v>
      </c>
      <c r="G201" s="81"/>
      <c r="H201" s="389"/>
      <c r="I201" s="81">
        <f t="shared" si="29"/>
        <v>0</v>
      </c>
      <c r="J201" s="389"/>
    </row>
    <row r="202" s="335" customFormat="1" ht="24" customHeight="1" spans="1:10">
      <c r="A202" s="386" t="s">
        <v>424</v>
      </c>
      <c r="B202" s="390">
        <v>7</v>
      </c>
      <c r="C202" s="388" t="s">
        <v>127</v>
      </c>
      <c r="D202" s="81">
        <v>0</v>
      </c>
      <c r="E202" s="81"/>
      <c r="F202" s="81">
        <v>0</v>
      </c>
      <c r="G202" s="81"/>
      <c r="H202" s="389"/>
      <c r="I202" s="81">
        <f t="shared" si="29"/>
        <v>0</v>
      </c>
      <c r="J202" s="389"/>
    </row>
    <row r="203" s="335" customFormat="1" ht="24" customHeight="1" spans="1:10">
      <c r="A203" s="386" t="s">
        <v>425</v>
      </c>
      <c r="B203" s="390">
        <v>7</v>
      </c>
      <c r="C203" s="388" t="s">
        <v>129</v>
      </c>
      <c r="D203" s="81">
        <v>0</v>
      </c>
      <c r="E203" s="81"/>
      <c r="F203" s="81">
        <v>0</v>
      </c>
      <c r="G203" s="81"/>
      <c r="H203" s="389"/>
      <c r="I203" s="81">
        <f t="shared" si="29"/>
        <v>0</v>
      </c>
      <c r="J203" s="389"/>
    </row>
    <row r="204" s="335" customFormat="1" ht="24" customHeight="1" spans="1:10">
      <c r="A204" s="386" t="s">
        <v>426</v>
      </c>
      <c r="B204" s="390">
        <v>7</v>
      </c>
      <c r="C204" s="388" t="s">
        <v>143</v>
      </c>
      <c r="D204" s="81">
        <v>0</v>
      </c>
      <c r="E204" s="81"/>
      <c r="F204" s="81">
        <v>0</v>
      </c>
      <c r="G204" s="81"/>
      <c r="H204" s="389"/>
      <c r="I204" s="81">
        <f t="shared" si="29"/>
        <v>0</v>
      </c>
      <c r="J204" s="389"/>
    </row>
    <row r="205" s="335" customFormat="1" ht="24" customHeight="1" spans="1:10">
      <c r="A205" s="386" t="s">
        <v>427</v>
      </c>
      <c r="B205" s="390">
        <v>7</v>
      </c>
      <c r="C205" s="388" t="s">
        <v>428</v>
      </c>
      <c r="D205" s="81">
        <v>0</v>
      </c>
      <c r="E205" s="81"/>
      <c r="F205" s="81">
        <v>0</v>
      </c>
      <c r="G205" s="81"/>
      <c r="H205" s="389"/>
      <c r="I205" s="81">
        <f t="shared" si="29"/>
        <v>0</v>
      </c>
      <c r="J205" s="389"/>
    </row>
    <row r="206" s="335" customFormat="1" ht="24" customHeight="1" spans="1:10">
      <c r="A206" s="386" t="s">
        <v>429</v>
      </c>
      <c r="B206" s="387">
        <v>5</v>
      </c>
      <c r="C206" s="388" t="s">
        <v>430</v>
      </c>
      <c r="D206" s="81">
        <v>5850000</v>
      </c>
      <c r="E206" s="81">
        <v>9541825.37</v>
      </c>
      <c r="F206" s="81">
        <v>4959322.55</v>
      </c>
      <c r="G206" s="81">
        <v>8318953.99</v>
      </c>
      <c r="H206" s="389"/>
      <c r="I206" s="81">
        <f t="shared" si="29"/>
        <v>2468953.99</v>
      </c>
      <c r="J206" s="389">
        <f t="shared" ref="J206:J208" si="30">I206/D206</f>
        <v>0.422043417094017</v>
      </c>
    </row>
    <row r="207" s="335" customFormat="1" ht="24" customHeight="1" spans="1:10">
      <c r="A207" s="386" t="s">
        <v>431</v>
      </c>
      <c r="B207" s="390">
        <v>7</v>
      </c>
      <c r="C207" s="388" t="s">
        <v>125</v>
      </c>
      <c r="D207" s="81">
        <v>4050000</v>
      </c>
      <c r="E207" s="81">
        <v>5625125.37</v>
      </c>
      <c r="F207" s="81">
        <v>3115583</v>
      </c>
      <c r="G207" s="81">
        <v>5121309.8</v>
      </c>
      <c r="H207" s="389"/>
      <c r="I207" s="81">
        <f t="shared" si="29"/>
        <v>1071309.8</v>
      </c>
      <c r="J207" s="389">
        <f t="shared" si="30"/>
        <v>0.264520938271605</v>
      </c>
    </row>
    <row r="208" s="335" customFormat="1" ht="24" customHeight="1" spans="1:10">
      <c r="A208" s="386" t="s">
        <v>432</v>
      </c>
      <c r="B208" s="390">
        <v>7</v>
      </c>
      <c r="C208" s="388" t="s">
        <v>127</v>
      </c>
      <c r="D208" s="81">
        <v>1800000</v>
      </c>
      <c r="E208" s="81">
        <v>3916700</v>
      </c>
      <c r="F208" s="81">
        <v>1843739.55</v>
      </c>
      <c r="G208" s="81">
        <v>3197644.19</v>
      </c>
      <c r="H208" s="389"/>
      <c r="I208" s="81">
        <f t="shared" si="29"/>
        <v>1397644.19</v>
      </c>
      <c r="J208" s="389">
        <f t="shared" si="30"/>
        <v>0.776468994444444</v>
      </c>
    </row>
    <row r="209" s="335" customFormat="1" ht="24" customHeight="1" spans="1:10">
      <c r="A209" s="386" t="s">
        <v>433</v>
      </c>
      <c r="B209" s="390">
        <v>7</v>
      </c>
      <c r="C209" s="388" t="s">
        <v>129</v>
      </c>
      <c r="D209" s="81">
        <v>0</v>
      </c>
      <c r="E209" s="81"/>
      <c r="F209" s="81">
        <v>0</v>
      </c>
      <c r="G209" s="81"/>
      <c r="H209" s="389"/>
      <c r="I209" s="81">
        <f t="shared" si="29"/>
        <v>0</v>
      </c>
      <c r="J209" s="389"/>
    </row>
    <row r="210" s="335" customFormat="1" ht="24" customHeight="1" spans="1:10">
      <c r="A210" s="386" t="s">
        <v>434</v>
      </c>
      <c r="B210" s="390">
        <v>7</v>
      </c>
      <c r="C210" s="388" t="s">
        <v>143</v>
      </c>
      <c r="D210" s="81">
        <v>0</v>
      </c>
      <c r="E210" s="81"/>
      <c r="F210" s="81">
        <v>0</v>
      </c>
      <c r="G210" s="81"/>
      <c r="H210" s="389"/>
      <c r="I210" s="81">
        <f t="shared" si="29"/>
        <v>0</v>
      </c>
      <c r="J210" s="389"/>
    </row>
    <row r="211" s="335" customFormat="1" ht="24" customHeight="1" spans="1:10">
      <c r="A211" s="386" t="s">
        <v>435</v>
      </c>
      <c r="B211" s="390">
        <v>7</v>
      </c>
      <c r="C211" s="388" t="s">
        <v>436</v>
      </c>
      <c r="D211" s="81">
        <v>0</v>
      </c>
      <c r="E211" s="81"/>
      <c r="F211" s="81">
        <v>0</v>
      </c>
      <c r="G211" s="81"/>
      <c r="H211" s="389"/>
      <c r="I211" s="81">
        <f t="shared" si="29"/>
        <v>0</v>
      </c>
      <c r="J211" s="389"/>
    </row>
    <row r="212" s="335" customFormat="1" ht="24" customHeight="1" spans="1:10">
      <c r="A212" s="386" t="s">
        <v>437</v>
      </c>
      <c r="B212" s="387">
        <v>5</v>
      </c>
      <c r="C212" s="388" t="s">
        <v>438</v>
      </c>
      <c r="D212" s="81">
        <v>0</v>
      </c>
      <c r="E212" s="81"/>
      <c r="F212" s="81">
        <v>0</v>
      </c>
      <c r="G212" s="81"/>
      <c r="H212" s="389"/>
      <c r="I212" s="81">
        <f t="shared" si="29"/>
        <v>0</v>
      </c>
      <c r="J212" s="389"/>
    </row>
    <row r="213" s="335" customFormat="1" ht="24" customHeight="1" spans="1:10">
      <c r="A213" s="386" t="s">
        <v>439</v>
      </c>
      <c r="B213" s="387">
        <v>7</v>
      </c>
      <c r="C213" s="388" t="s">
        <v>440</v>
      </c>
      <c r="D213" s="81">
        <v>0</v>
      </c>
      <c r="E213" s="81"/>
      <c r="F213" s="81">
        <v>0</v>
      </c>
      <c r="G213" s="81"/>
      <c r="H213" s="389"/>
      <c r="I213" s="81">
        <f t="shared" si="29"/>
        <v>0</v>
      </c>
      <c r="J213" s="389"/>
    </row>
    <row r="214" s="335" customFormat="1" ht="24" customHeight="1" spans="1:10">
      <c r="A214" s="386" t="s">
        <v>441</v>
      </c>
      <c r="B214" s="387">
        <v>7</v>
      </c>
      <c r="C214" s="388" t="s">
        <v>442</v>
      </c>
      <c r="D214" s="81">
        <v>0</v>
      </c>
      <c r="E214" s="81"/>
      <c r="F214" s="81">
        <v>0</v>
      </c>
      <c r="G214" s="81"/>
      <c r="H214" s="389"/>
      <c r="I214" s="81">
        <f t="shared" si="29"/>
        <v>0</v>
      </c>
      <c r="J214" s="389"/>
    </row>
    <row r="215" s="335" customFormat="1" ht="24" customHeight="1" spans="1:10">
      <c r="A215" s="386" t="s">
        <v>443</v>
      </c>
      <c r="B215" s="387">
        <v>7</v>
      </c>
      <c r="C215" s="388" t="s">
        <v>444</v>
      </c>
      <c r="D215" s="81">
        <v>0</v>
      </c>
      <c r="E215" s="81"/>
      <c r="F215" s="81">
        <v>0</v>
      </c>
      <c r="G215" s="81"/>
      <c r="H215" s="389"/>
      <c r="I215" s="81">
        <f t="shared" si="29"/>
        <v>0</v>
      </c>
      <c r="J215" s="389"/>
    </row>
    <row r="216" s="335" customFormat="1" ht="24" customHeight="1" spans="1:10">
      <c r="A216" s="386" t="s">
        <v>445</v>
      </c>
      <c r="B216" s="387">
        <v>7</v>
      </c>
      <c r="C216" s="388" t="s">
        <v>446</v>
      </c>
      <c r="D216" s="81">
        <v>0</v>
      </c>
      <c r="E216" s="81"/>
      <c r="F216" s="81">
        <v>0</v>
      </c>
      <c r="G216" s="81"/>
      <c r="H216" s="389"/>
      <c r="I216" s="81">
        <f t="shared" si="29"/>
        <v>0</v>
      </c>
      <c r="J216" s="389"/>
    </row>
    <row r="217" s="335" customFormat="1" ht="24" customHeight="1" spans="1:10">
      <c r="A217" s="386" t="s">
        <v>447</v>
      </c>
      <c r="B217" s="387">
        <v>7</v>
      </c>
      <c r="C217" s="388" t="s">
        <v>448</v>
      </c>
      <c r="D217" s="81">
        <v>0</v>
      </c>
      <c r="E217" s="81"/>
      <c r="F217" s="81">
        <v>0</v>
      </c>
      <c r="G217" s="81"/>
      <c r="H217" s="389"/>
      <c r="I217" s="81">
        <f t="shared" si="29"/>
        <v>0</v>
      </c>
      <c r="J217" s="389"/>
    </row>
    <row r="218" s="335" customFormat="1" ht="24" customHeight="1" spans="1:10">
      <c r="A218" s="386" t="s">
        <v>449</v>
      </c>
      <c r="B218" s="387">
        <v>7</v>
      </c>
      <c r="C218" s="388" t="s">
        <v>450</v>
      </c>
      <c r="D218" s="81">
        <v>0</v>
      </c>
      <c r="E218" s="81"/>
      <c r="F218" s="81">
        <v>0</v>
      </c>
      <c r="G218" s="81"/>
      <c r="H218" s="389"/>
      <c r="I218" s="81">
        <f t="shared" si="29"/>
        <v>0</v>
      </c>
      <c r="J218" s="389"/>
    </row>
    <row r="219" s="335" customFormat="1" ht="24" customHeight="1" spans="1:10">
      <c r="A219" s="400" t="s">
        <v>451</v>
      </c>
      <c r="B219" s="387">
        <v>5</v>
      </c>
      <c r="C219" s="401" t="s">
        <v>452</v>
      </c>
      <c r="D219" s="81">
        <v>15370000</v>
      </c>
      <c r="E219" s="81">
        <v>19146411.05</v>
      </c>
      <c r="F219" s="81">
        <v>9862289.77</v>
      </c>
      <c r="G219" s="81">
        <v>15479494.1</v>
      </c>
      <c r="H219" s="389">
        <f>G219/F219</f>
        <v>1.56956391071442</v>
      </c>
      <c r="I219" s="81">
        <f t="shared" si="29"/>
        <v>109494.1</v>
      </c>
      <c r="J219" s="389">
        <f t="shared" ref="J219:J221" si="31">I219/D219</f>
        <v>0.00712388418998046</v>
      </c>
    </row>
    <row r="220" s="335" customFormat="1" ht="24" customHeight="1" spans="1:10">
      <c r="A220" s="400" t="s">
        <v>453</v>
      </c>
      <c r="B220" s="390">
        <v>7</v>
      </c>
      <c r="C220" s="401" t="s">
        <v>440</v>
      </c>
      <c r="D220" s="81">
        <v>14440000</v>
      </c>
      <c r="E220" s="81">
        <v>16346411.05</v>
      </c>
      <c r="F220" s="81">
        <v>8412509</v>
      </c>
      <c r="G220" s="81">
        <v>14504158.08</v>
      </c>
      <c r="H220" s="389">
        <f>G220/F220</f>
        <v>1.72411798667912</v>
      </c>
      <c r="I220" s="81">
        <f t="shared" si="29"/>
        <v>64158.0800000001</v>
      </c>
      <c r="J220" s="389">
        <f t="shared" si="31"/>
        <v>0.00444308033240998</v>
      </c>
    </row>
    <row r="221" s="335" customFormat="1" ht="24" customHeight="1" spans="1:10">
      <c r="A221" s="400" t="s">
        <v>454</v>
      </c>
      <c r="B221" s="390">
        <v>7</v>
      </c>
      <c r="C221" s="401" t="s">
        <v>442</v>
      </c>
      <c r="D221" s="81">
        <v>40000</v>
      </c>
      <c r="E221" s="81"/>
      <c r="F221" s="81">
        <v>0</v>
      </c>
      <c r="G221" s="81">
        <v>100000</v>
      </c>
      <c r="H221" s="389"/>
      <c r="I221" s="81">
        <f t="shared" si="29"/>
        <v>60000</v>
      </c>
      <c r="J221" s="389">
        <f t="shared" si="31"/>
        <v>1.5</v>
      </c>
    </row>
    <row r="222" s="335" customFormat="1" ht="24" customHeight="1" spans="1:10">
      <c r="A222" s="400" t="s">
        <v>455</v>
      </c>
      <c r="B222" s="390">
        <v>7</v>
      </c>
      <c r="C222" s="401" t="s">
        <v>444</v>
      </c>
      <c r="D222" s="81">
        <v>0</v>
      </c>
      <c r="E222" s="81"/>
      <c r="F222" s="81">
        <v>0</v>
      </c>
      <c r="G222" s="81"/>
      <c r="H222" s="389"/>
      <c r="I222" s="81">
        <f t="shared" si="29"/>
        <v>0</v>
      </c>
      <c r="J222" s="389"/>
    </row>
    <row r="223" s="335" customFormat="1" ht="24" customHeight="1" spans="1:10">
      <c r="A223" s="400" t="s">
        <v>456</v>
      </c>
      <c r="B223" s="390">
        <v>7</v>
      </c>
      <c r="C223" s="401" t="s">
        <v>457</v>
      </c>
      <c r="D223" s="81">
        <v>80000</v>
      </c>
      <c r="E223" s="81">
        <v>100000</v>
      </c>
      <c r="F223" s="81">
        <v>0</v>
      </c>
      <c r="G223" s="81">
        <v>3610</v>
      </c>
      <c r="H223" s="389"/>
      <c r="I223" s="81">
        <f t="shared" si="29"/>
        <v>-76390</v>
      </c>
      <c r="J223" s="389">
        <f>I223/D223</f>
        <v>-0.954875</v>
      </c>
    </row>
    <row r="224" s="335" customFormat="1" ht="24" customHeight="1" spans="1:10">
      <c r="A224" s="400" t="s">
        <v>458</v>
      </c>
      <c r="B224" s="390">
        <v>7</v>
      </c>
      <c r="C224" s="401" t="s">
        <v>459</v>
      </c>
      <c r="D224" s="81">
        <v>70000</v>
      </c>
      <c r="E224" s="81">
        <v>120000</v>
      </c>
      <c r="F224" s="81">
        <v>4391.7</v>
      </c>
      <c r="G224" s="81">
        <v>12328.3</v>
      </c>
      <c r="H224" s="389"/>
      <c r="I224" s="81">
        <f t="shared" si="29"/>
        <v>-57671.7</v>
      </c>
      <c r="J224" s="389">
        <f>I224/D224</f>
        <v>-0.823881428571429</v>
      </c>
    </row>
    <row r="225" s="335" customFormat="1" ht="24" customHeight="1" spans="1:10">
      <c r="A225" s="400" t="s">
        <v>460</v>
      </c>
      <c r="B225" s="390">
        <v>7</v>
      </c>
      <c r="C225" s="401" t="s">
        <v>461</v>
      </c>
      <c r="D225" s="81">
        <v>0</v>
      </c>
      <c r="E225" s="81">
        <v>545358</v>
      </c>
      <c r="F225" s="81">
        <v>545358</v>
      </c>
      <c r="G225" s="81"/>
      <c r="H225" s="389"/>
      <c r="I225" s="81">
        <f t="shared" si="29"/>
        <v>0</v>
      </c>
      <c r="J225" s="389"/>
    </row>
    <row r="226" s="335" customFormat="1" ht="24" customHeight="1" spans="1:10">
      <c r="A226" s="400" t="s">
        <v>462</v>
      </c>
      <c r="B226" s="390">
        <v>7</v>
      </c>
      <c r="C226" s="401" t="s">
        <v>463</v>
      </c>
      <c r="D226" s="81">
        <v>0</v>
      </c>
      <c r="E226" s="81"/>
      <c r="F226" s="81">
        <v>0</v>
      </c>
      <c r="G226" s="81"/>
      <c r="H226" s="389"/>
      <c r="I226" s="81">
        <f t="shared" si="29"/>
        <v>0</v>
      </c>
      <c r="J226" s="389"/>
    </row>
    <row r="227" s="335" customFormat="1" ht="24" customHeight="1" spans="1:10">
      <c r="A227" s="400" t="s">
        <v>464</v>
      </c>
      <c r="B227" s="390">
        <v>7</v>
      </c>
      <c r="C227" s="401" t="s">
        <v>465</v>
      </c>
      <c r="D227" s="81">
        <v>0</v>
      </c>
      <c r="E227" s="81">
        <v>20000</v>
      </c>
      <c r="F227" s="81">
        <v>220000</v>
      </c>
      <c r="G227" s="81">
        <v>220000</v>
      </c>
      <c r="H227" s="389"/>
      <c r="I227" s="81">
        <f t="shared" si="29"/>
        <v>220000</v>
      </c>
      <c r="J227" s="389"/>
    </row>
    <row r="228" s="335" customFormat="1" ht="24" customHeight="1" spans="1:10">
      <c r="A228" s="400" t="s">
        <v>466</v>
      </c>
      <c r="B228" s="390">
        <v>7</v>
      </c>
      <c r="C228" s="401" t="s">
        <v>467</v>
      </c>
      <c r="D228" s="81">
        <v>0</v>
      </c>
      <c r="E228" s="81"/>
      <c r="F228" s="81">
        <v>0</v>
      </c>
      <c r="G228" s="81"/>
      <c r="H228" s="389"/>
      <c r="I228" s="81">
        <f t="shared" si="29"/>
        <v>0</v>
      </c>
      <c r="J228" s="389"/>
    </row>
    <row r="229" s="335" customFormat="1" ht="24" customHeight="1" spans="1:10">
      <c r="A229" s="400" t="s">
        <v>468</v>
      </c>
      <c r="B229" s="390">
        <v>7</v>
      </c>
      <c r="C229" s="401" t="s">
        <v>469</v>
      </c>
      <c r="D229" s="81">
        <v>0</v>
      </c>
      <c r="E229" s="81"/>
      <c r="F229" s="81">
        <v>0</v>
      </c>
      <c r="G229" s="81"/>
      <c r="H229" s="389"/>
      <c r="I229" s="81">
        <f t="shared" si="29"/>
        <v>0</v>
      </c>
      <c r="J229" s="389"/>
    </row>
    <row r="230" s="335" customFormat="1" ht="24" customHeight="1" spans="1:10">
      <c r="A230" s="400" t="s">
        <v>470</v>
      </c>
      <c r="B230" s="387">
        <v>7</v>
      </c>
      <c r="C230" s="401" t="s">
        <v>471</v>
      </c>
      <c r="D230" s="81">
        <v>10000</v>
      </c>
      <c r="E230" s="81">
        <v>20000</v>
      </c>
      <c r="F230" s="81">
        <v>1820</v>
      </c>
      <c r="G230" s="81">
        <v>2808</v>
      </c>
      <c r="H230" s="389"/>
      <c r="I230" s="81">
        <f t="shared" si="29"/>
        <v>-7192</v>
      </c>
      <c r="J230" s="389">
        <f t="shared" ref="J230:J234" si="32">I230/D230</f>
        <v>-0.7192</v>
      </c>
    </row>
    <row r="231" s="335" customFormat="1" ht="24" customHeight="1" spans="1:10">
      <c r="A231" s="400" t="s">
        <v>472</v>
      </c>
      <c r="B231" s="387">
        <v>7</v>
      </c>
      <c r="C231" s="401" t="s">
        <v>473</v>
      </c>
      <c r="D231" s="81">
        <v>450000</v>
      </c>
      <c r="E231" s="81">
        <v>120000</v>
      </c>
      <c r="F231" s="81">
        <v>17511.07</v>
      </c>
      <c r="G231" s="81">
        <v>22108.23</v>
      </c>
      <c r="H231" s="389"/>
      <c r="I231" s="81">
        <f t="shared" si="29"/>
        <v>-427891.77</v>
      </c>
      <c r="J231" s="389">
        <f t="shared" si="32"/>
        <v>-0.9508706</v>
      </c>
    </row>
    <row r="232" s="335" customFormat="1" ht="24" customHeight="1" spans="1:10">
      <c r="A232" s="400" t="s">
        <v>474</v>
      </c>
      <c r="B232" s="390">
        <v>7</v>
      </c>
      <c r="C232" s="401" t="s">
        <v>448</v>
      </c>
      <c r="D232" s="81">
        <v>0</v>
      </c>
      <c r="E232" s="81"/>
      <c r="F232" s="81">
        <v>0</v>
      </c>
      <c r="G232" s="81"/>
      <c r="H232" s="389"/>
      <c r="I232" s="81">
        <f t="shared" si="29"/>
        <v>0</v>
      </c>
      <c r="J232" s="389"/>
    </row>
    <row r="233" s="335" customFormat="1" ht="24" customHeight="1" spans="1:10">
      <c r="A233" s="400" t="s">
        <v>475</v>
      </c>
      <c r="B233" s="390">
        <v>7</v>
      </c>
      <c r="C233" s="401" t="s">
        <v>476</v>
      </c>
      <c r="D233" s="81">
        <v>280000</v>
      </c>
      <c r="E233" s="81">
        <v>1874642</v>
      </c>
      <c r="F233" s="81">
        <v>660700</v>
      </c>
      <c r="G233" s="81">
        <v>614481.49</v>
      </c>
      <c r="H233" s="389"/>
      <c r="I233" s="81">
        <f t="shared" si="29"/>
        <v>334481.49</v>
      </c>
      <c r="J233" s="389">
        <f t="shared" si="32"/>
        <v>1.19457675</v>
      </c>
    </row>
    <row r="234" s="335" customFormat="1" ht="24" customHeight="1" spans="1:10">
      <c r="A234" s="386" t="s">
        <v>477</v>
      </c>
      <c r="B234" s="387">
        <v>5</v>
      </c>
      <c r="C234" s="388" t="s">
        <v>478</v>
      </c>
      <c r="D234" s="81">
        <v>80000</v>
      </c>
      <c r="E234" s="81"/>
      <c r="F234" s="81">
        <v>0</v>
      </c>
      <c r="G234" s="81">
        <v>8469</v>
      </c>
      <c r="H234" s="389"/>
      <c r="I234" s="81">
        <f t="shared" si="29"/>
        <v>-71531</v>
      </c>
      <c r="J234" s="389">
        <f t="shared" si="32"/>
        <v>-0.8941375</v>
      </c>
    </row>
    <row r="235" s="335" customFormat="1" ht="24" customHeight="1" spans="1:10">
      <c r="A235" s="386" t="s">
        <v>479</v>
      </c>
      <c r="B235" s="390">
        <v>7</v>
      </c>
      <c r="C235" s="388" t="s">
        <v>480</v>
      </c>
      <c r="D235" s="81">
        <v>0</v>
      </c>
      <c r="E235" s="81"/>
      <c r="F235" s="81">
        <v>0</v>
      </c>
      <c r="G235" s="81"/>
      <c r="H235" s="389"/>
      <c r="I235" s="81">
        <f t="shared" si="29"/>
        <v>0</v>
      </c>
      <c r="J235" s="389"/>
    </row>
    <row r="236" s="335" customFormat="1" ht="24" customHeight="1" spans="1:10">
      <c r="A236" s="386" t="s">
        <v>481</v>
      </c>
      <c r="B236" s="390">
        <v>7</v>
      </c>
      <c r="C236" s="388" t="s">
        <v>482</v>
      </c>
      <c r="D236" s="81">
        <v>80000</v>
      </c>
      <c r="E236" s="81"/>
      <c r="F236" s="81">
        <v>0</v>
      </c>
      <c r="G236" s="81">
        <v>8469</v>
      </c>
      <c r="H236" s="389"/>
      <c r="I236" s="81">
        <f t="shared" si="29"/>
        <v>-71531</v>
      </c>
      <c r="J236" s="389">
        <f>I236/D236</f>
        <v>-0.8941375</v>
      </c>
    </row>
    <row r="237" s="338" customFormat="1" ht="24" customHeight="1" spans="1:10">
      <c r="A237" s="381" t="s">
        <v>483</v>
      </c>
      <c r="B237" s="382">
        <v>3</v>
      </c>
      <c r="C237" s="402" t="s">
        <v>484</v>
      </c>
      <c r="D237" s="403">
        <v>1550000</v>
      </c>
      <c r="E237" s="403">
        <v>3080000</v>
      </c>
      <c r="F237" s="403">
        <v>3836203</v>
      </c>
      <c r="G237" s="403">
        <v>3405069.3</v>
      </c>
      <c r="H237" s="385">
        <f>G237/F237</f>
        <v>0.887614471914025</v>
      </c>
      <c r="I237" s="403">
        <f t="shared" si="29"/>
        <v>1855069.3</v>
      </c>
      <c r="J237" s="385">
        <f>I237/D237</f>
        <v>1.19681890322581</v>
      </c>
    </row>
    <row r="238" s="338" customFormat="1" ht="24" customHeight="1" spans="1:10">
      <c r="A238" s="386" t="s">
        <v>485</v>
      </c>
      <c r="B238" s="387">
        <v>5</v>
      </c>
      <c r="C238" s="388" t="s">
        <v>486</v>
      </c>
      <c r="D238" s="81">
        <v>0</v>
      </c>
      <c r="E238" s="81"/>
      <c r="F238" s="81">
        <v>0</v>
      </c>
      <c r="G238" s="81"/>
      <c r="H238" s="389"/>
      <c r="I238" s="81">
        <f t="shared" si="29"/>
        <v>0</v>
      </c>
      <c r="J238" s="389"/>
    </row>
    <row r="239" s="338" customFormat="1" ht="24" customHeight="1" spans="1:10">
      <c r="A239" s="386" t="s">
        <v>487</v>
      </c>
      <c r="B239" s="390">
        <v>7</v>
      </c>
      <c r="C239" s="388" t="s">
        <v>488</v>
      </c>
      <c r="D239" s="81">
        <v>0</v>
      </c>
      <c r="E239" s="81"/>
      <c r="F239" s="81">
        <v>0</v>
      </c>
      <c r="G239" s="81"/>
      <c r="H239" s="389"/>
      <c r="I239" s="81">
        <f t="shared" si="29"/>
        <v>0</v>
      </c>
      <c r="J239" s="389"/>
    </row>
    <row r="240" s="338" customFormat="1" ht="24" customHeight="1" spans="1:10">
      <c r="A240" s="386" t="s">
        <v>489</v>
      </c>
      <c r="B240" s="390">
        <v>7</v>
      </c>
      <c r="C240" s="388" t="s">
        <v>490</v>
      </c>
      <c r="D240" s="81">
        <v>0</v>
      </c>
      <c r="E240" s="81"/>
      <c r="F240" s="81">
        <v>0</v>
      </c>
      <c r="G240" s="81"/>
      <c r="H240" s="389"/>
      <c r="I240" s="81">
        <f t="shared" si="29"/>
        <v>0</v>
      </c>
      <c r="J240" s="389"/>
    </row>
    <row r="241" s="338" customFormat="1" ht="24" customHeight="1" spans="1:10">
      <c r="A241" s="386" t="s">
        <v>491</v>
      </c>
      <c r="B241" s="390">
        <v>7</v>
      </c>
      <c r="C241" s="388" t="s">
        <v>492</v>
      </c>
      <c r="D241" s="81">
        <v>0</v>
      </c>
      <c r="E241" s="81"/>
      <c r="F241" s="81">
        <v>0</v>
      </c>
      <c r="G241" s="81"/>
      <c r="H241" s="389"/>
      <c r="I241" s="81">
        <f t="shared" si="29"/>
        <v>0</v>
      </c>
      <c r="J241" s="389"/>
    </row>
    <row r="242" s="338" customFormat="1" ht="24" customHeight="1" spans="1:10">
      <c r="A242" s="386" t="s">
        <v>493</v>
      </c>
      <c r="B242" s="387">
        <v>5</v>
      </c>
      <c r="C242" s="388" t="s">
        <v>494</v>
      </c>
      <c r="D242" s="81">
        <v>0</v>
      </c>
      <c r="E242" s="81"/>
      <c r="F242" s="81">
        <v>0</v>
      </c>
      <c r="G242" s="81"/>
      <c r="H242" s="389"/>
      <c r="I242" s="81">
        <f t="shared" si="29"/>
        <v>0</v>
      </c>
      <c r="J242" s="389"/>
    </row>
    <row r="243" s="338" customFormat="1" ht="24" customHeight="1" spans="1:10">
      <c r="A243" s="386" t="s">
        <v>495</v>
      </c>
      <c r="B243" s="390">
        <v>7</v>
      </c>
      <c r="C243" s="388" t="s">
        <v>496</v>
      </c>
      <c r="D243" s="81">
        <v>0</v>
      </c>
      <c r="E243" s="81"/>
      <c r="F243" s="81">
        <v>0</v>
      </c>
      <c r="G243" s="81"/>
      <c r="H243" s="389"/>
      <c r="I243" s="81">
        <f t="shared" si="29"/>
        <v>0</v>
      </c>
      <c r="J243" s="389"/>
    </row>
    <row r="244" s="338" customFormat="1" ht="24" customHeight="1" spans="1:10">
      <c r="A244" s="386" t="s">
        <v>497</v>
      </c>
      <c r="B244" s="387">
        <v>5</v>
      </c>
      <c r="C244" s="388" t="s">
        <v>498</v>
      </c>
      <c r="D244" s="81">
        <v>0</v>
      </c>
      <c r="E244" s="81"/>
      <c r="F244" s="81">
        <v>0</v>
      </c>
      <c r="G244" s="81"/>
      <c r="H244" s="389"/>
      <c r="I244" s="81">
        <f t="shared" si="29"/>
        <v>0</v>
      </c>
      <c r="J244" s="389"/>
    </row>
    <row r="245" s="338" customFormat="1" ht="24" customHeight="1" spans="1:10">
      <c r="A245" s="386" t="s">
        <v>499</v>
      </c>
      <c r="B245" s="390">
        <v>7</v>
      </c>
      <c r="C245" s="388" t="s">
        <v>500</v>
      </c>
      <c r="D245" s="81">
        <v>0</v>
      </c>
      <c r="E245" s="81"/>
      <c r="F245" s="81">
        <v>0</v>
      </c>
      <c r="G245" s="81"/>
      <c r="H245" s="389"/>
      <c r="I245" s="81">
        <f t="shared" si="29"/>
        <v>0</v>
      </c>
      <c r="J245" s="389"/>
    </row>
    <row r="246" s="338" customFormat="1" ht="24" customHeight="1" spans="1:10">
      <c r="A246" s="386" t="s">
        <v>501</v>
      </c>
      <c r="B246" s="387">
        <v>5</v>
      </c>
      <c r="C246" s="388" t="s">
        <v>502</v>
      </c>
      <c r="D246" s="81">
        <v>1550000</v>
      </c>
      <c r="E246" s="81">
        <v>3080000</v>
      </c>
      <c r="F246" s="81">
        <v>3836203</v>
      </c>
      <c r="G246" s="81">
        <v>3405069.3</v>
      </c>
      <c r="H246" s="389">
        <f>G246/F246</f>
        <v>0.887614471914025</v>
      </c>
      <c r="I246" s="81">
        <f t="shared" si="29"/>
        <v>1855069.3</v>
      </c>
      <c r="J246" s="389">
        <f>I246/D246</f>
        <v>1.19681890322581</v>
      </c>
    </row>
    <row r="247" s="338" customFormat="1" ht="24" customHeight="1" spans="1:10">
      <c r="A247" s="386" t="s">
        <v>503</v>
      </c>
      <c r="B247" s="387">
        <v>7</v>
      </c>
      <c r="C247" s="388" t="s">
        <v>504</v>
      </c>
      <c r="D247" s="81">
        <v>0</v>
      </c>
      <c r="E247" s="81"/>
      <c r="F247" s="81">
        <v>0</v>
      </c>
      <c r="G247" s="81"/>
      <c r="H247" s="389"/>
      <c r="I247" s="81">
        <f t="shared" si="29"/>
        <v>0</v>
      </c>
      <c r="J247" s="389"/>
    </row>
    <row r="248" s="338" customFormat="1" ht="24" customHeight="1" spans="1:10">
      <c r="A248" s="386" t="s">
        <v>505</v>
      </c>
      <c r="B248" s="387">
        <v>7</v>
      </c>
      <c r="C248" s="388" t="s">
        <v>506</v>
      </c>
      <c r="D248" s="81">
        <v>0</v>
      </c>
      <c r="E248" s="81"/>
      <c r="F248" s="81">
        <v>0</v>
      </c>
      <c r="G248" s="81"/>
      <c r="H248" s="389"/>
      <c r="I248" s="81">
        <f t="shared" si="29"/>
        <v>0</v>
      </c>
      <c r="J248" s="389"/>
    </row>
    <row r="249" s="338" customFormat="1" ht="24" customHeight="1" spans="1:10">
      <c r="A249" s="386" t="s">
        <v>507</v>
      </c>
      <c r="B249" s="387">
        <v>7</v>
      </c>
      <c r="C249" s="388" t="s">
        <v>508</v>
      </c>
      <c r="D249" s="81">
        <v>0</v>
      </c>
      <c r="E249" s="81">
        <v>80000</v>
      </c>
      <c r="F249" s="81">
        <v>80000</v>
      </c>
      <c r="G249" s="81">
        <v>26800</v>
      </c>
      <c r="H249" s="389"/>
      <c r="I249" s="81">
        <f t="shared" si="29"/>
        <v>26800</v>
      </c>
      <c r="J249" s="389"/>
    </row>
    <row r="250" s="338" customFormat="1" ht="24" customHeight="1" spans="1:10">
      <c r="A250" s="386" t="s">
        <v>509</v>
      </c>
      <c r="B250" s="387">
        <v>7</v>
      </c>
      <c r="C250" s="388" t="s">
        <v>510</v>
      </c>
      <c r="D250" s="81">
        <v>0</v>
      </c>
      <c r="E250" s="81"/>
      <c r="F250" s="81">
        <v>0</v>
      </c>
      <c r="G250" s="81"/>
      <c r="H250" s="389"/>
      <c r="I250" s="81">
        <f t="shared" si="29"/>
        <v>0</v>
      </c>
      <c r="J250" s="389"/>
    </row>
    <row r="251" s="338" customFormat="1" ht="24" customHeight="1" spans="1:10">
      <c r="A251" s="386" t="s">
        <v>511</v>
      </c>
      <c r="B251" s="387">
        <v>7</v>
      </c>
      <c r="C251" s="388" t="s">
        <v>512</v>
      </c>
      <c r="D251" s="81">
        <v>1550000</v>
      </c>
      <c r="E251" s="81">
        <v>3000000</v>
      </c>
      <c r="F251" s="81">
        <v>3756203</v>
      </c>
      <c r="G251" s="81">
        <v>3378269.3</v>
      </c>
      <c r="H251" s="389">
        <f>G251/F251</f>
        <v>0.899384112094048</v>
      </c>
      <c r="I251" s="81">
        <f t="shared" si="29"/>
        <v>1828269.3</v>
      </c>
      <c r="J251" s="389">
        <f>I251/D251</f>
        <v>1.17952858064516</v>
      </c>
    </row>
    <row r="252" s="338" customFormat="1" ht="24" customHeight="1" spans="1:10">
      <c r="A252" s="386" t="s">
        <v>513</v>
      </c>
      <c r="B252" s="387">
        <v>7</v>
      </c>
      <c r="C252" s="388" t="s">
        <v>514</v>
      </c>
      <c r="D252" s="81">
        <v>0</v>
      </c>
      <c r="E252" s="81"/>
      <c r="F252" s="81">
        <v>0</v>
      </c>
      <c r="G252" s="81"/>
      <c r="H252" s="389"/>
      <c r="I252" s="81">
        <f t="shared" si="29"/>
        <v>0</v>
      </c>
      <c r="J252" s="389"/>
    </row>
    <row r="253" s="338" customFormat="1" ht="24" customHeight="1" spans="1:10">
      <c r="A253" s="386" t="s">
        <v>515</v>
      </c>
      <c r="B253" s="387">
        <v>7</v>
      </c>
      <c r="C253" s="388" t="s">
        <v>516</v>
      </c>
      <c r="D253" s="81">
        <v>0</v>
      </c>
      <c r="E253" s="81"/>
      <c r="F253" s="81">
        <v>0</v>
      </c>
      <c r="G253" s="81"/>
      <c r="H253" s="389"/>
      <c r="I253" s="81">
        <f t="shared" si="29"/>
        <v>0</v>
      </c>
      <c r="J253" s="389"/>
    </row>
    <row r="254" s="338" customFormat="1" ht="24" customHeight="1" spans="1:10">
      <c r="A254" s="386" t="s">
        <v>517</v>
      </c>
      <c r="B254" s="387">
        <v>5</v>
      </c>
      <c r="C254" s="388" t="s">
        <v>518</v>
      </c>
      <c r="D254" s="81">
        <v>0</v>
      </c>
      <c r="E254" s="81"/>
      <c r="F254" s="81">
        <v>0</v>
      </c>
      <c r="G254" s="81"/>
      <c r="H254" s="389"/>
      <c r="I254" s="81">
        <f t="shared" si="29"/>
        <v>0</v>
      </c>
      <c r="J254" s="389"/>
    </row>
    <row r="255" s="338" customFormat="1" ht="24" customHeight="1" spans="1:10">
      <c r="A255" s="386" t="s">
        <v>519</v>
      </c>
      <c r="B255" s="387">
        <v>7</v>
      </c>
      <c r="C255" s="388" t="s">
        <v>520</v>
      </c>
      <c r="D255" s="81">
        <v>0</v>
      </c>
      <c r="E255" s="81"/>
      <c r="F255" s="81">
        <v>0</v>
      </c>
      <c r="G255" s="81"/>
      <c r="H255" s="389"/>
      <c r="I255" s="81">
        <f t="shared" si="29"/>
        <v>0</v>
      </c>
      <c r="J255" s="389"/>
    </row>
    <row r="256" s="338" customFormat="1" ht="24" customHeight="1" spans="1:10">
      <c r="A256" s="381" t="s">
        <v>521</v>
      </c>
      <c r="B256" s="382">
        <v>3</v>
      </c>
      <c r="C256" s="402" t="s">
        <v>522</v>
      </c>
      <c r="D256" s="403">
        <v>21790000</v>
      </c>
      <c r="E256" s="403">
        <v>81455159.13</v>
      </c>
      <c r="F256" s="403">
        <v>16048558.27</v>
      </c>
      <c r="G256" s="403">
        <v>69431652.55</v>
      </c>
      <c r="H256" s="385">
        <f>G256/F256</f>
        <v>4.32634828511608</v>
      </c>
      <c r="I256" s="403">
        <f t="shared" si="29"/>
        <v>47641652.55</v>
      </c>
      <c r="J256" s="385">
        <f t="shared" ref="J256:J261" si="33">I256/D256</f>
        <v>2.18639984167049</v>
      </c>
    </row>
    <row r="257" s="338" customFormat="1" ht="24" customHeight="1" spans="1:10">
      <c r="A257" s="386" t="s">
        <v>523</v>
      </c>
      <c r="B257" s="387">
        <v>5</v>
      </c>
      <c r="C257" s="388" t="s">
        <v>524</v>
      </c>
      <c r="D257" s="81">
        <v>0</v>
      </c>
      <c r="E257" s="81"/>
      <c r="F257" s="81">
        <v>0</v>
      </c>
      <c r="G257" s="81"/>
      <c r="H257" s="389"/>
      <c r="I257" s="81">
        <f t="shared" si="29"/>
        <v>0</v>
      </c>
      <c r="J257" s="389"/>
    </row>
    <row r="258" s="338" customFormat="1" ht="24" customHeight="1" spans="1:10">
      <c r="A258" s="386" t="s">
        <v>525</v>
      </c>
      <c r="B258" s="387">
        <v>7</v>
      </c>
      <c r="C258" s="388" t="s">
        <v>526</v>
      </c>
      <c r="D258" s="81">
        <v>0</v>
      </c>
      <c r="E258" s="81"/>
      <c r="F258" s="81">
        <v>0</v>
      </c>
      <c r="G258" s="81"/>
      <c r="H258" s="389"/>
      <c r="I258" s="81">
        <f t="shared" si="29"/>
        <v>0</v>
      </c>
      <c r="J258" s="389"/>
    </row>
    <row r="259" s="338" customFormat="1" ht="24" customHeight="1" spans="1:10">
      <c r="A259" s="386" t="s">
        <v>527</v>
      </c>
      <c r="B259" s="387">
        <v>7</v>
      </c>
      <c r="C259" s="388" t="s">
        <v>528</v>
      </c>
      <c r="D259" s="81">
        <v>0</v>
      </c>
      <c r="E259" s="81"/>
      <c r="F259" s="81">
        <v>0</v>
      </c>
      <c r="G259" s="81"/>
      <c r="H259" s="389"/>
      <c r="I259" s="81">
        <f t="shared" si="29"/>
        <v>0</v>
      </c>
      <c r="J259" s="389"/>
    </row>
    <row r="260" s="338" customFormat="1" ht="24" customHeight="1" spans="1:10">
      <c r="A260" s="386" t="s">
        <v>529</v>
      </c>
      <c r="B260" s="387">
        <v>5</v>
      </c>
      <c r="C260" s="388" t="s">
        <v>530</v>
      </c>
      <c r="D260" s="81">
        <v>15540000</v>
      </c>
      <c r="E260" s="81">
        <v>60880411.2</v>
      </c>
      <c r="F260" s="81">
        <v>3828041.07000001</v>
      </c>
      <c r="G260" s="81">
        <v>52832117.62</v>
      </c>
      <c r="H260" s="389">
        <f>G260/F260</f>
        <v>13.8013455587089</v>
      </c>
      <c r="I260" s="81">
        <f t="shared" si="29"/>
        <v>37292117.62</v>
      </c>
      <c r="J260" s="389">
        <f t="shared" si="33"/>
        <v>2.39975016859717</v>
      </c>
    </row>
    <row r="261" s="338" customFormat="1" ht="24" customHeight="1" spans="1:10">
      <c r="A261" s="386" t="s">
        <v>531</v>
      </c>
      <c r="B261" s="387">
        <v>7</v>
      </c>
      <c r="C261" s="388" t="s">
        <v>125</v>
      </c>
      <c r="D261" s="81">
        <v>10290000</v>
      </c>
      <c r="E261" s="81"/>
      <c r="F261" s="81">
        <v>0</v>
      </c>
      <c r="G261" s="81"/>
      <c r="H261" s="389"/>
      <c r="I261" s="81">
        <f t="shared" si="29"/>
        <v>-10290000</v>
      </c>
      <c r="J261" s="389">
        <f t="shared" si="33"/>
        <v>-1</v>
      </c>
    </row>
    <row r="262" s="338" customFormat="1" ht="24" customHeight="1" spans="1:10">
      <c r="A262" s="386" t="s">
        <v>532</v>
      </c>
      <c r="B262" s="387">
        <v>7</v>
      </c>
      <c r="C262" s="388" t="s">
        <v>127</v>
      </c>
      <c r="D262" s="81">
        <v>0</v>
      </c>
      <c r="E262" s="81">
        <v>60880411.2</v>
      </c>
      <c r="F262" s="81">
        <v>3828041.07000001</v>
      </c>
      <c r="G262" s="81">
        <v>46403007.57</v>
      </c>
      <c r="H262" s="389"/>
      <c r="I262" s="81">
        <f t="shared" si="29"/>
        <v>46403007.57</v>
      </c>
      <c r="J262" s="389"/>
    </row>
    <row r="263" s="338" customFormat="1" ht="24" customHeight="1" spans="1:10">
      <c r="A263" s="386" t="s">
        <v>533</v>
      </c>
      <c r="B263" s="387">
        <v>7</v>
      </c>
      <c r="C263" s="388" t="s">
        <v>129</v>
      </c>
      <c r="D263" s="81">
        <v>0</v>
      </c>
      <c r="E263" s="81"/>
      <c r="F263" s="81">
        <v>0</v>
      </c>
      <c r="G263" s="81"/>
      <c r="H263" s="389"/>
      <c r="I263" s="81">
        <f t="shared" ref="I263:I326" si="34">G263-D263</f>
        <v>0</v>
      </c>
      <c r="J263" s="389"/>
    </row>
    <row r="264" s="338" customFormat="1" ht="24" customHeight="1" spans="1:10">
      <c r="A264" s="386" t="s">
        <v>534</v>
      </c>
      <c r="B264" s="387">
        <v>7</v>
      </c>
      <c r="C264" s="388" t="s">
        <v>226</v>
      </c>
      <c r="D264" s="81">
        <v>0</v>
      </c>
      <c r="E264" s="81"/>
      <c r="F264" s="81">
        <v>0</v>
      </c>
      <c r="G264" s="81"/>
      <c r="H264" s="389"/>
      <c r="I264" s="81">
        <f t="shared" si="34"/>
        <v>0</v>
      </c>
      <c r="J264" s="389"/>
    </row>
    <row r="265" s="338" customFormat="1" ht="24" customHeight="1" spans="1:10">
      <c r="A265" s="386" t="s">
        <v>535</v>
      </c>
      <c r="B265" s="387">
        <v>7</v>
      </c>
      <c r="C265" s="388" t="s">
        <v>536</v>
      </c>
      <c r="D265" s="81">
        <v>0</v>
      </c>
      <c r="E265" s="81"/>
      <c r="F265" s="81">
        <v>0</v>
      </c>
      <c r="G265" s="81">
        <v>150000</v>
      </c>
      <c r="H265" s="389"/>
      <c r="I265" s="81">
        <f t="shared" si="34"/>
        <v>150000</v>
      </c>
      <c r="J265" s="389"/>
    </row>
    <row r="266" s="338" customFormat="1" ht="24" customHeight="1" spans="1:10">
      <c r="A266" s="386" t="s">
        <v>537</v>
      </c>
      <c r="B266" s="387">
        <v>7</v>
      </c>
      <c r="C266" s="388" t="s">
        <v>538</v>
      </c>
      <c r="D266" s="81">
        <v>1490000</v>
      </c>
      <c r="E266" s="81"/>
      <c r="F266" s="81">
        <v>0</v>
      </c>
      <c r="G266" s="81">
        <v>343411.29</v>
      </c>
      <c r="H266" s="389"/>
      <c r="I266" s="81">
        <f t="shared" si="34"/>
        <v>-1146588.71</v>
      </c>
      <c r="J266" s="389">
        <f t="shared" ref="J266:J271" si="35">I266/D266</f>
        <v>-0.769522624161074</v>
      </c>
    </row>
    <row r="267" s="338" customFormat="1" ht="24" customHeight="1" spans="1:10">
      <c r="A267" s="386" t="s">
        <v>539</v>
      </c>
      <c r="B267" s="387">
        <v>7</v>
      </c>
      <c r="C267" s="388" t="s">
        <v>540</v>
      </c>
      <c r="D267" s="81">
        <v>0</v>
      </c>
      <c r="E267" s="81"/>
      <c r="F267" s="81">
        <v>0</v>
      </c>
      <c r="G267" s="81"/>
      <c r="H267" s="389"/>
      <c r="I267" s="81">
        <f t="shared" si="34"/>
        <v>0</v>
      </c>
      <c r="J267" s="389"/>
    </row>
    <row r="268" s="338" customFormat="1" ht="24" customHeight="1" spans="1:10">
      <c r="A268" s="386" t="s">
        <v>541</v>
      </c>
      <c r="B268" s="387">
        <v>7</v>
      </c>
      <c r="C268" s="388" t="s">
        <v>542</v>
      </c>
      <c r="D268" s="81">
        <v>0</v>
      </c>
      <c r="E268" s="81"/>
      <c r="F268" s="81">
        <v>0</v>
      </c>
      <c r="G268" s="81"/>
      <c r="H268" s="389"/>
      <c r="I268" s="81">
        <f t="shared" si="34"/>
        <v>0</v>
      </c>
      <c r="J268" s="389"/>
    </row>
    <row r="269" s="338" customFormat="1" ht="24" customHeight="1" spans="1:10">
      <c r="A269" s="386" t="s">
        <v>543</v>
      </c>
      <c r="B269" s="387">
        <v>7</v>
      </c>
      <c r="C269" s="388" t="s">
        <v>143</v>
      </c>
      <c r="D269" s="81">
        <v>0</v>
      </c>
      <c r="E269" s="81"/>
      <c r="F269" s="81">
        <v>0</v>
      </c>
      <c r="G269" s="81"/>
      <c r="H269" s="389"/>
      <c r="I269" s="81">
        <f t="shared" si="34"/>
        <v>0</v>
      </c>
      <c r="J269" s="389"/>
    </row>
    <row r="270" s="338" customFormat="1" ht="24" customHeight="1" spans="1:10">
      <c r="A270" s="386" t="s">
        <v>544</v>
      </c>
      <c r="B270" s="387">
        <v>7</v>
      </c>
      <c r="C270" s="388" t="s">
        <v>545</v>
      </c>
      <c r="D270" s="81">
        <v>3760000</v>
      </c>
      <c r="E270" s="81"/>
      <c r="F270" s="81">
        <v>0</v>
      </c>
      <c r="G270" s="81">
        <v>5935698.76</v>
      </c>
      <c r="H270" s="389"/>
      <c r="I270" s="81">
        <f t="shared" si="34"/>
        <v>2175698.76</v>
      </c>
      <c r="J270" s="389">
        <f t="shared" si="35"/>
        <v>0.578643287234042</v>
      </c>
    </row>
    <row r="271" s="338" customFormat="1" ht="24" customHeight="1" spans="1:10">
      <c r="A271" s="386" t="s">
        <v>546</v>
      </c>
      <c r="B271" s="387">
        <v>5</v>
      </c>
      <c r="C271" s="388" t="s">
        <v>547</v>
      </c>
      <c r="D271" s="81">
        <v>10000</v>
      </c>
      <c r="E271" s="81"/>
      <c r="F271" s="81">
        <v>0</v>
      </c>
      <c r="G271" s="81">
        <v>25451.4</v>
      </c>
      <c r="H271" s="389"/>
      <c r="I271" s="81">
        <f t="shared" si="34"/>
        <v>15451.4</v>
      </c>
      <c r="J271" s="389">
        <f t="shared" si="35"/>
        <v>1.54514</v>
      </c>
    </row>
    <row r="272" s="338" customFormat="1" ht="24" customHeight="1" spans="1:10">
      <c r="A272" s="386" t="s">
        <v>548</v>
      </c>
      <c r="B272" s="387">
        <v>7</v>
      </c>
      <c r="C272" s="388" t="s">
        <v>125</v>
      </c>
      <c r="D272" s="81">
        <v>0</v>
      </c>
      <c r="E272" s="81"/>
      <c r="F272" s="81">
        <v>0</v>
      </c>
      <c r="G272" s="81"/>
      <c r="H272" s="389"/>
      <c r="I272" s="81">
        <f t="shared" si="34"/>
        <v>0</v>
      </c>
      <c r="J272" s="389"/>
    </row>
    <row r="273" s="338" customFormat="1" ht="24" customHeight="1" spans="1:10">
      <c r="A273" s="386" t="s">
        <v>549</v>
      </c>
      <c r="B273" s="387">
        <v>7</v>
      </c>
      <c r="C273" s="388" t="s">
        <v>127</v>
      </c>
      <c r="D273" s="81">
        <v>10000</v>
      </c>
      <c r="E273" s="81"/>
      <c r="F273" s="81">
        <v>0</v>
      </c>
      <c r="G273" s="81">
        <v>25451.4</v>
      </c>
      <c r="H273" s="389"/>
      <c r="I273" s="81">
        <f t="shared" si="34"/>
        <v>15451.4</v>
      </c>
      <c r="J273" s="389">
        <f>I273/D273</f>
        <v>1.54514</v>
      </c>
    </row>
    <row r="274" s="338" customFormat="1" ht="24" customHeight="1" spans="1:10">
      <c r="A274" s="386" t="s">
        <v>550</v>
      </c>
      <c r="B274" s="387">
        <v>7</v>
      </c>
      <c r="C274" s="388" t="s">
        <v>129</v>
      </c>
      <c r="D274" s="81">
        <v>0</v>
      </c>
      <c r="E274" s="81"/>
      <c r="F274" s="81">
        <v>0</v>
      </c>
      <c r="G274" s="81"/>
      <c r="H274" s="389"/>
      <c r="I274" s="81">
        <f t="shared" si="34"/>
        <v>0</v>
      </c>
      <c r="J274" s="389"/>
    </row>
    <row r="275" s="338" customFormat="1" ht="24" customHeight="1" spans="1:10">
      <c r="A275" s="386" t="s">
        <v>551</v>
      </c>
      <c r="B275" s="387">
        <v>7</v>
      </c>
      <c r="C275" s="388" t="s">
        <v>552</v>
      </c>
      <c r="D275" s="81">
        <v>0</v>
      </c>
      <c r="E275" s="81"/>
      <c r="F275" s="81">
        <v>0</v>
      </c>
      <c r="G275" s="81"/>
      <c r="H275" s="389"/>
      <c r="I275" s="81">
        <f t="shared" si="34"/>
        <v>0</v>
      </c>
      <c r="J275" s="389"/>
    </row>
    <row r="276" s="338" customFormat="1" ht="24" customHeight="1" spans="1:10">
      <c r="A276" s="386" t="s">
        <v>553</v>
      </c>
      <c r="B276" s="387">
        <v>7</v>
      </c>
      <c r="C276" s="388" t="s">
        <v>143</v>
      </c>
      <c r="D276" s="81">
        <v>0</v>
      </c>
      <c r="E276" s="81"/>
      <c r="F276" s="81">
        <v>0</v>
      </c>
      <c r="G276" s="81"/>
      <c r="H276" s="389"/>
      <c r="I276" s="81">
        <f t="shared" si="34"/>
        <v>0</v>
      </c>
      <c r="J276" s="389"/>
    </row>
    <row r="277" s="338" customFormat="1" ht="24" customHeight="1" spans="1:10">
      <c r="A277" s="386" t="s">
        <v>554</v>
      </c>
      <c r="B277" s="387">
        <v>7</v>
      </c>
      <c r="C277" s="388" t="s">
        <v>555</v>
      </c>
      <c r="D277" s="81">
        <v>0</v>
      </c>
      <c r="E277" s="81"/>
      <c r="F277" s="81">
        <v>0</v>
      </c>
      <c r="G277" s="81"/>
      <c r="H277" s="389"/>
      <c r="I277" s="81">
        <f t="shared" si="34"/>
        <v>0</v>
      </c>
      <c r="J277" s="389"/>
    </row>
    <row r="278" s="338" customFormat="1" ht="24" customHeight="1" spans="1:10">
      <c r="A278" s="386" t="s">
        <v>556</v>
      </c>
      <c r="B278" s="387">
        <v>5</v>
      </c>
      <c r="C278" s="388" t="s">
        <v>557</v>
      </c>
      <c r="D278" s="81">
        <v>520000</v>
      </c>
      <c r="E278" s="81">
        <v>2009570.45</v>
      </c>
      <c r="F278" s="81">
        <v>654299.62</v>
      </c>
      <c r="G278" s="81">
        <v>2494965.72</v>
      </c>
      <c r="H278" s="389"/>
      <c r="I278" s="81">
        <f t="shared" si="34"/>
        <v>1974965.72</v>
      </c>
      <c r="J278" s="389">
        <f t="shared" ref="J278:J280" si="36">I278/D278</f>
        <v>3.798011</v>
      </c>
    </row>
    <row r="279" s="338" customFormat="1" ht="24" customHeight="1" spans="1:10">
      <c r="A279" s="386" t="s">
        <v>558</v>
      </c>
      <c r="B279" s="387">
        <v>7</v>
      </c>
      <c r="C279" s="388" t="s">
        <v>125</v>
      </c>
      <c r="D279" s="81">
        <v>190000</v>
      </c>
      <c r="E279" s="81"/>
      <c r="F279" s="81">
        <v>0</v>
      </c>
      <c r="G279" s="81">
        <v>98000</v>
      </c>
      <c r="H279" s="389"/>
      <c r="I279" s="81">
        <f t="shared" si="34"/>
        <v>-92000</v>
      </c>
      <c r="J279" s="389">
        <f t="shared" si="36"/>
        <v>-0.484210526315789</v>
      </c>
    </row>
    <row r="280" s="338" customFormat="1" ht="24" customHeight="1" spans="1:10">
      <c r="A280" s="386" t="s">
        <v>559</v>
      </c>
      <c r="B280" s="387">
        <v>7</v>
      </c>
      <c r="C280" s="388" t="s">
        <v>127</v>
      </c>
      <c r="D280" s="81">
        <v>130000</v>
      </c>
      <c r="E280" s="81">
        <v>2009570.45</v>
      </c>
      <c r="F280" s="81">
        <v>654299.62</v>
      </c>
      <c r="G280" s="81">
        <v>2396965.72</v>
      </c>
      <c r="H280" s="389"/>
      <c r="I280" s="81">
        <f t="shared" si="34"/>
        <v>2266965.72</v>
      </c>
      <c r="J280" s="389">
        <f t="shared" si="36"/>
        <v>17.4381978461538</v>
      </c>
    </row>
    <row r="281" s="338" customFormat="1" ht="24" customHeight="1" spans="1:10">
      <c r="A281" s="386" t="s">
        <v>560</v>
      </c>
      <c r="B281" s="387">
        <v>7</v>
      </c>
      <c r="C281" s="388" t="s">
        <v>129</v>
      </c>
      <c r="D281" s="81">
        <v>0</v>
      </c>
      <c r="E281" s="81"/>
      <c r="F281" s="81">
        <v>0</v>
      </c>
      <c r="G281" s="81"/>
      <c r="H281" s="389"/>
      <c r="I281" s="81">
        <f t="shared" si="34"/>
        <v>0</v>
      </c>
      <c r="J281" s="389"/>
    </row>
    <row r="282" s="338" customFormat="1" ht="24" customHeight="1" spans="1:10">
      <c r="A282" s="386" t="s">
        <v>561</v>
      </c>
      <c r="B282" s="387">
        <v>7</v>
      </c>
      <c r="C282" s="388" t="s">
        <v>562</v>
      </c>
      <c r="D282" s="81">
        <v>0</v>
      </c>
      <c r="E282" s="81"/>
      <c r="F282" s="81">
        <v>0</v>
      </c>
      <c r="G282" s="81"/>
      <c r="H282" s="389"/>
      <c r="I282" s="81">
        <f t="shared" si="34"/>
        <v>0</v>
      </c>
      <c r="J282" s="389"/>
    </row>
    <row r="283" s="338" customFormat="1" ht="24" customHeight="1" spans="1:10">
      <c r="A283" s="386" t="s">
        <v>563</v>
      </c>
      <c r="B283" s="387">
        <v>7</v>
      </c>
      <c r="C283" s="388" t="s">
        <v>564</v>
      </c>
      <c r="D283" s="81">
        <v>0</v>
      </c>
      <c r="E283" s="81"/>
      <c r="F283" s="81">
        <v>0</v>
      </c>
      <c r="G283" s="81"/>
      <c r="H283" s="389"/>
      <c r="I283" s="81">
        <f t="shared" si="34"/>
        <v>0</v>
      </c>
      <c r="J283" s="389"/>
    </row>
    <row r="284" s="338" customFormat="1" ht="24" customHeight="1" spans="1:10">
      <c r="A284" s="386" t="s">
        <v>565</v>
      </c>
      <c r="B284" s="387">
        <v>7</v>
      </c>
      <c r="C284" s="388" t="s">
        <v>143</v>
      </c>
      <c r="D284" s="81">
        <v>0</v>
      </c>
      <c r="E284" s="81"/>
      <c r="F284" s="81">
        <v>0</v>
      </c>
      <c r="G284" s="81"/>
      <c r="H284" s="389"/>
      <c r="I284" s="81">
        <f t="shared" si="34"/>
        <v>0</v>
      </c>
      <c r="J284" s="389"/>
    </row>
    <row r="285" s="338" customFormat="1" ht="24" customHeight="1" spans="1:10">
      <c r="A285" s="386" t="s">
        <v>566</v>
      </c>
      <c r="B285" s="387">
        <v>7</v>
      </c>
      <c r="C285" s="388" t="s">
        <v>567</v>
      </c>
      <c r="D285" s="81">
        <v>200000</v>
      </c>
      <c r="E285" s="81"/>
      <c r="F285" s="81">
        <v>0</v>
      </c>
      <c r="G285" s="81"/>
      <c r="H285" s="389"/>
      <c r="I285" s="81">
        <f t="shared" si="34"/>
        <v>-200000</v>
      </c>
      <c r="J285" s="389">
        <f t="shared" ref="J285:J287" si="37">I285/D285</f>
        <v>-1</v>
      </c>
    </row>
    <row r="286" s="338" customFormat="1" ht="24" customHeight="1" spans="1:10">
      <c r="A286" s="386" t="s">
        <v>568</v>
      </c>
      <c r="B286" s="387">
        <v>5</v>
      </c>
      <c r="C286" s="388" t="s">
        <v>569</v>
      </c>
      <c r="D286" s="81">
        <v>450000</v>
      </c>
      <c r="E286" s="81">
        <v>7196310</v>
      </c>
      <c r="F286" s="81">
        <v>3698078</v>
      </c>
      <c r="G286" s="81">
        <v>6104395.53</v>
      </c>
      <c r="H286" s="389"/>
      <c r="I286" s="81">
        <f t="shared" si="34"/>
        <v>5654395.53</v>
      </c>
      <c r="J286" s="389">
        <f t="shared" si="37"/>
        <v>12.5653234</v>
      </c>
    </row>
    <row r="287" s="338" customFormat="1" ht="24" customHeight="1" spans="1:10">
      <c r="A287" s="386" t="s">
        <v>570</v>
      </c>
      <c r="B287" s="387">
        <v>7</v>
      </c>
      <c r="C287" s="388" t="s">
        <v>125</v>
      </c>
      <c r="D287" s="81">
        <v>450000</v>
      </c>
      <c r="E287" s="81"/>
      <c r="F287" s="81">
        <v>0</v>
      </c>
      <c r="G287" s="81">
        <v>237000</v>
      </c>
      <c r="H287" s="389"/>
      <c r="I287" s="81">
        <f t="shared" si="34"/>
        <v>-213000</v>
      </c>
      <c r="J287" s="389">
        <f t="shared" si="37"/>
        <v>-0.473333333333333</v>
      </c>
    </row>
    <row r="288" s="338" customFormat="1" ht="24" customHeight="1" spans="1:10">
      <c r="A288" s="386" t="s">
        <v>571</v>
      </c>
      <c r="B288" s="387">
        <v>7</v>
      </c>
      <c r="C288" s="388" t="s">
        <v>127</v>
      </c>
      <c r="D288" s="81">
        <v>0</v>
      </c>
      <c r="E288" s="81">
        <v>7196310</v>
      </c>
      <c r="F288" s="81">
        <v>3698078</v>
      </c>
      <c r="G288" s="81">
        <v>5867395.53</v>
      </c>
      <c r="H288" s="389"/>
      <c r="I288" s="81">
        <f t="shared" si="34"/>
        <v>5867395.53</v>
      </c>
      <c r="J288" s="389"/>
    </row>
    <row r="289" s="338" customFormat="1" ht="24" customHeight="1" spans="1:10">
      <c r="A289" s="386" t="s">
        <v>572</v>
      </c>
      <c r="B289" s="387">
        <v>7</v>
      </c>
      <c r="C289" s="388" t="s">
        <v>129</v>
      </c>
      <c r="D289" s="81">
        <v>0</v>
      </c>
      <c r="E289" s="81"/>
      <c r="F289" s="81">
        <v>0</v>
      </c>
      <c r="G289" s="81"/>
      <c r="H289" s="389"/>
      <c r="I289" s="81">
        <f t="shared" si="34"/>
        <v>0</v>
      </c>
      <c r="J289" s="389"/>
    </row>
    <row r="290" s="338" customFormat="1" ht="24" customHeight="1" spans="1:10">
      <c r="A290" s="386" t="s">
        <v>573</v>
      </c>
      <c r="B290" s="387">
        <v>7</v>
      </c>
      <c r="C290" s="388" t="s">
        <v>574</v>
      </c>
      <c r="D290" s="81">
        <v>0</v>
      </c>
      <c r="E290" s="81"/>
      <c r="F290" s="81">
        <v>0</v>
      </c>
      <c r="G290" s="81"/>
      <c r="H290" s="389"/>
      <c r="I290" s="81">
        <f t="shared" si="34"/>
        <v>0</v>
      </c>
      <c r="J290" s="389"/>
    </row>
    <row r="291" s="338" customFormat="1" ht="24" customHeight="1" spans="1:10">
      <c r="A291" s="386" t="s">
        <v>575</v>
      </c>
      <c r="B291" s="387">
        <v>7</v>
      </c>
      <c r="C291" s="388" t="s">
        <v>576</v>
      </c>
      <c r="D291" s="81">
        <v>0</v>
      </c>
      <c r="E291" s="81"/>
      <c r="F291" s="81">
        <v>0</v>
      </c>
      <c r="G291" s="81"/>
      <c r="H291" s="389"/>
      <c r="I291" s="81">
        <f t="shared" si="34"/>
        <v>0</v>
      </c>
      <c r="J291" s="389"/>
    </row>
    <row r="292" s="338" customFormat="1" ht="24" customHeight="1" spans="1:10">
      <c r="A292" s="386" t="s">
        <v>577</v>
      </c>
      <c r="B292" s="387">
        <v>7</v>
      </c>
      <c r="C292" s="388" t="s">
        <v>578</v>
      </c>
      <c r="D292" s="81">
        <v>0</v>
      </c>
      <c r="E292" s="81"/>
      <c r="F292" s="81">
        <v>0</v>
      </c>
      <c r="G292" s="81"/>
      <c r="H292" s="389"/>
      <c r="I292" s="81">
        <f t="shared" si="34"/>
        <v>0</v>
      </c>
      <c r="J292" s="389"/>
    </row>
    <row r="293" s="338" customFormat="1" ht="24" customHeight="1" spans="1:10">
      <c r="A293" s="386" t="s">
        <v>579</v>
      </c>
      <c r="B293" s="387">
        <v>7</v>
      </c>
      <c r="C293" s="388" t="s">
        <v>143</v>
      </c>
      <c r="D293" s="81">
        <v>0</v>
      </c>
      <c r="E293" s="81"/>
      <c r="F293" s="81">
        <v>0</v>
      </c>
      <c r="G293" s="81"/>
      <c r="H293" s="389"/>
      <c r="I293" s="81">
        <f t="shared" si="34"/>
        <v>0</v>
      </c>
      <c r="J293" s="389"/>
    </row>
    <row r="294" s="338" customFormat="1" ht="24" customHeight="1" spans="1:10">
      <c r="A294" s="386" t="s">
        <v>580</v>
      </c>
      <c r="B294" s="387">
        <v>7</v>
      </c>
      <c r="C294" s="388" t="s">
        <v>581</v>
      </c>
      <c r="D294" s="81">
        <v>0</v>
      </c>
      <c r="E294" s="81"/>
      <c r="F294" s="81">
        <v>0</v>
      </c>
      <c r="G294" s="81"/>
      <c r="H294" s="389"/>
      <c r="I294" s="81">
        <f t="shared" si="34"/>
        <v>0</v>
      </c>
      <c r="J294" s="389"/>
    </row>
    <row r="295" s="338" customFormat="1" ht="24" customHeight="1" spans="1:10">
      <c r="A295" s="386" t="s">
        <v>582</v>
      </c>
      <c r="B295" s="387">
        <v>5</v>
      </c>
      <c r="C295" s="388" t="s">
        <v>583</v>
      </c>
      <c r="D295" s="81">
        <v>4930000</v>
      </c>
      <c r="E295" s="81">
        <v>6115567.48</v>
      </c>
      <c r="F295" s="81">
        <v>6786139.58</v>
      </c>
      <c r="G295" s="81">
        <v>6091434.46</v>
      </c>
      <c r="H295" s="389">
        <f t="shared" ref="H295:H297" si="38">G295/F295</f>
        <v>0.897628819476772</v>
      </c>
      <c r="I295" s="81">
        <f t="shared" si="34"/>
        <v>1161434.46</v>
      </c>
      <c r="J295" s="389">
        <f t="shared" ref="J295:J300" si="39">I295/D295</f>
        <v>0.2355850831643</v>
      </c>
    </row>
    <row r="296" s="338" customFormat="1" ht="24" customHeight="1" spans="1:10">
      <c r="A296" s="386" t="s">
        <v>584</v>
      </c>
      <c r="B296" s="387">
        <v>7</v>
      </c>
      <c r="C296" s="388" t="s">
        <v>125</v>
      </c>
      <c r="D296" s="81">
        <v>4350000</v>
      </c>
      <c r="E296" s="81">
        <v>5347231.15</v>
      </c>
      <c r="F296" s="81">
        <v>3758080.08</v>
      </c>
      <c r="G296" s="81">
        <v>4814660.43</v>
      </c>
      <c r="H296" s="389">
        <f t="shared" si="38"/>
        <v>1.2811489716845</v>
      </c>
      <c r="I296" s="81">
        <f t="shared" si="34"/>
        <v>464660.43</v>
      </c>
      <c r="J296" s="389">
        <f t="shared" si="39"/>
        <v>0.106818489655172</v>
      </c>
    </row>
    <row r="297" s="338" customFormat="1" ht="24" customHeight="1" spans="1:10">
      <c r="A297" s="386" t="s">
        <v>585</v>
      </c>
      <c r="B297" s="387">
        <v>7</v>
      </c>
      <c r="C297" s="388" t="s">
        <v>127</v>
      </c>
      <c r="D297" s="81">
        <v>0</v>
      </c>
      <c r="E297" s="81"/>
      <c r="F297" s="81">
        <v>650000</v>
      </c>
      <c r="G297" s="81">
        <v>431607</v>
      </c>
      <c r="H297" s="389">
        <f t="shared" si="38"/>
        <v>0.664010769230769</v>
      </c>
      <c r="I297" s="81">
        <f t="shared" si="34"/>
        <v>431607</v>
      </c>
      <c r="J297" s="389"/>
    </row>
    <row r="298" s="338" customFormat="1" ht="24" customHeight="1" spans="1:10">
      <c r="A298" s="386" t="s">
        <v>586</v>
      </c>
      <c r="B298" s="387">
        <v>7</v>
      </c>
      <c r="C298" s="388" t="s">
        <v>129</v>
      </c>
      <c r="D298" s="81">
        <v>0</v>
      </c>
      <c r="E298" s="81"/>
      <c r="F298" s="81">
        <v>0</v>
      </c>
      <c r="G298" s="81"/>
      <c r="H298" s="389"/>
      <c r="I298" s="81">
        <f t="shared" si="34"/>
        <v>0</v>
      </c>
      <c r="J298" s="389"/>
    </row>
    <row r="299" s="338" customFormat="1" ht="24" customHeight="1" spans="1:10">
      <c r="A299" s="386" t="s">
        <v>587</v>
      </c>
      <c r="B299" s="387">
        <v>7</v>
      </c>
      <c r="C299" s="388" t="s">
        <v>588</v>
      </c>
      <c r="D299" s="81">
        <v>90000</v>
      </c>
      <c r="E299" s="81">
        <v>50000</v>
      </c>
      <c r="F299" s="81">
        <v>109950</v>
      </c>
      <c r="G299" s="81">
        <v>103600</v>
      </c>
      <c r="H299" s="389">
        <f>G299/F299</f>
        <v>0.942246475670759</v>
      </c>
      <c r="I299" s="81">
        <f t="shared" si="34"/>
        <v>13600</v>
      </c>
      <c r="J299" s="389">
        <f t="shared" si="39"/>
        <v>0.151111111111111</v>
      </c>
    </row>
    <row r="300" s="338" customFormat="1" ht="24" customHeight="1" spans="1:10">
      <c r="A300" s="386" t="s">
        <v>589</v>
      </c>
      <c r="B300" s="387">
        <v>7</v>
      </c>
      <c r="C300" s="388" t="s">
        <v>590</v>
      </c>
      <c r="D300" s="81">
        <v>330000</v>
      </c>
      <c r="E300" s="81">
        <v>210000</v>
      </c>
      <c r="F300" s="81">
        <v>110000</v>
      </c>
      <c r="G300" s="81">
        <v>10773</v>
      </c>
      <c r="H300" s="389">
        <f>G300/F300</f>
        <v>0.0979363636363636</v>
      </c>
      <c r="I300" s="81">
        <f t="shared" si="34"/>
        <v>-319227</v>
      </c>
      <c r="J300" s="389">
        <f t="shared" si="39"/>
        <v>-0.967354545454545</v>
      </c>
    </row>
    <row r="301" s="338" customFormat="1" ht="24" customHeight="1" spans="1:10">
      <c r="A301" s="386" t="s">
        <v>591</v>
      </c>
      <c r="B301" s="387">
        <v>7</v>
      </c>
      <c r="C301" s="388" t="s">
        <v>592</v>
      </c>
      <c r="D301" s="81">
        <v>0</v>
      </c>
      <c r="E301" s="81"/>
      <c r="F301" s="81">
        <v>0</v>
      </c>
      <c r="G301" s="81"/>
      <c r="H301" s="389"/>
      <c r="I301" s="81">
        <f t="shared" si="34"/>
        <v>0</v>
      </c>
      <c r="J301" s="389"/>
    </row>
    <row r="302" s="338" customFormat="1" ht="24" customHeight="1" spans="1:10">
      <c r="A302" s="386" t="s">
        <v>593</v>
      </c>
      <c r="B302" s="387">
        <v>7</v>
      </c>
      <c r="C302" s="388" t="s">
        <v>594</v>
      </c>
      <c r="D302" s="81">
        <v>0</v>
      </c>
      <c r="E302" s="81">
        <v>116000</v>
      </c>
      <c r="F302" s="81">
        <v>57000</v>
      </c>
      <c r="G302" s="81">
        <v>57000</v>
      </c>
      <c r="H302" s="389"/>
      <c r="I302" s="81">
        <f t="shared" si="34"/>
        <v>57000</v>
      </c>
      <c r="J302" s="389"/>
    </row>
    <row r="303" s="338" customFormat="1" ht="24" customHeight="1" spans="1:10">
      <c r="A303" s="386" t="s">
        <v>595</v>
      </c>
      <c r="B303" s="387">
        <v>7</v>
      </c>
      <c r="C303" s="388" t="s">
        <v>596</v>
      </c>
      <c r="D303" s="81">
        <v>0</v>
      </c>
      <c r="E303" s="81"/>
      <c r="F303" s="81">
        <v>0</v>
      </c>
      <c r="G303" s="81"/>
      <c r="H303" s="389"/>
      <c r="I303" s="81">
        <f t="shared" si="34"/>
        <v>0</v>
      </c>
      <c r="J303" s="389"/>
    </row>
    <row r="304" s="338" customFormat="1" ht="24" customHeight="1" spans="1:10">
      <c r="A304" s="386" t="s">
        <v>597</v>
      </c>
      <c r="B304" s="387">
        <v>7</v>
      </c>
      <c r="C304" s="388" t="s">
        <v>598</v>
      </c>
      <c r="D304" s="81">
        <v>0</v>
      </c>
      <c r="E304" s="81">
        <v>100000</v>
      </c>
      <c r="F304" s="81">
        <v>12400</v>
      </c>
      <c r="G304" s="81">
        <v>12400</v>
      </c>
      <c r="H304" s="389"/>
      <c r="I304" s="81">
        <f t="shared" si="34"/>
        <v>12400</v>
      </c>
      <c r="J304" s="389"/>
    </row>
    <row r="305" s="338" customFormat="1" ht="24" customHeight="1" spans="1:10">
      <c r="A305" s="386" t="s">
        <v>599</v>
      </c>
      <c r="B305" s="387">
        <v>7</v>
      </c>
      <c r="C305" s="388" t="s">
        <v>600</v>
      </c>
      <c r="D305" s="81">
        <v>0</v>
      </c>
      <c r="E305" s="81">
        <v>109000</v>
      </c>
      <c r="F305" s="81">
        <v>88709.5</v>
      </c>
      <c r="G305" s="81">
        <v>88709.5</v>
      </c>
      <c r="H305" s="389"/>
      <c r="I305" s="81">
        <f t="shared" si="34"/>
        <v>88709.5</v>
      </c>
      <c r="J305" s="389"/>
    </row>
    <row r="306" s="338" customFormat="1" ht="24" customHeight="1" spans="1:10">
      <c r="A306" s="386" t="s">
        <v>601</v>
      </c>
      <c r="B306" s="387">
        <v>7</v>
      </c>
      <c r="C306" s="388" t="s">
        <v>226</v>
      </c>
      <c r="D306" s="81">
        <v>0</v>
      </c>
      <c r="E306" s="81"/>
      <c r="F306" s="81">
        <v>0</v>
      </c>
      <c r="G306" s="81"/>
      <c r="H306" s="389"/>
      <c r="I306" s="81">
        <f t="shared" si="34"/>
        <v>0</v>
      </c>
      <c r="J306" s="389"/>
    </row>
    <row r="307" s="338" customFormat="1" ht="24" customHeight="1" spans="1:10">
      <c r="A307" s="386" t="s">
        <v>602</v>
      </c>
      <c r="B307" s="387">
        <v>7</v>
      </c>
      <c r="C307" s="388" t="s">
        <v>143</v>
      </c>
      <c r="D307" s="81">
        <v>0</v>
      </c>
      <c r="E307" s="81">
        <v>178336.33</v>
      </c>
      <c r="F307" s="81">
        <v>0</v>
      </c>
      <c r="G307" s="81">
        <v>141524.67</v>
      </c>
      <c r="H307" s="389"/>
      <c r="I307" s="81">
        <f t="shared" si="34"/>
        <v>141524.67</v>
      </c>
      <c r="J307" s="389"/>
    </row>
    <row r="308" s="338" customFormat="1" ht="24" customHeight="1" spans="1:10">
      <c r="A308" s="386" t="s">
        <v>603</v>
      </c>
      <c r="B308" s="387">
        <v>7</v>
      </c>
      <c r="C308" s="388" t="s">
        <v>604</v>
      </c>
      <c r="D308" s="81">
        <v>160000</v>
      </c>
      <c r="E308" s="81">
        <v>5000</v>
      </c>
      <c r="F308" s="81">
        <v>2000000</v>
      </c>
      <c r="G308" s="81">
        <v>431159.86</v>
      </c>
      <c r="H308" s="389"/>
      <c r="I308" s="81">
        <f t="shared" si="34"/>
        <v>271159.86</v>
      </c>
      <c r="J308" s="389">
        <f>I308/D308</f>
        <v>1.694749125</v>
      </c>
    </row>
    <row r="309" s="338" customFormat="1" ht="24" customHeight="1" spans="1:10">
      <c r="A309" s="386" t="s">
        <v>605</v>
      </c>
      <c r="B309" s="387">
        <v>5</v>
      </c>
      <c r="C309" s="388" t="s">
        <v>606</v>
      </c>
      <c r="D309" s="81">
        <v>0</v>
      </c>
      <c r="E309" s="81"/>
      <c r="F309" s="81">
        <v>0</v>
      </c>
      <c r="G309" s="81"/>
      <c r="H309" s="389"/>
      <c r="I309" s="81">
        <f t="shared" si="34"/>
        <v>0</v>
      </c>
      <c r="J309" s="389"/>
    </row>
    <row r="310" s="338" customFormat="1" ht="24" customHeight="1" spans="1:10">
      <c r="A310" s="386" t="s">
        <v>607</v>
      </c>
      <c r="B310" s="387">
        <v>7</v>
      </c>
      <c r="C310" s="388" t="s">
        <v>125</v>
      </c>
      <c r="D310" s="81">
        <v>0</v>
      </c>
      <c r="E310" s="81"/>
      <c r="F310" s="81">
        <v>0</v>
      </c>
      <c r="G310" s="81"/>
      <c r="H310" s="389"/>
      <c r="I310" s="81">
        <f t="shared" si="34"/>
        <v>0</v>
      </c>
      <c r="J310" s="389"/>
    </row>
    <row r="311" s="338" customFormat="1" ht="24" customHeight="1" spans="1:10">
      <c r="A311" s="386" t="s">
        <v>608</v>
      </c>
      <c r="B311" s="387">
        <v>7</v>
      </c>
      <c r="C311" s="388" t="s">
        <v>127</v>
      </c>
      <c r="D311" s="81">
        <v>0</v>
      </c>
      <c r="E311" s="81"/>
      <c r="F311" s="81">
        <v>0</v>
      </c>
      <c r="G311" s="81"/>
      <c r="H311" s="389"/>
      <c r="I311" s="81">
        <f t="shared" si="34"/>
        <v>0</v>
      </c>
      <c r="J311" s="389"/>
    </row>
    <row r="312" s="338" customFormat="1" ht="24" customHeight="1" spans="1:10">
      <c r="A312" s="386" t="s">
        <v>609</v>
      </c>
      <c r="B312" s="387">
        <v>7</v>
      </c>
      <c r="C312" s="388" t="s">
        <v>129</v>
      </c>
      <c r="D312" s="81">
        <v>0</v>
      </c>
      <c r="E312" s="81"/>
      <c r="F312" s="81">
        <v>0</v>
      </c>
      <c r="G312" s="81"/>
      <c r="H312" s="389"/>
      <c r="I312" s="81">
        <f t="shared" si="34"/>
        <v>0</v>
      </c>
      <c r="J312" s="389"/>
    </row>
    <row r="313" s="338" customFormat="1" ht="24" customHeight="1" spans="1:10">
      <c r="A313" s="386" t="s">
        <v>610</v>
      </c>
      <c r="B313" s="387">
        <v>7</v>
      </c>
      <c r="C313" s="388" t="s">
        <v>611</v>
      </c>
      <c r="D313" s="81">
        <v>0</v>
      </c>
      <c r="E313" s="81"/>
      <c r="F313" s="81">
        <v>0</v>
      </c>
      <c r="G313" s="81"/>
      <c r="H313" s="389"/>
      <c r="I313" s="81">
        <f t="shared" si="34"/>
        <v>0</v>
      </c>
      <c r="J313" s="389"/>
    </row>
    <row r="314" s="338" customFormat="1" ht="24" customHeight="1" spans="1:10">
      <c r="A314" s="386" t="s">
        <v>612</v>
      </c>
      <c r="B314" s="387">
        <v>7</v>
      </c>
      <c r="C314" s="388" t="s">
        <v>613</v>
      </c>
      <c r="D314" s="81">
        <v>0</v>
      </c>
      <c r="E314" s="81"/>
      <c r="F314" s="81">
        <v>0</v>
      </c>
      <c r="G314" s="81"/>
      <c r="H314" s="389"/>
      <c r="I314" s="81">
        <f t="shared" si="34"/>
        <v>0</v>
      </c>
      <c r="J314" s="389"/>
    </row>
    <row r="315" s="338" customFormat="1" ht="24" customHeight="1" spans="1:10">
      <c r="A315" s="386" t="s">
        <v>614</v>
      </c>
      <c r="B315" s="387">
        <v>7</v>
      </c>
      <c r="C315" s="388" t="s">
        <v>615</v>
      </c>
      <c r="D315" s="81">
        <v>0</v>
      </c>
      <c r="E315" s="81"/>
      <c r="F315" s="81">
        <v>0</v>
      </c>
      <c r="G315" s="81"/>
      <c r="H315" s="389"/>
      <c r="I315" s="81">
        <f t="shared" si="34"/>
        <v>0</v>
      </c>
      <c r="J315" s="389"/>
    </row>
    <row r="316" s="338" customFormat="1" ht="24" customHeight="1" spans="1:10">
      <c r="A316" s="386" t="s">
        <v>616</v>
      </c>
      <c r="B316" s="387">
        <v>7</v>
      </c>
      <c r="C316" s="388" t="s">
        <v>226</v>
      </c>
      <c r="D316" s="81">
        <v>0</v>
      </c>
      <c r="E316" s="81"/>
      <c r="F316" s="81">
        <v>0</v>
      </c>
      <c r="G316" s="81"/>
      <c r="H316" s="389"/>
      <c r="I316" s="81">
        <f t="shared" si="34"/>
        <v>0</v>
      </c>
      <c r="J316" s="389"/>
    </row>
    <row r="317" s="338" customFormat="1" ht="24" customHeight="1" spans="1:10">
      <c r="A317" s="386" t="s">
        <v>617</v>
      </c>
      <c r="B317" s="387">
        <v>7</v>
      </c>
      <c r="C317" s="388" t="s">
        <v>143</v>
      </c>
      <c r="D317" s="81">
        <v>0</v>
      </c>
      <c r="E317" s="81"/>
      <c r="F317" s="81">
        <v>0</v>
      </c>
      <c r="G317" s="81"/>
      <c r="H317" s="389"/>
      <c r="I317" s="81">
        <f t="shared" si="34"/>
        <v>0</v>
      </c>
      <c r="J317" s="389"/>
    </row>
    <row r="318" s="338" customFormat="1" ht="24" customHeight="1" spans="1:10">
      <c r="A318" s="386" t="s">
        <v>618</v>
      </c>
      <c r="B318" s="387">
        <v>7</v>
      </c>
      <c r="C318" s="388" t="s">
        <v>619</v>
      </c>
      <c r="D318" s="81">
        <v>0</v>
      </c>
      <c r="E318" s="81"/>
      <c r="F318" s="81">
        <v>0</v>
      </c>
      <c r="G318" s="81"/>
      <c r="H318" s="389"/>
      <c r="I318" s="81">
        <f t="shared" si="34"/>
        <v>0</v>
      </c>
      <c r="J318" s="389"/>
    </row>
    <row r="319" s="338" customFormat="1" ht="24" customHeight="1" spans="1:10">
      <c r="A319" s="386" t="s">
        <v>620</v>
      </c>
      <c r="B319" s="387">
        <v>5</v>
      </c>
      <c r="C319" s="388" t="s">
        <v>621</v>
      </c>
      <c r="D319" s="81">
        <v>0</v>
      </c>
      <c r="E319" s="81">
        <v>318000</v>
      </c>
      <c r="F319" s="81">
        <v>2000</v>
      </c>
      <c r="G319" s="81">
        <v>250824.42</v>
      </c>
      <c r="H319" s="389"/>
      <c r="I319" s="81">
        <f t="shared" si="34"/>
        <v>250824.42</v>
      </c>
      <c r="J319" s="389"/>
    </row>
    <row r="320" s="338" customFormat="1" ht="24" customHeight="1" spans="1:10">
      <c r="A320" s="386" t="s">
        <v>622</v>
      </c>
      <c r="B320" s="387">
        <v>7</v>
      </c>
      <c r="C320" s="388" t="s">
        <v>125</v>
      </c>
      <c r="D320" s="81">
        <v>0</v>
      </c>
      <c r="E320" s="81"/>
      <c r="F320" s="81">
        <v>0</v>
      </c>
      <c r="G320" s="81"/>
      <c r="H320" s="389"/>
      <c r="I320" s="81">
        <f t="shared" si="34"/>
        <v>0</v>
      </c>
      <c r="J320" s="389"/>
    </row>
    <row r="321" s="338" customFormat="1" ht="24" customHeight="1" spans="1:10">
      <c r="A321" s="386" t="s">
        <v>623</v>
      </c>
      <c r="B321" s="387">
        <v>7</v>
      </c>
      <c r="C321" s="388" t="s">
        <v>127</v>
      </c>
      <c r="D321" s="81">
        <v>0</v>
      </c>
      <c r="E321" s="81">
        <v>318000</v>
      </c>
      <c r="F321" s="81">
        <v>2000</v>
      </c>
      <c r="G321" s="81">
        <v>250824.42</v>
      </c>
      <c r="H321" s="389"/>
      <c r="I321" s="81">
        <f t="shared" si="34"/>
        <v>250824.42</v>
      </c>
      <c r="J321" s="389"/>
    </row>
    <row r="322" s="338" customFormat="1" ht="24" customHeight="1" spans="1:10">
      <c r="A322" s="386" t="s">
        <v>624</v>
      </c>
      <c r="B322" s="387">
        <v>7</v>
      </c>
      <c r="C322" s="388" t="s">
        <v>129</v>
      </c>
      <c r="D322" s="81">
        <v>0</v>
      </c>
      <c r="E322" s="81"/>
      <c r="F322" s="81">
        <v>0</v>
      </c>
      <c r="G322" s="81"/>
      <c r="H322" s="389"/>
      <c r="I322" s="81">
        <f t="shared" si="34"/>
        <v>0</v>
      </c>
      <c r="J322" s="389"/>
    </row>
    <row r="323" s="338" customFormat="1" ht="24" customHeight="1" spans="1:10">
      <c r="A323" s="386" t="s">
        <v>625</v>
      </c>
      <c r="B323" s="387">
        <v>7</v>
      </c>
      <c r="C323" s="388" t="s">
        <v>626</v>
      </c>
      <c r="D323" s="81">
        <v>0</v>
      </c>
      <c r="E323" s="81"/>
      <c r="F323" s="81">
        <v>0</v>
      </c>
      <c r="G323" s="81"/>
      <c r="H323" s="389"/>
      <c r="I323" s="81">
        <f t="shared" si="34"/>
        <v>0</v>
      </c>
      <c r="J323" s="389"/>
    </row>
    <row r="324" s="338" customFormat="1" ht="24" customHeight="1" spans="1:10">
      <c r="A324" s="386" t="s">
        <v>627</v>
      </c>
      <c r="B324" s="387">
        <v>7</v>
      </c>
      <c r="C324" s="388" t="s">
        <v>628</v>
      </c>
      <c r="D324" s="81">
        <v>0</v>
      </c>
      <c r="E324" s="81"/>
      <c r="F324" s="81">
        <v>0</v>
      </c>
      <c r="G324" s="81"/>
      <c r="H324" s="389"/>
      <c r="I324" s="81">
        <f t="shared" si="34"/>
        <v>0</v>
      </c>
      <c r="J324" s="389"/>
    </row>
    <row r="325" s="338" customFormat="1" ht="24" customHeight="1" spans="1:10">
      <c r="A325" s="386" t="s">
        <v>629</v>
      </c>
      <c r="B325" s="387">
        <v>7</v>
      </c>
      <c r="C325" s="388" t="s">
        <v>630</v>
      </c>
      <c r="D325" s="81">
        <v>0</v>
      </c>
      <c r="E325" s="81"/>
      <c r="F325" s="81">
        <v>0</v>
      </c>
      <c r="G325" s="81"/>
      <c r="H325" s="389"/>
      <c r="I325" s="81">
        <f t="shared" si="34"/>
        <v>0</v>
      </c>
      <c r="J325" s="389"/>
    </row>
    <row r="326" s="338" customFormat="1" ht="24" customHeight="1" spans="1:10">
      <c r="A326" s="386" t="s">
        <v>631</v>
      </c>
      <c r="B326" s="387">
        <v>7</v>
      </c>
      <c r="C326" s="388" t="s">
        <v>226</v>
      </c>
      <c r="D326" s="81">
        <v>0</v>
      </c>
      <c r="E326" s="81"/>
      <c r="F326" s="81">
        <v>0</v>
      </c>
      <c r="G326" s="81"/>
      <c r="H326" s="389"/>
      <c r="I326" s="81">
        <f t="shared" si="34"/>
        <v>0</v>
      </c>
      <c r="J326" s="389"/>
    </row>
    <row r="327" s="338" customFormat="1" ht="24" customHeight="1" spans="1:10">
      <c r="A327" s="386" t="s">
        <v>632</v>
      </c>
      <c r="B327" s="387">
        <v>7</v>
      </c>
      <c r="C327" s="388" t="s">
        <v>143</v>
      </c>
      <c r="D327" s="81">
        <v>0</v>
      </c>
      <c r="E327" s="81"/>
      <c r="F327" s="81">
        <v>0</v>
      </c>
      <c r="G327" s="81"/>
      <c r="H327" s="389"/>
      <c r="I327" s="81">
        <f t="shared" ref="I327:I390" si="40">G327-D327</f>
        <v>0</v>
      </c>
      <c r="J327" s="389"/>
    </row>
    <row r="328" s="338" customFormat="1" ht="24" customHeight="1" spans="1:10">
      <c r="A328" s="386" t="s">
        <v>633</v>
      </c>
      <c r="B328" s="387">
        <v>7</v>
      </c>
      <c r="C328" s="388" t="s">
        <v>634</v>
      </c>
      <c r="D328" s="81">
        <v>0</v>
      </c>
      <c r="E328" s="81"/>
      <c r="F328" s="81">
        <v>0</v>
      </c>
      <c r="G328" s="81"/>
      <c r="H328" s="389"/>
      <c r="I328" s="81">
        <f t="shared" si="40"/>
        <v>0</v>
      </c>
      <c r="J328" s="389"/>
    </row>
    <row r="329" s="338" customFormat="1" ht="24" customHeight="1" spans="1:10">
      <c r="A329" s="386" t="s">
        <v>635</v>
      </c>
      <c r="B329" s="387">
        <v>5</v>
      </c>
      <c r="C329" s="388" t="s">
        <v>636</v>
      </c>
      <c r="D329" s="81">
        <v>0</v>
      </c>
      <c r="E329" s="81"/>
      <c r="F329" s="81">
        <v>0</v>
      </c>
      <c r="G329" s="81">
        <v>63893.4</v>
      </c>
      <c r="H329" s="389"/>
      <c r="I329" s="81">
        <f t="shared" si="40"/>
        <v>63893.4</v>
      </c>
      <c r="J329" s="389"/>
    </row>
    <row r="330" s="338" customFormat="1" ht="24" customHeight="1" spans="1:10">
      <c r="A330" s="386" t="s">
        <v>637</v>
      </c>
      <c r="B330" s="387">
        <v>7</v>
      </c>
      <c r="C330" s="388" t="s">
        <v>125</v>
      </c>
      <c r="D330" s="81">
        <v>0</v>
      </c>
      <c r="E330" s="81"/>
      <c r="F330" s="81">
        <v>0</v>
      </c>
      <c r="G330" s="81"/>
      <c r="H330" s="389"/>
      <c r="I330" s="81">
        <f t="shared" si="40"/>
        <v>0</v>
      </c>
      <c r="J330" s="389"/>
    </row>
    <row r="331" s="338" customFormat="1" ht="24" customHeight="1" spans="1:10">
      <c r="A331" s="386" t="s">
        <v>638</v>
      </c>
      <c r="B331" s="387">
        <v>7</v>
      </c>
      <c r="C331" s="388" t="s">
        <v>127</v>
      </c>
      <c r="D331" s="81">
        <v>0</v>
      </c>
      <c r="E331" s="81"/>
      <c r="F331" s="81">
        <v>0</v>
      </c>
      <c r="G331" s="81"/>
      <c r="H331" s="389"/>
      <c r="I331" s="81">
        <f t="shared" si="40"/>
        <v>0</v>
      </c>
      <c r="J331" s="389"/>
    </row>
    <row r="332" s="338" customFormat="1" ht="24" customHeight="1" spans="1:10">
      <c r="A332" s="386" t="s">
        <v>639</v>
      </c>
      <c r="B332" s="387">
        <v>7</v>
      </c>
      <c r="C332" s="388" t="s">
        <v>129</v>
      </c>
      <c r="D332" s="81">
        <v>0</v>
      </c>
      <c r="E332" s="81"/>
      <c r="F332" s="81">
        <v>0</v>
      </c>
      <c r="G332" s="81"/>
      <c r="H332" s="389"/>
      <c r="I332" s="81">
        <f t="shared" si="40"/>
        <v>0</v>
      </c>
      <c r="J332" s="389"/>
    </row>
    <row r="333" s="338" customFormat="1" ht="24" customHeight="1" spans="1:10">
      <c r="A333" s="386" t="s">
        <v>640</v>
      </c>
      <c r="B333" s="387">
        <v>7</v>
      </c>
      <c r="C333" s="388" t="s">
        <v>641</v>
      </c>
      <c r="D333" s="81">
        <v>0</v>
      </c>
      <c r="E333" s="81"/>
      <c r="F333" s="81">
        <v>0</v>
      </c>
      <c r="G333" s="81"/>
      <c r="H333" s="389"/>
      <c r="I333" s="81">
        <f t="shared" si="40"/>
        <v>0</v>
      </c>
      <c r="J333" s="389"/>
    </row>
    <row r="334" s="338" customFormat="1" ht="24" customHeight="1" spans="1:10">
      <c r="A334" s="386" t="s">
        <v>642</v>
      </c>
      <c r="B334" s="387">
        <v>7</v>
      </c>
      <c r="C334" s="388" t="s">
        <v>643</v>
      </c>
      <c r="D334" s="81">
        <v>0</v>
      </c>
      <c r="E334" s="81"/>
      <c r="F334" s="81">
        <v>0</v>
      </c>
      <c r="G334" s="81">
        <v>63893.4</v>
      </c>
      <c r="H334" s="389"/>
      <c r="I334" s="81">
        <f t="shared" si="40"/>
        <v>63893.4</v>
      </c>
      <c r="J334" s="389"/>
    </row>
    <row r="335" s="338" customFormat="1" ht="24" customHeight="1" spans="1:10">
      <c r="A335" s="386" t="s">
        <v>644</v>
      </c>
      <c r="B335" s="387">
        <v>7</v>
      </c>
      <c r="C335" s="388" t="s">
        <v>143</v>
      </c>
      <c r="D335" s="81">
        <v>0</v>
      </c>
      <c r="E335" s="81"/>
      <c r="F335" s="81">
        <v>0</v>
      </c>
      <c r="G335" s="81"/>
      <c r="H335" s="389"/>
      <c r="I335" s="81">
        <f t="shared" si="40"/>
        <v>0</v>
      </c>
      <c r="J335" s="389"/>
    </row>
    <row r="336" s="338" customFormat="1" ht="24" customHeight="1" spans="1:10">
      <c r="A336" s="386" t="s">
        <v>645</v>
      </c>
      <c r="B336" s="387">
        <v>7</v>
      </c>
      <c r="C336" s="388" t="s">
        <v>646</v>
      </c>
      <c r="D336" s="81">
        <v>0</v>
      </c>
      <c r="E336" s="81"/>
      <c r="F336" s="81">
        <v>0</v>
      </c>
      <c r="G336" s="81"/>
      <c r="H336" s="389"/>
      <c r="I336" s="81">
        <f t="shared" si="40"/>
        <v>0</v>
      </c>
      <c r="J336" s="389"/>
    </row>
    <row r="337" s="338" customFormat="1" ht="24" customHeight="1" spans="1:10">
      <c r="A337" s="386" t="s">
        <v>647</v>
      </c>
      <c r="B337" s="387">
        <v>5</v>
      </c>
      <c r="C337" s="388" t="s">
        <v>648</v>
      </c>
      <c r="D337" s="81">
        <v>0</v>
      </c>
      <c r="E337" s="81"/>
      <c r="F337" s="81">
        <v>0</v>
      </c>
      <c r="G337" s="81"/>
      <c r="H337" s="389"/>
      <c r="I337" s="81">
        <f t="shared" si="40"/>
        <v>0</v>
      </c>
      <c r="J337" s="389"/>
    </row>
    <row r="338" s="338" customFormat="1" ht="24" customHeight="1" spans="1:10">
      <c r="A338" s="386" t="s">
        <v>649</v>
      </c>
      <c r="B338" s="387">
        <v>7</v>
      </c>
      <c r="C338" s="388" t="s">
        <v>125</v>
      </c>
      <c r="D338" s="81">
        <v>0</v>
      </c>
      <c r="E338" s="81"/>
      <c r="F338" s="81">
        <v>0</v>
      </c>
      <c r="G338" s="81"/>
      <c r="H338" s="389"/>
      <c r="I338" s="81">
        <f t="shared" si="40"/>
        <v>0</v>
      </c>
      <c r="J338" s="389"/>
    </row>
    <row r="339" s="338" customFormat="1" ht="24" customHeight="1" spans="1:10">
      <c r="A339" s="386" t="s">
        <v>650</v>
      </c>
      <c r="B339" s="387">
        <v>7</v>
      </c>
      <c r="C339" s="388" t="s">
        <v>127</v>
      </c>
      <c r="D339" s="81">
        <v>0</v>
      </c>
      <c r="E339" s="81"/>
      <c r="F339" s="81">
        <v>0</v>
      </c>
      <c r="G339" s="81"/>
      <c r="H339" s="389"/>
      <c r="I339" s="81">
        <f t="shared" si="40"/>
        <v>0</v>
      </c>
      <c r="J339" s="389"/>
    </row>
    <row r="340" s="338" customFormat="1" ht="24" customHeight="1" spans="1:10">
      <c r="A340" s="386" t="s">
        <v>651</v>
      </c>
      <c r="B340" s="387">
        <v>7</v>
      </c>
      <c r="C340" s="388" t="s">
        <v>652</v>
      </c>
      <c r="D340" s="81">
        <v>0</v>
      </c>
      <c r="E340" s="81"/>
      <c r="F340" s="81">
        <v>0</v>
      </c>
      <c r="G340" s="81"/>
      <c r="H340" s="389"/>
      <c r="I340" s="81">
        <f t="shared" si="40"/>
        <v>0</v>
      </c>
      <c r="J340" s="389"/>
    </row>
    <row r="341" s="338" customFormat="1" ht="24" customHeight="1" spans="1:10">
      <c r="A341" s="386" t="s">
        <v>653</v>
      </c>
      <c r="B341" s="387">
        <v>7</v>
      </c>
      <c r="C341" s="388" t="s">
        <v>654</v>
      </c>
      <c r="D341" s="81">
        <v>0</v>
      </c>
      <c r="E341" s="81"/>
      <c r="F341" s="81">
        <v>0</v>
      </c>
      <c r="G341" s="81"/>
      <c r="H341" s="389"/>
      <c r="I341" s="81">
        <f t="shared" si="40"/>
        <v>0</v>
      </c>
      <c r="J341" s="389"/>
    </row>
    <row r="342" s="338" customFormat="1" ht="24" customHeight="1" spans="1:10">
      <c r="A342" s="386" t="s">
        <v>655</v>
      </c>
      <c r="B342" s="387">
        <v>7</v>
      </c>
      <c r="C342" s="388" t="s">
        <v>656</v>
      </c>
      <c r="D342" s="81">
        <v>0</v>
      </c>
      <c r="E342" s="81"/>
      <c r="F342" s="81">
        <v>0</v>
      </c>
      <c r="G342" s="81"/>
      <c r="H342" s="389"/>
      <c r="I342" s="81">
        <f t="shared" si="40"/>
        <v>0</v>
      </c>
      <c r="J342" s="389"/>
    </row>
    <row r="343" s="338" customFormat="1" ht="24" customHeight="1" spans="1:10">
      <c r="A343" s="386" t="s">
        <v>657</v>
      </c>
      <c r="B343" s="387">
        <v>5</v>
      </c>
      <c r="C343" s="388" t="s">
        <v>658</v>
      </c>
      <c r="D343" s="81">
        <v>340000</v>
      </c>
      <c r="E343" s="81">
        <v>4935300</v>
      </c>
      <c r="F343" s="81">
        <v>1080000</v>
      </c>
      <c r="G343" s="81">
        <v>1568570</v>
      </c>
      <c r="H343" s="389"/>
      <c r="I343" s="81">
        <f t="shared" si="40"/>
        <v>1228570</v>
      </c>
      <c r="J343" s="389">
        <f t="shared" ref="J343:J349" si="41">I343/D343</f>
        <v>3.61344117647059</v>
      </c>
    </row>
    <row r="344" s="338" customFormat="1" ht="24" customHeight="1" spans="1:10">
      <c r="A344" s="386" t="s">
        <v>659</v>
      </c>
      <c r="B344" s="387">
        <v>7</v>
      </c>
      <c r="C344" s="388" t="s">
        <v>660</v>
      </c>
      <c r="D344" s="81">
        <v>0</v>
      </c>
      <c r="E344" s="81">
        <v>60000</v>
      </c>
      <c r="F344" s="81">
        <v>80000</v>
      </c>
      <c r="G344" s="81">
        <v>179994</v>
      </c>
      <c r="H344" s="389"/>
      <c r="I344" s="81">
        <f t="shared" si="40"/>
        <v>179994</v>
      </c>
      <c r="J344" s="389"/>
    </row>
    <row r="345" s="338" customFormat="1" ht="24" customHeight="1" spans="1:10">
      <c r="A345" s="386" t="s">
        <v>661</v>
      </c>
      <c r="B345" s="387">
        <v>7</v>
      </c>
      <c r="C345" s="388" t="s">
        <v>662</v>
      </c>
      <c r="D345" s="81">
        <v>340000</v>
      </c>
      <c r="E345" s="81">
        <v>4875300</v>
      </c>
      <c r="F345" s="81">
        <v>1000000</v>
      </c>
      <c r="G345" s="81">
        <v>1388576</v>
      </c>
      <c r="H345" s="389"/>
      <c r="I345" s="81">
        <f t="shared" si="40"/>
        <v>1048576</v>
      </c>
      <c r="J345" s="389">
        <f t="shared" si="41"/>
        <v>3.08404705882353</v>
      </c>
    </row>
    <row r="346" s="338" customFormat="1" ht="24" customHeight="1" spans="1:10">
      <c r="A346" s="381" t="s">
        <v>663</v>
      </c>
      <c r="B346" s="382">
        <v>3</v>
      </c>
      <c r="C346" s="402" t="s">
        <v>664</v>
      </c>
      <c r="D346" s="403">
        <v>559290000</v>
      </c>
      <c r="E346" s="403">
        <v>567028726.46</v>
      </c>
      <c r="F346" s="403">
        <v>534355098.8</v>
      </c>
      <c r="G346" s="403">
        <v>573415093.25</v>
      </c>
      <c r="H346" s="385">
        <f t="shared" ref="H346:H349" si="42">G346/F346</f>
        <v>1.07309744875218</v>
      </c>
      <c r="I346" s="403">
        <f t="shared" si="40"/>
        <v>14125093.25</v>
      </c>
      <c r="J346" s="385">
        <f t="shared" si="41"/>
        <v>0.025255401044181</v>
      </c>
    </row>
    <row r="347" s="338" customFormat="1" ht="24" customHeight="1" spans="1:10">
      <c r="A347" s="386" t="s">
        <v>665</v>
      </c>
      <c r="B347" s="387">
        <v>5</v>
      </c>
      <c r="C347" s="388" t="s">
        <v>666</v>
      </c>
      <c r="D347" s="81">
        <v>30840000</v>
      </c>
      <c r="E347" s="81">
        <v>86155273.26</v>
      </c>
      <c r="F347" s="81">
        <v>10881460.16</v>
      </c>
      <c r="G347" s="81">
        <v>52337402.68</v>
      </c>
      <c r="H347" s="389">
        <f t="shared" si="42"/>
        <v>4.8097775400025</v>
      </c>
      <c r="I347" s="81">
        <f t="shared" si="40"/>
        <v>21497402.68</v>
      </c>
      <c r="J347" s="389">
        <f t="shared" si="41"/>
        <v>0.697062343709468</v>
      </c>
    </row>
    <row r="348" s="338" customFormat="1" ht="24" customHeight="1" spans="1:10">
      <c r="A348" s="386" t="s">
        <v>667</v>
      </c>
      <c r="B348" s="387">
        <v>7</v>
      </c>
      <c r="C348" s="388" t="s">
        <v>125</v>
      </c>
      <c r="D348" s="81">
        <v>29160000</v>
      </c>
      <c r="E348" s="81">
        <v>21530582.65</v>
      </c>
      <c r="F348" s="81">
        <v>4211605.49</v>
      </c>
      <c r="G348" s="81">
        <v>12439586.2</v>
      </c>
      <c r="H348" s="389">
        <f t="shared" si="42"/>
        <v>2.95364469192009</v>
      </c>
      <c r="I348" s="81">
        <f t="shared" si="40"/>
        <v>-16720413.8</v>
      </c>
      <c r="J348" s="389">
        <f t="shared" si="41"/>
        <v>-0.573402393689986</v>
      </c>
    </row>
    <row r="349" s="338" customFormat="1" ht="24" customHeight="1" spans="1:10">
      <c r="A349" s="386" t="s">
        <v>668</v>
      </c>
      <c r="B349" s="387">
        <v>7</v>
      </c>
      <c r="C349" s="388" t="s">
        <v>127</v>
      </c>
      <c r="D349" s="81">
        <v>1680000</v>
      </c>
      <c r="E349" s="81">
        <v>59579897</v>
      </c>
      <c r="F349" s="81">
        <v>1555209.99</v>
      </c>
      <c r="G349" s="81">
        <v>33571786.61</v>
      </c>
      <c r="H349" s="389">
        <f t="shared" si="42"/>
        <v>21.5866582814325</v>
      </c>
      <c r="I349" s="81">
        <f t="shared" si="40"/>
        <v>31891786.61</v>
      </c>
      <c r="J349" s="389">
        <f t="shared" si="41"/>
        <v>18.9832063154762</v>
      </c>
    </row>
    <row r="350" s="338" customFormat="1" ht="24" customHeight="1" spans="1:10">
      <c r="A350" s="386" t="s">
        <v>669</v>
      </c>
      <c r="B350" s="387">
        <v>7</v>
      </c>
      <c r="C350" s="388" t="s">
        <v>129</v>
      </c>
      <c r="D350" s="81">
        <v>0</v>
      </c>
      <c r="E350" s="81"/>
      <c r="F350" s="81">
        <v>0</v>
      </c>
      <c r="G350" s="81"/>
      <c r="H350" s="389"/>
      <c r="I350" s="81">
        <f t="shared" si="40"/>
        <v>0</v>
      </c>
      <c r="J350" s="389"/>
    </row>
    <row r="351" s="338" customFormat="1" ht="24" customHeight="1" spans="1:10">
      <c r="A351" s="386" t="s">
        <v>670</v>
      </c>
      <c r="B351" s="387">
        <v>7</v>
      </c>
      <c r="C351" s="388" t="s">
        <v>671</v>
      </c>
      <c r="D351" s="81">
        <v>0</v>
      </c>
      <c r="E351" s="81">
        <v>5044793.61</v>
      </c>
      <c r="F351" s="81">
        <v>5114644.68</v>
      </c>
      <c r="G351" s="81">
        <v>6326029.87</v>
      </c>
      <c r="H351" s="389"/>
      <c r="I351" s="81">
        <f t="shared" si="40"/>
        <v>6326029.87</v>
      </c>
      <c r="J351" s="389"/>
    </row>
    <row r="352" s="338" customFormat="1" ht="24" customHeight="1" spans="1:10">
      <c r="A352" s="386" t="s">
        <v>672</v>
      </c>
      <c r="B352" s="387">
        <v>5</v>
      </c>
      <c r="C352" s="388" t="s">
        <v>673</v>
      </c>
      <c r="D352" s="81">
        <v>521320000</v>
      </c>
      <c r="E352" s="81">
        <v>445110866.6</v>
      </c>
      <c r="F352" s="81">
        <v>488106350.38</v>
      </c>
      <c r="G352" s="81">
        <v>514777655.15</v>
      </c>
      <c r="H352" s="389">
        <f t="shared" ref="H352:H355" si="43">G352/F352</f>
        <v>1.05464240477354</v>
      </c>
      <c r="I352" s="81">
        <f t="shared" si="40"/>
        <v>-6542344.85000002</v>
      </c>
      <c r="J352" s="389">
        <f t="shared" ref="J352:J355" si="44">I352/D352</f>
        <v>-0.0125495757883834</v>
      </c>
    </row>
    <row r="353" s="338" customFormat="1" ht="24" customHeight="1" spans="1:10">
      <c r="A353" s="386" t="s">
        <v>674</v>
      </c>
      <c r="B353" s="387">
        <v>7</v>
      </c>
      <c r="C353" s="388" t="s">
        <v>675</v>
      </c>
      <c r="D353" s="81">
        <v>36800000</v>
      </c>
      <c r="E353" s="81">
        <v>26042541.95</v>
      </c>
      <c r="F353" s="81">
        <v>38694357.19</v>
      </c>
      <c r="G353" s="81">
        <v>37511844.33</v>
      </c>
      <c r="H353" s="389">
        <f t="shared" si="43"/>
        <v>0.969439656170187</v>
      </c>
      <c r="I353" s="81">
        <f t="shared" si="40"/>
        <v>711844.329999998</v>
      </c>
      <c r="J353" s="389">
        <f t="shared" si="44"/>
        <v>0.019343595923913</v>
      </c>
    </row>
    <row r="354" s="338" customFormat="1" ht="24" customHeight="1" spans="1:10">
      <c r="A354" s="386" t="s">
        <v>676</v>
      </c>
      <c r="B354" s="387">
        <v>7</v>
      </c>
      <c r="C354" s="388" t="s">
        <v>677</v>
      </c>
      <c r="D354" s="81">
        <v>283550000</v>
      </c>
      <c r="E354" s="81">
        <v>234246256.28</v>
      </c>
      <c r="F354" s="81">
        <v>256866404.85</v>
      </c>
      <c r="G354" s="81">
        <v>250997148.17</v>
      </c>
      <c r="H354" s="389">
        <f t="shared" si="43"/>
        <v>0.977150547641964</v>
      </c>
      <c r="I354" s="81">
        <f t="shared" si="40"/>
        <v>-32552851.83</v>
      </c>
      <c r="J354" s="389">
        <f t="shared" si="44"/>
        <v>-0.114804626450362</v>
      </c>
    </row>
    <row r="355" s="338" customFormat="1" ht="24" customHeight="1" spans="1:10">
      <c r="A355" s="386" t="s">
        <v>678</v>
      </c>
      <c r="B355" s="387">
        <v>7</v>
      </c>
      <c r="C355" s="388" t="s">
        <v>679</v>
      </c>
      <c r="D355" s="81">
        <v>194390000</v>
      </c>
      <c r="E355" s="81">
        <v>184822068.37</v>
      </c>
      <c r="F355" s="81">
        <v>184417500.34</v>
      </c>
      <c r="G355" s="81">
        <v>217028642.15</v>
      </c>
      <c r="H355" s="389">
        <f t="shared" si="43"/>
        <v>1.17683322759433</v>
      </c>
      <c r="I355" s="81">
        <f t="shared" si="40"/>
        <v>22638642.15</v>
      </c>
      <c r="J355" s="389">
        <f t="shared" si="44"/>
        <v>0.116459911260867</v>
      </c>
    </row>
    <row r="356" s="338" customFormat="1" ht="24" customHeight="1" spans="1:10">
      <c r="A356" s="386" t="s">
        <v>680</v>
      </c>
      <c r="B356" s="387">
        <v>7</v>
      </c>
      <c r="C356" s="388" t="s">
        <v>681</v>
      </c>
      <c r="D356" s="81">
        <v>0</v>
      </c>
      <c r="E356" s="81"/>
      <c r="F356" s="81">
        <v>0</v>
      </c>
      <c r="G356" s="81"/>
      <c r="H356" s="389"/>
      <c r="I356" s="81">
        <f t="shared" si="40"/>
        <v>0</v>
      </c>
      <c r="J356" s="389"/>
    </row>
    <row r="357" s="338" customFormat="1" ht="24" customHeight="1" spans="1:10">
      <c r="A357" s="386" t="s">
        <v>682</v>
      </c>
      <c r="B357" s="387">
        <v>7</v>
      </c>
      <c r="C357" s="388" t="s">
        <v>683</v>
      </c>
      <c r="D357" s="81">
        <v>150000</v>
      </c>
      <c r="E357" s="81"/>
      <c r="F357" s="81">
        <v>0</v>
      </c>
      <c r="G357" s="81"/>
      <c r="H357" s="389"/>
      <c r="I357" s="81">
        <f t="shared" si="40"/>
        <v>-150000</v>
      </c>
      <c r="J357" s="389">
        <f>I357/D357</f>
        <v>-1</v>
      </c>
    </row>
    <row r="358" s="338" customFormat="1" ht="24" customHeight="1" spans="1:10">
      <c r="A358" s="386" t="s">
        <v>684</v>
      </c>
      <c r="B358" s="387">
        <v>7</v>
      </c>
      <c r="C358" s="388" t="s">
        <v>685</v>
      </c>
      <c r="D358" s="81">
        <v>6430000</v>
      </c>
      <c r="E358" s="81"/>
      <c r="F358" s="81">
        <v>8128088</v>
      </c>
      <c r="G358" s="81">
        <v>9240020.5</v>
      </c>
      <c r="H358" s="389">
        <f>G358/F358</f>
        <v>1.1368012378803</v>
      </c>
      <c r="I358" s="81">
        <f t="shared" si="40"/>
        <v>2810020.5</v>
      </c>
      <c r="J358" s="389">
        <f>I358/D358</f>
        <v>0.437017185069984</v>
      </c>
    </row>
    <row r="359" s="338" customFormat="1" ht="24" customHeight="1" spans="1:10">
      <c r="A359" s="386" t="s">
        <v>686</v>
      </c>
      <c r="B359" s="387">
        <v>5</v>
      </c>
      <c r="C359" s="388" t="s">
        <v>687</v>
      </c>
      <c r="D359" s="81">
        <v>0</v>
      </c>
      <c r="E359" s="81"/>
      <c r="F359" s="81">
        <v>0</v>
      </c>
      <c r="G359" s="81"/>
      <c r="H359" s="389"/>
      <c r="I359" s="81">
        <f t="shared" si="40"/>
        <v>0</v>
      </c>
      <c r="J359" s="389"/>
    </row>
    <row r="360" s="338" customFormat="1" ht="24" customHeight="1" spans="1:10">
      <c r="A360" s="386" t="s">
        <v>688</v>
      </c>
      <c r="B360" s="387">
        <v>7</v>
      </c>
      <c r="C360" s="388" t="s">
        <v>689</v>
      </c>
      <c r="D360" s="81">
        <v>0</v>
      </c>
      <c r="E360" s="81"/>
      <c r="F360" s="81">
        <v>0</v>
      </c>
      <c r="G360" s="81"/>
      <c r="H360" s="389"/>
      <c r="I360" s="81">
        <f t="shared" si="40"/>
        <v>0</v>
      </c>
      <c r="J360" s="389"/>
    </row>
    <row r="361" s="338" customFormat="1" ht="24" customHeight="1" spans="1:10">
      <c r="A361" s="386" t="s">
        <v>690</v>
      </c>
      <c r="B361" s="387">
        <v>7</v>
      </c>
      <c r="C361" s="388" t="s">
        <v>691</v>
      </c>
      <c r="D361" s="81">
        <v>0</v>
      </c>
      <c r="E361" s="81"/>
      <c r="F361" s="81">
        <v>0</v>
      </c>
      <c r="G361" s="81"/>
      <c r="H361" s="389"/>
      <c r="I361" s="81">
        <f t="shared" si="40"/>
        <v>0</v>
      </c>
      <c r="J361" s="389"/>
    </row>
    <row r="362" s="338" customFormat="1" ht="24" customHeight="1" spans="1:10">
      <c r="A362" s="386" t="s">
        <v>692</v>
      </c>
      <c r="B362" s="387">
        <v>7</v>
      </c>
      <c r="C362" s="388" t="s">
        <v>693</v>
      </c>
      <c r="D362" s="81">
        <v>0</v>
      </c>
      <c r="E362" s="81"/>
      <c r="F362" s="81">
        <v>0</v>
      </c>
      <c r="G362" s="81"/>
      <c r="H362" s="389"/>
      <c r="I362" s="81">
        <f t="shared" si="40"/>
        <v>0</v>
      </c>
      <c r="J362" s="389"/>
    </row>
    <row r="363" s="338" customFormat="1" ht="24" customHeight="1" spans="1:10">
      <c r="A363" s="386" t="s">
        <v>694</v>
      </c>
      <c r="B363" s="387">
        <v>7</v>
      </c>
      <c r="C363" s="388" t="s">
        <v>695</v>
      </c>
      <c r="D363" s="81">
        <v>0</v>
      </c>
      <c r="E363" s="81"/>
      <c r="F363" s="81">
        <v>0</v>
      </c>
      <c r="G363" s="81"/>
      <c r="H363" s="389"/>
      <c r="I363" s="81">
        <f t="shared" si="40"/>
        <v>0</v>
      </c>
      <c r="J363" s="389"/>
    </row>
    <row r="364" s="338" customFormat="1" ht="24" customHeight="1" spans="1:10">
      <c r="A364" s="386" t="s">
        <v>696</v>
      </c>
      <c r="B364" s="387">
        <v>7</v>
      </c>
      <c r="C364" s="388" t="s">
        <v>697</v>
      </c>
      <c r="D364" s="81">
        <v>0</v>
      </c>
      <c r="E364" s="81"/>
      <c r="F364" s="81">
        <v>0</v>
      </c>
      <c r="G364" s="81"/>
      <c r="H364" s="389"/>
      <c r="I364" s="81">
        <f t="shared" si="40"/>
        <v>0</v>
      </c>
      <c r="J364" s="389"/>
    </row>
    <row r="365" s="338" customFormat="1" ht="24" customHeight="1" spans="1:10">
      <c r="A365" s="386" t="s">
        <v>698</v>
      </c>
      <c r="B365" s="387">
        <v>5</v>
      </c>
      <c r="C365" s="388" t="s">
        <v>699</v>
      </c>
      <c r="D365" s="81">
        <v>0</v>
      </c>
      <c r="E365" s="81"/>
      <c r="F365" s="81">
        <v>0</v>
      </c>
      <c r="G365" s="81"/>
      <c r="H365" s="389"/>
      <c r="I365" s="81">
        <f t="shared" si="40"/>
        <v>0</v>
      </c>
      <c r="J365" s="389"/>
    </row>
    <row r="366" s="338" customFormat="1" ht="24" customHeight="1" spans="1:10">
      <c r="A366" s="386" t="s">
        <v>700</v>
      </c>
      <c r="B366" s="387">
        <v>7</v>
      </c>
      <c r="C366" s="388" t="s">
        <v>701</v>
      </c>
      <c r="D366" s="81">
        <v>0</v>
      </c>
      <c r="E366" s="81"/>
      <c r="F366" s="81">
        <v>0</v>
      </c>
      <c r="G366" s="81"/>
      <c r="H366" s="389"/>
      <c r="I366" s="81">
        <f t="shared" si="40"/>
        <v>0</v>
      </c>
      <c r="J366" s="389"/>
    </row>
    <row r="367" s="338" customFormat="1" ht="24" customHeight="1" spans="1:10">
      <c r="A367" s="386" t="s">
        <v>702</v>
      </c>
      <c r="B367" s="387">
        <v>7</v>
      </c>
      <c r="C367" s="388" t="s">
        <v>703</v>
      </c>
      <c r="D367" s="81">
        <v>0</v>
      </c>
      <c r="E367" s="81"/>
      <c r="F367" s="81">
        <v>0</v>
      </c>
      <c r="G367" s="81"/>
      <c r="H367" s="389"/>
      <c r="I367" s="81">
        <f t="shared" si="40"/>
        <v>0</v>
      </c>
      <c r="J367" s="389"/>
    </row>
    <row r="368" s="338" customFormat="1" ht="24" customHeight="1" spans="1:10">
      <c r="A368" s="386" t="s">
        <v>704</v>
      </c>
      <c r="B368" s="387">
        <v>7</v>
      </c>
      <c r="C368" s="388" t="s">
        <v>705</v>
      </c>
      <c r="D368" s="81">
        <v>0</v>
      </c>
      <c r="E368" s="81"/>
      <c r="F368" s="81">
        <v>0</v>
      </c>
      <c r="G368" s="81"/>
      <c r="H368" s="389"/>
      <c r="I368" s="81">
        <f t="shared" si="40"/>
        <v>0</v>
      </c>
      <c r="J368" s="389"/>
    </row>
    <row r="369" s="338" customFormat="1" ht="24" customHeight="1" spans="1:10">
      <c r="A369" s="386" t="s">
        <v>706</v>
      </c>
      <c r="B369" s="387">
        <v>7</v>
      </c>
      <c r="C369" s="388" t="s">
        <v>707</v>
      </c>
      <c r="D369" s="81">
        <v>0</v>
      </c>
      <c r="E369" s="81"/>
      <c r="F369" s="81">
        <v>0</v>
      </c>
      <c r="G369" s="81"/>
      <c r="H369" s="389"/>
      <c r="I369" s="81">
        <f t="shared" si="40"/>
        <v>0</v>
      </c>
      <c r="J369" s="389"/>
    </row>
    <row r="370" s="338" customFormat="1" ht="24" customHeight="1" spans="1:10">
      <c r="A370" s="386" t="s">
        <v>708</v>
      </c>
      <c r="B370" s="387">
        <v>7</v>
      </c>
      <c r="C370" s="388" t="s">
        <v>709</v>
      </c>
      <c r="D370" s="81">
        <v>0</v>
      </c>
      <c r="E370" s="81"/>
      <c r="F370" s="81">
        <v>0</v>
      </c>
      <c r="G370" s="81"/>
      <c r="H370" s="389"/>
      <c r="I370" s="81">
        <f t="shared" si="40"/>
        <v>0</v>
      </c>
      <c r="J370" s="389"/>
    </row>
    <row r="371" s="338" customFormat="1" ht="24" customHeight="1" spans="1:10">
      <c r="A371" s="386" t="s">
        <v>710</v>
      </c>
      <c r="B371" s="387">
        <v>5</v>
      </c>
      <c r="C371" s="388" t="s">
        <v>711</v>
      </c>
      <c r="D371" s="81">
        <v>0</v>
      </c>
      <c r="E371" s="81"/>
      <c r="F371" s="81">
        <v>0</v>
      </c>
      <c r="G371" s="81"/>
      <c r="H371" s="389"/>
      <c r="I371" s="81">
        <f t="shared" si="40"/>
        <v>0</v>
      </c>
      <c r="J371" s="389"/>
    </row>
    <row r="372" s="338" customFormat="1" ht="24" customHeight="1" spans="1:10">
      <c r="A372" s="386" t="s">
        <v>712</v>
      </c>
      <c r="B372" s="387">
        <v>7</v>
      </c>
      <c r="C372" s="388" t="s">
        <v>713</v>
      </c>
      <c r="D372" s="81">
        <v>0</v>
      </c>
      <c r="E372" s="81"/>
      <c r="F372" s="81">
        <v>0</v>
      </c>
      <c r="G372" s="81"/>
      <c r="H372" s="389"/>
      <c r="I372" s="81">
        <f t="shared" si="40"/>
        <v>0</v>
      </c>
      <c r="J372" s="389"/>
    </row>
    <row r="373" s="338" customFormat="1" ht="24" customHeight="1" spans="1:10">
      <c r="A373" s="386" t="s">
        <v>714</v>
      </c>
      <c r="B373" s="387">
        <v>7</v>
      </c>
      <c r="C373" s="388" t="s">
        <v>715</v>
      </c>
      <c r="D373" s="81">
        <v>0</v>
      </c>
      <c r="E373" s="81"/>
      <c r="F373" s="81">
        <v>0</v>
      </c>
      <c r="G373" s="81"/>
      <c r="H373" s="389"/>
      <c r="I373" s="81">
        <f t="shared" si="40"/>
        <v>0</v>
      </c>
      <c r="J373" s="389"/>
    </row>
    <row r="374" s="338" customFormat="1" ht="24" customHeight="1" spans="1:10">
      <c r="A374" s="386" t="s">
        <v>716</v>
      </c>
      <c r="B374" s="387">
        <v>7</v>
      </c>
      <c r="C374" s="388" t="s">
        <v>717</v>
      </c>
      <c r="D374" s="81">
        <v>0</v>
      </c>
      <c r="E374" s="81"/>
      <c r="F374" s="81">
        <v>0</v>
      </c>
      <c r="G374" s="81"/>
      <c r="H374" s="389"/>
      <c r="I374" s="81">
        <f t="shared" si="40"/>
        <v>0</v>
      </c>
      <c r="J374" s="389"/>
    </row>
    <row r="375" s="338" customFormat="1" ht="24" customHeight="1" spans="1:10">
      <c r="A375" s="386" t="s">
        <v>718</v>
      </c>
      <c r="B375" s="387">
        <v>5</v>
      </c>
      <c r="C375" s="388" t="s">
        <v>719</v>
      </c>
      <c r="D375" s="81">
        <v>0</v>
      </c>
      <c r="E375" s="81"/>
      <c r="F375" s="81">
        <v>0</v>
      </c>
      <c r="G375" s="81"/>
      <c r="H375" s="389"/>
      <c r="I375" s="81">
        <f t="shared" si="40"/>
        <v>0</v>
      </c>
      <c r="J375" s="389"/>
    </row>
    <row r="376" s="338" customFormat="1" ht="24" customHeight="1" spans="1:10">
      <c r="A376" s="386" t="s">
        <v>720</v>
      </c>
      <c r="B376" s="387">
        <v>7</v>
      </c>
      <c r="C376" s="388" t="s">
        <v>721</v>
      </c>
      <c r="D376" s="81">
        <v>0</v>
      </c>
      <c r="E376" s="81"/>
      <c r="F376" s="81">
        <v>0</v>
      </c>
      <c r="G376" s="81"/>
      <c r="H376" s="389"/>
      <c r="I376" s="81">
        <f t="shared" si="40"/>
        <v>0</v>
      </c>
      <c r="J376" s="389"/>
    </row>
    <row r="377" s="338" customFormat="1" ht="24" customHeight="1" spans="1:10">
      <c r="A377" s="386" t="s">
        <v>722</v>
      </c>
      <c r="B377" s="387">
        <v>7</v>
      </c>
      <c r="C377" s="388" t="s">
        <v>723</v>
      </c>
      <c r="D377" s="81">
        <v>0</v>
      </c>
      <c r="E377" s="81"/>
      <c r="F377" s="81">
        <v>0</v>
      </c>
      <c r="G377" s="81"/>
      <c r="H377" s="389"/>
      <c r="I377" s="81">
        <f t="shared" si="40"/>
        <v>0</v>
      </c>
      <c r="J377" s="389"/>
    </row>
    <row r="378" s="338" customFormat="1" ht="24" customHeight="1" spans="1:10">
      <c r="A378" s="386" t="s">
        <v>724</v>
      </c>
      <c r="B378" s="387">
        <v>7</v>
      </c>
      <c r="C378" s="388" t="s">
        <v>725</v>
      </c>
      <c r="D378" s="81">
        <v>0</v>
      </c>
      <c r="E378" s="81"/>
      <c r="F378" s="81">
        <v>0</v>
      </c>
      <c r="G378" s="81"/>
      <c r="H378" s="389"/>
      <c r="I378" s="81">
        <f t="shared" si="40"/>
        <v>0</v>
      </c>
      <c r="J378" s="389"/>
    </row>
    <row r="379" s="338" customFormat="1" ht="24" customHeight="1" spans="1:10">
      <c r="A379" s="386" t="s">
        <v>726</v>
      </c>
      <c r="B379" s="387">
        <v>5</v>
      </c>
      <c r="C379" s="388" t="s">
        <v>727</v>
      </c>
      <c r="D379" s="81">
        <v>0</v>
      </c>
      <c r="E379" s="81"/>
      <c r="F379" s="81">
        <v>0</v>
      </c>
      <c r="G379" s="81"/>
      <c r="H379" s="389"/>
      <c r="I379" s="81">
        <f t="shared" si="40"/>
        <v>0</v>
      </c>
      <c r="J379" s="389"/>
    </row>
    <row r="380" s="338" customFormat="1" ht="24" customHeight="1" spans="1:10">
      <c r="A380" s="386" t="s">
        <v>728</v>
      </c>
      <c r="B380" s="387">
        <v>7</v>
      </c>
      <c r="C380" s="388" t="s">
        <v>729</v>
      </c>
      <c r="D380" s="81">
        <v>0</v>
      </c>
      <c r="E380" s="81"/>
      <c r="F380" s="81">
        <v>0</v>
      </c>
      <c r="G380" s="81"/>
      <c r="H380" s="389"/>
      <c r="I380" s="81">
        <f t="shared" si="40"/>
        <v>0</v>
      </c>
      <c r="J380" s="389"/>
    </row>
    <row r="381" s="338" customFormat="1" ht="24" customHeight="1" spans="1:10">
      <c r="A381" s="386" t="s">
        <v>730</v>
      </c>
      <c r="B381" s="387">
        <v>7</v>
      </c>
      <c r="C381" s="388" t="s">
        <v>731</v>
      </c>
      <c r="D381" s="81">
        <v>0</v>
      </c>
      <c r="E381" s="81"/>
      <c r="F381" s="81">
        <v>0</v>
      </c>
      <c r="G381" s="81"/>
      <c r="H381" s="389"/>
      <c r="I381" s="81">
        <f t="shared" si="40"/>
        <v>0</v>
      </c>
      <c r="J381" s="389"/>
    </row>
    <row r="382" s="338" customFormat="1" ht="24" customHeight="1" spans="1:10">
      <c r="A382" s="386" t="s">
        <v>732</v>
      </c>
      <c r="B382" s="387">
        <v>7</v>
      </c>
      <c r="C382" s="388" t="s">
        <v>733</v>
      </c>
      <c r="D382" s="81">
        <v>0</v>
      </c>
      <c r="E382" s="81"/>
      <c r="F382" s="81">
        <v>0</v>
      </c>
      <c r="G382" s="81"/>
      <c r="H382" s="389"/>
      <c r="I382" s="81">
        <f t="shared" si="40"/>
        <v>0</v>
      </c>
      <c r="J382" s="389"/>
    </row>
    <row r="383" s="338" customFormat="1" ht="24" customHeight="1" spans="1:10">
      <c r="A383" s="386" t="s">
        <v>734</v>
      </c>
      <c r="B383" s="387">
        <v>5</v>
      </c>
      <c r="C383" s="388" t="s">
        <v>735</v>
      </c>
      <c r="D383" s="81">
        <v>730000</v>
      </c>
      <c r="E383" s="81">
        <v>5762586.6</v>
      </c>
      <c r="F383" s="81">
        <v>5367288.26</v>
      </c>
      <c r="G383" s="81">
        <v>2138842.32</v>
      </c>
      <c r="H383" s="389">
        <f>G383/F383</f>
        <v>0.398495891480216</v>
      </c>
      <c r="I383" s="81">
        <f t="shared" si="40"/>
        <v>1408842.32</v>
      </c>
      <c r="J383" s="389">
        <f t="shared" ref="J383:J385" si="45">I383/D383</f>
        <v>1.92992098630137</v>
      </c>
    </row>
    <row r="384" s="338" customFormat="1" ht="24" customHeight="1" spans="1:10">
      <c r="A384" s="386" t="s">
        <v>736</v>
      </c>
      <c r="B384" s="387">
        <v>7</v>
      </c>
      <c r="C384" s="388" t="s">
        <v>737</v>
      </c>
      <c r="D384" s="81">
        <v>220000</v>
      </c>
      <c r="E384" s="81"/>
      <c r="F384" s="81">
        <v>0</v>
      </c>
      <c r="G384" s="81">
        <v>336218.11</v>
      </c>
      <c r="H384" s="389"/>
      <c r="I384" s="81">
        <f t="shared" si="40"/>
        <v>116218.11</v>
      </c>
      <c r="J384" s="389">
        <f t="shared" si="45"/>
        <v>0.528264136363636</v>
      </c>
    </row>
    <row r="385" s="338" customFormat="1" ht="24" customHeight="1" spans="1:10">
      <c r="A385" s="386" t="s">
        <v>738</v>
      </c>
      <c r="B385" s="387">
        <v>7</v>
      </c>
      <c r="C385" s="388" t="s">
        <v>739</v>
      </c>
      <c r="D385" s="81">
        <v>510000</v>
      </c>
      <c r="E385" s="81">
        <v>5762586.6</v>
      </c>
      <c r="F385" s="81">
        <v>5367288.26</v>
      </c>
      <c r="G385" s="81">
        <v>1802624.21</v>
      </c>
      <c r="H385" s="389">
        <f>G385/F385</f>
        <v>0.335853809722528</v>
      </c>
      <c r="I385" s="81">
        <f t="shared" si="40"/>
        <v>1292624.21</v>
      </c>
      <c r="J385" s="389">
        <f t="shared" si="45"/>
        <v>2.5345572745098</v>
      </c>
    </row>
    <row r="386" s="338" customFormat="1" ht="24" customHeight="1" spans="1:10">
      <c r="A386" s="386" t="s">
        <v>740</v>
      </c>
      <c r="B386" s="387">
        <v>7</v>
      </c>
      <c r="C386" s="388" t="s">
        <v>741</v>
      </c>
      <c r="D386" s="81">
        <v>0</v>
      </c>
      <c r="E386" s="81"/>
      <c r="F386" s="81">
        <v>0</v>
      </c>
      <c r="G386" s="81"/>
      <c r="H386" s="389"/>
      <c r="I386" s="81">
        <f t="shared" si="40"/>
        <v>0</v>
      </c>
      <c r="J386" s="389"/>
    </row>
    <row r="387" s="338" customFormat="1" ht="24" customHeight="1" spans="1:10">
      <c r="A387" s="386" t="s">
        <v>742</v>
      </c>
      <c r="B387" s="387">
        <v>7</v>
      </c>
      <c r="C387" s="388" t="s">
        <v>743</v>
      </c>
      <c r="D387" s="81">
        <v>0</v>
      </c>
      <c r="E387" s="81"/>
      <c r="F387" s="81">
        <v>0</v>
      </c>
      <c r="G387" s="81"/>
      <c r="H387" s="389"/>
      <c r="I387" s="81">
        <f t="shared" si="40"/>
        <v>0</v>
      </c>
      <c r="J387" s="389"/>
    </row>
    <row r="388" s="338" customFormat="1" ht="24" customHeight="1" spans="1:10">
      <c r="A388" s="386" t="s">
        <v>744</v>
      </c>
      <c r="B388" s="387">
        <v>7</v>
      </c>
      <c r="C388" s="388" t="s">
        <v>745</v>
      </c>
      <c r="D388" s="81">
        <v>0</v>
      </c>
      <c r="E388" s="81"/>
      <c r="F388" s="81">
        <v>0</v>
      </c>
      <c r="G388" s="81"/>
      <c r="H388" s="389"/>
      <c r="I388" s="81">
        <f t="shared" si="40"/>
        <v>0</v>
      </c>
      <c r="J388" s="389"/>
    </row>
    <row r="389" s="338" customFormat="1" ht="24" customHeight="1" spans="1:10">
      <c r="A389" s="386" t="s">
        <v>746</v>
      </c>
      <c r="B389" s="387">
        <v>5</v>
      </c>
      <c r="C389" s="388" t="s">
        <v>747</v>
      </c>
      <c r="D389" s="81">
        <v>5590000</v>
      </c>
      <c r="E389" s="81">
        <v>30000000</v>
      </c>
      <c r="F389" s="81">
        <v>30000000</v>
      </c>
      <c r="G389" s="81">
        <v>4157593.1</v>
      </c>
      <c r="H389" s="389">
        <f>G389/F389</f>
        <v>0.138586436666667</v>
      </c>
      <c r="I389" s="81">
        <f t="shared" si="40"/>
        <v>-1432406.9</v>
      </c>
      <c r="J389" s="389">
        <f>I389/D389</f>
        <v>-0.256244525939177</v>
      </c>
    </row>
    <row r="390" s="338" customFormat="1" ht="24" customHeight="1" spans="1:10">
      <c r="A390" s="386" t="s">
        <v>748</v>
      </c>
      <c r="B390" s="387">
        <v>7</v>
      </c>
      <c r="C390" s="388" t="s">
        <v>749</v>
      </c>
      <c r="D390" s="81">
        <v>0</v>
      </c>
      <c r="E390" s="81">
        <v>30000000</v>
      </c>
      <c r="F390" s="81">
        <v>9956758.9</v>
      </c>
      <c r="G390" s="81">
        <v>2398510</v>
      </c>
      <c r="H390" s="389"/>
      <c r="I390" s="81">
        <f t="shared" si="40"/>
        <v>2398510</v>
      </c>
      <c r="J390" s="389"/>
    </row>
    <row r="391" s="338" customFormat="1" ht="24" customHeight="1" spans="1:10">
      <c r="A391" s="386" t="s">
        <v>750</v>
      </c>
      <c r="B391" s="387">
        <v>7</v>
      </c>
      <c r="C391" s="388" t="s">
        <v>751</v>
      </c>
      <c r="D391" s="81">
        <v>0</v>
      </c>
      <c r="E391" s="81"/>
      <c r="F391" s="81">
        <v>0</v>
      </c>
      <c r="G391" s="81"/>
      <c r="H391" s="389"/>
      <c r="I391" s="81">
        <f t="shared" ref="I391:I454" si="46">G391-D391</f>
        <v>0</v>
      </c>
      <c r="J391" s="389"/>
    </row>
    <row r="392" s="338" customFormat="1" ht="24" customHeight="1" spans="1:10">
      <c r="A392" s="386" t="s">
        <v>752</v>
      </c>
      <c r="B392" s="387">
        <v>7</v>
      </c>
      <c r="C392" s="388" t="s">
        <v>753</v>
      </c>
      <c r="D392" s="81">
        <v>0</v>
      </c>
      <c r="E392" s="81"/>
      <c r="F392" s="81">
        <v>0</v>
      </c>
      <c r="G392" s="81"/>
      <c r="H392" s="389"/>
      <c r="I392" s="81">
        <f t="shared" si="46"/>
        <v>0</v>
      </c>
      <c r="J392" s="389"/>
    </row>
    <row r="393" s="338" customFormat="1" ht="24" customHeight="1" spans="1:10">
      <c r="A393" s="386" t="s">
        <v>754</v>
      </c>
      <c r="B393" s="387">
        <v>7</v>
      </c>
      <c r="C393" s="388" t="s">
        <v>755</v>
      </c>
      <c r="D393" s="81">
        <v>0</v>
      </c>
      <c r="E393" s="81"/>
      <c r="F393" s="81">
        <v>0</v>
      </c>
      <c r="G393" s="81"/>
      <c r="H393" s="389"/>
      <c r="I393" s="81">
        <f t="shared" si="46"/>
        <v>0</v>
      </c>
      <c r="J393" s="389"/>
    </row>
    <row r="394" s="338" customFormat="1" ht="24" customHeight="1" spans="1:10">
      <c r="A394" s="386" t="s">
        <v>756</v>
      </c>
      <c r="B394" s="387">
        <v>7</v>
      </c>
      <c r="C394" s="388" t="s">
        <v>757</v>
      </c>
      <c r="D394" s="81">
        <v>0</v>
      </c>
      <c r="E394" s="81"/>
      <c r="F394" s="81">
        <v>0</v>
      </c>
      <c r="G394" s="81"/>
      <c r="H394" s="389"/>
      <c r="I394" s="81">
        <f t="shared" si="46"/>
        <v>0</v>
      </c>
      <c r="J394" s="389"/>
    </row>
    <row r="395" s="338" customFormat="1" ht="24" customHeight="1" spans="1:10">
      <c r="A395" s="386" t="s">
        <v>758</v>
      </c>
      <c r="B395" s="387">
        <v>7</v>
      </c>
      <c r="C395" s="388" t="s">
        <v>759</v>
      </c>
      <c r="D395" s="81">
        <v>5590000</v>
      </c>
      <c r="E395" s="81"/>
      <c r="F395" s="81">
        <v>20043241.1</v>
      </c>
      <c r="G395" s="81">
        <v>1759083.1</v>
      </c>
      <c r="H395" s="389">
        <f t="shared" ref="H395:H400" si="47">G395/F395</f>
        <v>0.0877644035325205</v>
      </c>
      <c r="I395" s="81">
        <f t="shared" si="46"/>
        <v>-3830916.9</v>
      </c>
      <c r="J395" s="389">
        <f t="shared" ref="J395:J401" si="48">I395/D395</f>
        <v>-0.685316082289803</v>
      </c>
    </row>
    <row r="396" s="338" customFormat="1" ht="24" customHeight="1" spans="1:10">
      <c r="A396" s="386" t="s">
        <v>760</v>
      </c>
      <c r="B396" s="387">
        <v>5</v>
      </c>
      <c r="C396" s="388" t="s">
        <v>761</v>
      </c>
      <c r="D396" s="81">
        <v>810000</v>
      </c>
      <c r="E396" s="81"/>
      <c r="F396" s="81">
        <v>0</v>
      </c>
      <c r="G396" s="81">
        <v>3600</v>
      </c>
      <c r="H396" s="389"/>
      <c r="I396" s="81">
        <f t="shared" si="46"/>
        <v>-806400</v>
      </c>
      <c r="J396" s="389">
        <f t="shared" si="48"/>
        <v>-0.995555555555556</v>
      </c>
    </row>
    <row r="397" s="338" customFormat="1" ht="24" customHeight="1" spans="1:10">
      <c r="A397" s="386" t="s">
        <v>762</v>
      </c>
      <c r="B397" s="387">
        <v>7</v>
      </c>
      <c r="C397" s="388" t="s">
        <v>763</v>
      </c>
      <c r="D397" s="81">
        <v>810000</v>
      </c>
      <c r="E397" s="81"/>
      <c r="F397" s="81">
        <v>0</v>
      </c>
      <c r="G397" s="81">
        <v>3600</v>
      </c>
      <c r="H397" s="389"/>
      <c r="I397" s="81">
        <f t="shared" si="46"/>
        <v>-806400</v>
      </c>
      <c r="J397" s="389">
        <f t="shared" si="48"/>
        <v>-0.995555555555556</v>
      </c>
    </row>
    <row r="398" s="338" customFormat="1" ht="24" customHeight="1" spans="1:10">
      <c r="A398" s="381" t="s">
        <v>764</v>
      </c>
      <c r="B398" s="382">
        <v>3</v>
      </c>
      <c r="C398" s="402" t="s">
        <v>765</v>
      </c>
      <c r="D398" s="403">
        <v>4030000</v>
      </c>
      <c r="E398" s="403">
        <v>27832840.6</v>
      </c>
      <c r="F398" s="403">
        <v>5341605</v>
      </c>
      <c r="G398" s="403">
        <v>1502160.14</v>
      </c>
      <c r="H398" s="385">
        <f t="shared" si="47"/>
        <v>0.281218873353608</v>
      </c>
      <c r="I398" s="403">
        <f t="shared" si="46"/>
        <v>-2527839.86</v>
      </c>
      <c r="J398" s="385">
        <f t="shared" si="48"/>
        <v>-0.627255548387097</v>
      </c>
    </row>
    <row r="399" s="338" customFormat="1" ht="24" customHeight="1" spans="1:10">
      <c r="A399" s="386" t="s">
        <v>766</v>
      </c>
      <c r="B399" s="387">
        <v>5</v>
      </c>
      <c r="C399" s="388" t="s">
        <v>767</v>
      </c>
      <c r="D399" s="81">
        <v>3960000</v>
      </c>
      <c r="E399" s="81">
        <v>18882840.6</v>
      </c>
      <c r="F399" s="81">
        <v>3823638</v>
      </c>
      <c r="G399" s="81">
        <v>1186546.26</v>
      </c>
      <c r="H399" s="389">
        <f t="shared" si="47"/>
        <v>0.310318670334378</v>
      </c>
      <c r="I399" s="81">
        <f t="shared" si="46"/>
        <v>-2773453.74</v>
      </c>
      <c r="J399" s="389">
        <f t="shared" si="48"/>
        <v>-0.700367106060606</v>
      </c>
    </row>
    <row r="400" s="338" customFormat="1" ht="24" customHeight="1" spans="1:10">
      <c r="A400" s="386" t="s">
        <v>768</v>
      </c>
      <c r="B400" s="387">
        <v>7</v>
      </c>
      <c r="C400" s="388" t="s">
        <v>125</v>
      </c>
      <c r="D400" s="81">
        <v>630000</v>
      </c>
      <c r="E400" s="81">
        <v>742840.6</v>
      </c>
      <c r="F400" s="81">
        <v>332638</v>
      </c>
      <c r="G400" s="81">
        <v>722602.8</v>
      </c>
      <c r="H400" s="389">
        <f t="shared" si="47"/>
        <v>2.17233990103356</v>
      </c>
      <c r="I400" s="81">
        <f t="shared" si="46"/>
        <v>92602.8</v>
      </c>
      <c r="J400" s="389">
        <f t="shared" si="48"/>
        <v>0.146988571428571</v>
      </c>
    </row>
    <row r="401" s="338" customFormat="1" ht="24" customHeight="1" spans="1:10">
      <c r="A401" s="386" t="s">
        <v>769</v>
      </c>
      <c r="B401" s="387">
        <v>7</v>
      </c>
      <c r="C401" s="388" t="s">
        <v>127</v>
      </c>
      <c r="D401" s="81">
        <v>20000</v>
      </c>
      <c r="E401" s="81">
        <v>50000</v>
      </c>
      <c r="F401" s="81">
        <v>50000</v>
      </c>
      <c r="G401" s="81">
        <v>26741</v>
      </c>
      <c r="H401" s="389"/>
      <c r="I401" s="81">
        <f t="shared" si="46"/>
        <v>6741</v>
      </c>
      <c r="J401" s="389">
        <f t="shared" si="48"/>
        <v>0.33705</v>
      </c>
    </row>
    <row r="402" s="338" customFormat="1" ht="24" customHeight="1" spans="1:10">
      <c r="A402" s="386" t="s">
        <v>770</v>
      </c>
      <c r="B402" s="387">
        <v>7</v>
      </c>
      <c r="C402" s="388" t="s">
        <v>129</v>
      </c>
      <c r="D402" s="81">
        <v>0</v>
      </c>
      <c r="E402" s="81"/>
      <c r="F402" s="81">
        <v>0</v>
      </c>
      <c r="G402" s="81"/>
      <c r="H402" s="389"/>
      <c r="I402" s="81">
        <f t="shared" si="46"/>
        <v>0</v>
      </c>
      <c r="J402" s="389"/>
    </row>
    <row r="403" s="338" customFormat="1" ht="24" customHeight="1" spans="1:10">
      <c r="A403" s="386" t="s">
        <v>771</v>
      </c>
      <c r="B403" s="387">
        <v>7</v>
      </c>
      <c r="C403" s="388" t="s">
        <v>772</v>
      </c>
      <c r="D403" s="81">
        <v>3310000</v>
      </c>
      <c r="E403" s="81">
        <v>18090000</v>
      </c>
      <c r="F403" s="81">
        <v>3441000</v>
      </c>
      <c r="G403" s="81">
        <v>437202.46</v>
      </c>
      <c r="H403" s="389"/>
      <c r="I403" s="81">
        <f t="shared" si="46"/>
        <v>-2872797.54</v>
      </c>
      <c r="J403" s="389">
        <f>I403/D403</f>
        <v>-0.867914664652568</v>
      </c>
    </row>
    <row r="404" s="338" customFormat="1" ht="24" customHeight="1" spans="1:10">
      <c r="A404" s="386" t="s">
        <v>773</v>
      </c>
      <c r="B404" s="387">
        <v>5</v>
      </c>
      <c r="C404" s="388" t="s">
        <v>774</v>
      </c>
      <c r="D404" s="81">
        <v>0</v>
      </c>
      <c r="E404" s="81"/>
      <c r="F404" s="81">
        <v>0</v>
      </c>
      <c r="G404" s="81"/>
      <c r="H404" s="389"/>
      <c r="I404" s="81">
        <f t="shared" si="46"/>
        <v>0</v>
      </c>
      <c r="J404" s="389"/>
    </row>
    <row r="405" s="338" customFormat="1" ht="24" customHeight="1" spans="1:10">
      <c r="A405" s="386" t="s">
        <v>775</v>
      </c>
      <c r="B405" s="387">
        <v>7</v>
      </c>
      <c r="C405" s="388" t="s">
        <v>776</v>
      </c>
      <c r="D405" s="81">
        <v>0</v>
      </c>
      <c r="E405" s="81"/>
      <c r="F405" s="81">
        <v>0</v>
      </c>
      <c r="G405" s="81"/>
      <c r="H405" s="389"/>
      <c r="I405" s="81">
        <f t="shared" si="46"/>
        <v>0</v>
      </c>
      <c r="J405" s="389"/>
    </row>
    <row r="406" s="338" customFormat="1" ht="24" customHeight="1" spans="1:10">
      <c r="A406" s="386" t="s">
        <v>777</v>
      </c>
      <c r="B406" s="387">
        <v>7</v>
      </c>
      <c r="C406" s="388" t="s">
        <v>778</v>
      </c>
      <c r="D406" s="81">
        <v>0</v>
      </c>
      <c r="E406" s="81"/>
      <c r="F406" s="81">
        <v>0</v>
      </c>
      <c r="G406" s="81"/>
      <c r="H406" s="389"/>
      <c r="I406" s="81">
        <f t="shared" si="46"/>
        <v>0</v>
      </c>
      <c r="J406" s="389"/>
    </row>
    <row r="407" s="338" customFormat="1" ht="24" customHeight="1" spans="1:10">
      <c r="A407" s="386" t="s">
        <v>779</v>
      </c>
      <c r="B407" s="387">
        <v>7</v>
      </c>
      <c r="C407" s="388" t="s">
        <v>780</v>
      </c>
      <c r="D407" s="81">
        <v>0</v>
      </c>
      <c r="E407" s="81"/>
      <c r="F407" s="81">
        <v>0</v>
      </c>
      <c r="G407" s="81"/>
      <c r="H407" s="389"/>
      <c r="I407" s="81">
        <f t="shared" si="46"/>
        <v>0</v>
      </c>
      <c r="J407" s="389"/>
    </row>
    <row r="408" s="338" customFormat="1" ht="24" customHeight="1" spans="1:10">
      <c r="A408" s="386" t="s">
        <v>781</v>
      </c>
      <c r="B408" s="387">
        <v>7</v>
      </c>
      <c r="C408" s="388" t="s">
        <v>782</v>
      </c>
      <c r="D408" s="81">
        <v>0</v>
      </c>
      <c r="E408" s="81"/>
      <c r="F408" s="81">
        <v>0</v>
      </c>
      <c r="G408" s="81"/>
      <c r="H408" s="389"/>
      <c r="I408" s="81">
        <f t="shared" si="46"/>
        <v>0</v>
      </c>
      <c r="J408" s="389"/>
    </row>
    <row r="409" s="338" customFormat="1" ht="24" customHeight="1" spans="1:10">
      <c r="A409" s="386" t="s">
        <v>783</v>
      </c>
      <c r="B409" s="387">
        <v>7</v>
      </c>
      <c r="C409" s="388" t="s">
        <v>784</v>
      </c>
      <c r="D409" s="81">
        <v>0</v>
      </c>
      <c r="E409" s="81"/>
      <c r="F409" s="81">
        <v>0</v>
      </c>
      <c r="G409" s="81"/>
      <c r="H409" s="389"/>
      <c r="I409" s="81">
        <f t="shared" si="46"/>
        <v>0</v>
      </c>
      <c r="J409" s="389"/>
    </row>
    <row r="410" s="338" customFormat="1" ht="24" customHeight="1" spans="1:10">
      <c r="A410" s="386" t="s">
        <v>785</v>
      </c>
      <c r="B410" s="387">
        <v>7</v>
      </c>
      <c r="C410" s="388" t="s">
        <v>786</v>
      </c>
      <c r="D410" s="81">
        <v>0</v>
      </c>
      <c r="E410" s="81"/>
      <c r="F410" s="81">
        <v>0</v>
      </c>
      <c r="G410" s="81"/>
      <c r="H410" s="389"/>
      <c r="I410" s="81">
        <f t="shared" si="46"/>
        <v>0</v>
      </c>
      <c r="J410" s="389"/>
    </row>
    <row r="411" s="338" customFormat="1" ht="24" customHeight="1" spans="1:10">
      <c r="A411" s="386" t="s">
        <v>787</v>
      </c>
      <c r="B411" s="387">
        <v>7</v>
      </c>
      <c r="C411" s="388" t="s">
        <v>788</v>
      </c>
      <c r="D411" s="81">
        <v>0</v>
      </c>
      <c r="E411" s="81"/>
      <c r="F411" s="81">
        <v>0</v>
      </c>
      <c r="G411" s="81"/>
      <c r="H411" s="389"/>
      <c r="I411" s="81">
        <f t="shared" si="46"/>
        <v>0</v>
      </c>
      <c r="J411" s="389"/>
    </row>
    <row r="412" s="338" customFormat="1" ht="24" customHeight="1" spans="1:10">
      <c r="A412" s="386" t="s">
        <v>789</v>
      </c>
      <c r="B412" s="387">
        <v>7</v>
      </c>
      <c r="C412" s="388" t="s">
        <v>790</v>
      </c>
      <c r="D412" s="81">
        <v>0</v>
      </c>
      <c r="E412" s="81"/>
      <c r="F412" s="81">
        <v>0</v>
      </c>
      <c r="G412" s="81"/>
      <c r="H412" s="389"/>
      <c r="I412" s="81">
        <f t="shared" si="46"/>
        <v>0</v>
      </c>
      <c r="J412" s="389"/>
    </row>
    <row r="413" s="338" customFormat="1" ht="24" customHeight="1" spans="1:10">
      <c r="A413" s="386" t="s">
        <v>791</v>
      </c>
      <c r="B413" s="387">
        <v>5</v>
      </c>
      <c r="C413" s="388" t="s">
        <v>792</v>
      </c>
      <c r="D413" s="81">
        <v>0</v>
      </c>
      <c r="E413" s="81"/>
      <c r="F413" s="81">
        <v>0</v>
      </c>
      <c r="G413" s="81"/>
      <c r="H413" s="389"/>
      <c r="I413" s="81">
        <f t="shared" si="46"/>
        <v>0</v>
      </c>
      <c r="J413" s="389"/>
    </row>
    <row r="414" s="338" customFormat="1" ht="24" customHeight="1" spans="1:10">
      <c r="A414" s="386" t="s">
        <v>793</v>
      </c>
      <c r="B414" s="387">
        <v>7</v>
      </c>
      <c r="C414" s="388" t="s">
        <v>776</v>
      </c>
      <c r="D414" s="81">
        <v>0</v>
      </c>
      <c r="E414" s="81"/>
      <c r="F414" s="81">
        <v>0</v>
      </c>
      <c r="G414" s="81"/>
      <c r="H414" s="389"/>
      <c r="I414" s="81">
        <f t="shared" si="46"/>
        <v>0</v>
      </c>
      <c r="J414" s="389"/>
    </row>
    <row r="415" s="338" customFormat="1" ht="24" customHeight="1" spans="1:10">
      <c r="A415" s="386" t="s">
        <v>794</v>
      </c>
      <c r="B415" s="387">
        <v>7</v>
      </c>
      <c r="C415" s="388" t="s">
        <v>795</v>
      </c>
      <c r="D415" s="81">
        <v>0</v>
      </c>
      <c r="E415" s="81"/>
      <c r="F415" s="81">
        <v>0</v>
      </c>
      <c r="G415" s="81"/>
      <c r="H415" s="389"/>
      <c r="I415" s="81">
        <f t="shared" si="46"/>
        <v>0</v>
      </c>
      <c r="J415" s="389"/>
    </row>
    <row r="416" s="338" customFormat="1" ht="24" customHeight="1" spans="1:10">
      <c r="A416" s="386" t="s">
        <v>796</v>
      </c>
      <c r="B416" s="387">
        <v>7</v>
      </c>
      <c r="C416" s="388" t="s">
        <v>797</v>
      </c>
      <c r="D416" s="81">
        <v>0</v>
      </c>
      <c r="E416" s="81"/>
      <c r="F416" s="81">
        <v>0</v>
      </c>
      <c r="G416" s="81"/>
      <c r="H416" s="389"/>
      <c r="I416" s="81">
        <f t="shared" si="46"/>
        <v>0</v>
      </c>
      <c r="J416" s="389"/>
    </row>
    <row r="417" s="338" customFormat="1" ht="24" customHeight="1" spans="1:10">
      <c r="A417" s="386" t="s">
        <v>798</v>
      </c>
      <c r="B417" s="387">
        <v>7</v>
      </c>
      <c r="C417" s="388" t="s">
        <v>799</v>
      </c>
      <c r="D417" s="81">
        <v>0</v>
      </c>
      <c r="E417" s="81"/>
      <c r="F417" s="81">
        <v>0</v>
      </c>
      <c r="G417" s="81"/>
      <c r="H417" s="389"/>
      <c r="I417" s="81">
        <f t="shared" si="46"/>
        <v>0</v>
      </c>
      <c r="J417" s="389"/>
    </row>
    <row r="418" s="338" customFormat="1" ht="24" customHeight="1" spans="1:10">
      <c r="A418" s="386" t="s">
        <v>800</v>
      </c>
      <c r="B418" s="387">
        <v>7</v>
      </c>
      <c r="C418" s="388" t="s">
        <v>801</v>
      </c>
      <c r="D418" s="81">
        <v>0</v>
      </c>
      <c r="E418" s="81"/>
      <c r="F418" s="81">
        <v>0</v>
      </c>
      <c r="G418" s="81"/>
      <c r="H418" s="389"/>
      <c r="I418" s="81">
        <f t="shared" si="46"/>
        <v>0</v>
      </c>
      <c r="J418" s="389"/>
    </row>
    <row r="419" s="338" customFormat="1" ht="24" customHeight="1" spans="1:10">
      <c r="A419" s="386" t="s">
        <v>802</v>
      </c>
      <c r="B419" s="387">
        <v>5</v>
      </c>
      <c r="C419" s="388" t="s">
        <v>803</v>
      </c>
      <c r="D419" s="81">
        <v>0</v>
      </c>
      <c r="E419" s="81">
        <v>5100000</v>
      </c>
      <c r="F419" s="81">
        <v>1000000</v>
      </c>
      <c r="G419" s="81"/>
      <c r="H419" s="389"/>
      <c r="I419" s="81">
        <f t="shared" si="46"/>
        <v>0</v>
      </c>
      <c r="J419" s="389"/>
    </row>
    <row r="420" s="338" customFormat="1" ht="24" customHeight="1" spans="1:10">
      <c r="A420" s="386" t="s">
        <v>804</v>
      </c>
      <c r="B420" s="387">
        <v>7</v>
      </c>
      <c r="C420" s="388" t="s">
        <v>776</v>
      </c>
      <c r="D420" s="81">
        <v>0</v>
      </c>
      <c r="E420" s="81"/>
      <c r="F420" s="81">
        <v>0</v>
      </c>
      <c r="G420" s="81"/>
      <c r="H420" s="389"/>
      <c r="I420" s="81">
        <f t="shared" si="46"/>
        <v>0</v>
      </c>
      <c r="J420" s="389"/>
    </row>
    <row r="421" s="338" customFormat="1" ht="24" customHeight="1" spans="1:10">
      <c r="A421" s="386" t="s">
        <v>805</v>
      </c>
      <c r="B421" s="387">
        <v>7</v>
      </c>
      <c r="C421" s="388" t="s">
        <v>806</v>
      </c>
      <c r="D421" s="81">
        <v>0</v>
      </c>
      <c r="E421" s="81"/>
      <c r="F421" s="81">
        <v>0</v>
      </c>
      <c r="G421" s="81"/>
      <c r="H421" s="389"/>
      <c r="I421" s="81">
        <f t="shared" si="46"/>
        <v>0</v>
      </c>
      <c r="J421" s="389"/>
    </row>
    <row r="422" s="338" customFormat="1" ht="24" customHeight="1" spans="1:10">
      <c r="A422" s="386" t="s">
        <v>807</v>
      </c>
      <c r="B422" s="387">
        <v>7</v>
      </c>
      <c r="C422" s="388" t="s">
        <v>808</v>
      </c>
      <c r="D422" s="81">
        <v>0</v>
      </c>
      <c r="E422" s="81"/>
      <c r="F422" s="81">
        <v>0</v>
      </c>
      <c r="G422" s="81"/>
      <c r="H422" s="389"/>
      <c r="I422" s="81">
        <f t="shared" si="46"/>
        <v>0</v>
      </c>
      <c r="J422" s="389"/>
    </row>
    <row r="423" s="338" customFormat="1" ht="24" customHeight="1" spans="1:10">
      <c r="A423" s="386" t="s">
        <v>809</v>
      </c>
      <c r="B423" s="387">
        <v>7</v>
      </c>
      <c r="C423" s="388" t="s">
        <v>810</v>
      </c>
      <c r="D423" s="81">
        <v>0</v>
      </c>
      <c r="E423" s="81">
        <v>5100000</v>
      </c>
      <c r="F423" s="81">
        <v>1000000</v>
      </c>
      <c r="G423" s="81"/>
      <c r="H423" s="389"/>
      <c r="I423" s="81">
        <f t="shared" si="46"/>
        <v>0</v>
      </c>
      <c r="J423" s="389"/>
    </row>
    <row r="424" s="338" customFormat="1" ht="24" customHeight="1" spans="1:10">
      <c r="A424" s="386" t="s">
        <v>811</v>
      </c>
      <c r="B424" s="387">
        <v>5</v>
      </c>
      <c r="C424" s="388" t="s">
        <v>812</v>
      </c>
      <c r="D424" s="81">
        <v>0</v>
      </c>
      <c r="E424" s="81"/>
      <c r="F424" s="81">
        <v>0</v>
      </c>
      <c r="G424" s="81"/>
      <c r="H424" s="389"/>
      <c r="I424" s="81">
        <f t="shared" si="46"/>
        <v>0</v>
      </c>
      <c r="J424" s="389"/>
    </row>
    <row r="425" s="338" customFormat="1" ht="24" customHeight="1" spans="1:10">
      <c r="A425" s="386" t="s">
        <v>813</v>
      </c>
      <c r="B425" s="387">
        <v>7</v>
      </c>
      <c r="C425" s="388" t="s">
        <v>776</v>
      </c>
      <c r="D425" s="81">
        <v>0</v>
      </c>
      <c r="E425" s="81"/>
      <c r="F425" s="81">
        <v>0</v>
      </c>
      <c r="G425" s="81"/>
      <c r="H425" s="389"/>
      <c r="I425" s="81">
        <f t="shared" si="46"/>
        <v>0</v>
      </c>
      <c r="J425" s="389"/>
    </row>
    <row r="426" s="338" customFormat="1" ht="24" customHeight="1" spans="1:10">
      <c r="A426" s="386" t="s">
        <v>814</v>
      </c>
      <c r="B426" s="387">
        <v>7</v>
      </c>
      <c r="C426" s="388" t="s">
        <v>815</v>
      </c>
      <c r="D426" s="81">
        <v>0</v>
      </c>
      <c r="E426" s="81"/>
      <c r="F426" s="81">
        <v>0</v>
      </c>
      <c r="G426" s="81"/>
      <c r="H426" s="389"/>
      <c r="I426" s="81">
        <f t="shared" si="46"/>
        <v>0</v>
      </c>
      <c r="J426" s="389"/>
    </row>
    <row r="427" s="338" customFormat="1" ht="24" customHeight="1" spans="1:10">
      <c r="A427" s="386" t="s">
        <v>816</v>
      </c>
      <c r="B427" s="387">
        <v>7</v>
      </c>
      <c r="C427" s="388" t="s">
        <v>817</v>
      </c>
      <c r="D427" s="81">
        <v>0</v>
      </c>
      <c r="E427" s="81"/>
      <c r="F427" s="81">
        <v>0</v>
      </c>
      <c r="G427" s="81"/>
      <c r="H427" s="389"/>
      <c r="I427" s="81">
        <f t="shared" si="46"/>
        <v>0</v>
      </c>
      <c r="J427" s="389"/>
    </row>
    <row r="428" s="338" customFormat="1" ht="24" customHeight="1" spans="1:10">
      <c r="A428" s="386" t="s">
        <v>818</v>
      </c>
      <c r="B428" s="387">
        <v>7</v>
      </c>
      <c r="C428" s="388" t="s">
        <v>819</v>
      </c>
      <c r="D428" s="81">
        <v>0</v>
      </c>
      <c r="E428" s="81"/>
      <c r="F428" s="81">
        <v>0</v>
      </c>
      <c r="G428" s="81"/>
      <c r="H428" s="389"/>
      <c r="I428" s="81">
        <f t="shared" si="46"/>
        <v>0</v>
      </c>
      <c r="J428" s="389"/>
    </row>
    <row r="429" s="338" customFormat="1" ht="24" customHeight="1" spans="1:10">
      <c r="A429" s="386" t="s">
        <v>820</v>
      </c>
      <c r="B429" s="387">
        <v>5</v>
      </c>
      <c r="C429" s="388" t="s">
        <v>821</v>
      </c>
      <c r="D429" s="81">
        <v>0</v>
      </c>
      <c r="E429" s="81"/>
      <c r="F429" s="81">
        <v>0</v>
      </c>
      <c r="G429" s="81"/>
      <c r="H429" s="389"/>
      <c r="I429" s="81">
        <f t="shared" si="46"/>
        <v>0</v>
      </c>
      <c r="J429" s="389"/>
    </row>
    <row r="430" s="338" customFormat="1" ht="24" customHeight="1" spans="1:10">
      <c r="A430" s="386" t="s">
        <v>822</v>
      </c>
      <c r="B430" s="387">
        <v>7</v>
      </c>
      <c r="C430" s="388" t="s">
        <v>823</v>
      </c>
      <c r="D430" s="81">
        <v>0</v>
      </c>
      <c r="E430" s="81"/>
      <c r="F430" s="81">
        <v>0</v>
      </c>
      <c r="G430" s="81"/>
      <c r="H430" s="389"/>
      <c r="I430" s="81">
        <f t="shared" si="46"/>
        <v>0</v>
      </c>
      <c r="J430" s="389"/>
    </row>
    <row r="431" s="338" customFormat="1" ht="24" customHeight="1" spans="1:10">
      <c r="A431" s="386" t="s">
        <v>824</v>
      </c>
      <c r="B431" s="387">
        <v>7</v>
      </c>
      <c r="C431" s="388" t="s">
        <v>825</v>
      </c>
      <c r="D431" s="81">
        <v>0</v>
      </c>
      <c r="E431" s="81"/>
      <c r="F431" s="81">
        <v>0</v>
      </c>
      <c r="G431" s="81"/>
      <c r="H431" s="389"/>
      <c r="I431" s="81">
        <f t="shared" si="46"/>
        <v>0</v>
      </c>
      <c r="J431" s="389"/>
    </row>
    <row r="432" s="338" customFormat="1" ht="24" customHeight="1" spans="1:10">
      <c r="A432" s="386" t="s">
        <v>826</v>
      </c>
      <c r="B432" s="387">
        <v>7</v>
      </c>
      <c r="C432" s="388" t="s">
        <v>827</v>
      </c>
      <c r="D432" s="81">
        <v>0</v>
      </c>
      <c r="E432" s="81"/>
      <c r="F432" s="81">
        <v>0</v>
      </c>
      <c r="G432" s="81"/>
      <c r="H432" s="389"/>
      <c r="I432" s="81">
        <f t="shared" si="46"/>
        <v>0</v>
      </c>
      <c r="J432" s="389"/>
    </row>
    <row r="433" s="338" customFormat="1" ht="24" customHeight="1" spans="1:10">
      <c r="A433" s="386" t="s">
        <v>828</v>
      </c>
      <c r="B433" s="387">
        <v>7</v>
      </c>
      <c r="C433" s="388" t="s">
        <v>829</v>
      </c>
      <c r="D433" s="81">
        <v>0</v>
      </c>
      <c r="E433" s="81"/>
      <c r="F433" s="81">
        <v>0</v>
      </c>
      <c r="G433" s="81"/>
      <c r="H433" s="389"/>
      <c r="I433" s="81">
        <f t="shared" si="46"/>
        <v>0</v>
      </c>
      <c r="J433" s="389"/>
    </row>
    <row r="434" s="338" customFormat="1" ht="24" customHeight="1" spans="1:10">
      <c r="A434" s="386" t="s">
        <v>830</v>
      </c>
      <c r="B434" s="387">
        <v>5</v>
      </c>
      <c r="C434" s="388" t="s">
        <v>831</v>
      </c>
      <c r="D434" s="81">
        <v>70000</v>
      </c>
      <c r="E434" s="81">
        <v>80000</v>
      </c>
      <c r="F434" s="81">
        <v>348167</v>
      </c>
      <c r="G434" s="81">
        <v>143980.88</v>
      </c>
      <c r="H434" s="389"/>
      <c r="I434" s="81">
        <f t="shared" si="46"/>
        <v>73980.88</v>
      </c>
      <c r="J434" s="389">
        <f>I434/D434</f>
        <v>1.05686971428571</v>
      </c>
    </row>
    <row r="435" s="338" customFormat="1" ht="24" customHeight="1" spans="1:10">
      <c r="A435" s="386" t="s">
        <v>832</v>
      </c>
      <c r="B435" s="387">
        <v>7</v>
      </c>
      <c r="C435" s="388" t="s">
        <v>776</v>
      </c>
      <c r="D435" s="81">
        <v>0</v>
      </c>
      <c r="E435" s="81"/>
      <c r="F435" s="81">
        <v>0</v>
      </c>
      <c r="G435" s="81"/>
      <c r="H435" s="389"/>
      <c r="I435" s="81">
        <f t="shared" si="46"/>
        <v>0</v>
      </c>
      <c r="J435" s="389"/>
    </row>
    <row r="436" s="338" customFormat="1" ht="24" customHeight="1" spans="1:10">
      <c r="A436" s="386" t="s">
        <v>833</v>
      </c>
      <c r="B436" s="387">
        <v>7</v>
      </c>
      <c r="C436" s="388" t="s">
        <v>834</v>
      </c>
      <c r="D436" s="81">
        <v>70000</v>
      </c>
      <c r="E436" s="81">
        <v>80000</v>
      </c>
      <c r="F436" s="81">
        <v>148167</v>
      </c>
      <c r="G436" s="81">
        <v>143980.88</v>
      </c>
      <c r="H436" s="389"/>
      <c r="I436" s="81">
        <f t="shared" si="46"/>
        <v>73980.88</v>
      </c>
      <c r="J436" s="389">
        <f>I436/D436</f>
        <v>1.05686971428571</v>
      </c>
    </row>
    <row r="437" s="338" customFormat="1" ht="24" customHeight="1" spans="1:10">
      <c r="A437" s="386" t="s">
        <v>835</v>
      </c>
      <c r="B437" s="387">
        <v>7</v>
      </c>
      <c r="C437" s="388" t="s">
        <v>836</v>
      </c>
      <c r="D437" s="81">
        <v>0</v>
      </c>
      <c r="E437" s="81"/>
      <c r="F437" s="81">
        <v>0</v>
      </c>
      <c r="G437" s="81"/>
      <c r="H437" s="389"/>
      <c r="I437" s="81">
        <f t="shared" si="46"/>
        <v>0</v>
      </c>
      <c r="J437" s="389"/>
    </row>
    <row r="438" s="338" customFormat="1" ht="24" customHeight="1" spans="1:10">
      <c r="A438" s="386" t="s">
        <v>837</v>
      </c>
      <c r="B438" s="387">
        <v>7</v>
      </c>
      <c r="C438" s="388" t="s">
        <v>838</v>
      </c>
      <c r="D438" s="81">
        <v>0</v>
      </c>
      <c r="E438" s="81"/>
      <c r="F438" s="81">
        <v>0</v>
      </c>
      <c r="G438" s="81"/>
      <c r="H438" s="389"/>
      <c r="I438" s="81">
        <f t="shared" si="46"/>
        <v>0</v>
      </c>
      <c r="J438" s="389"/>
    </row>
    <row r="439" s="338" customFormat="1" ht="24" customHeight="1" spans="1:10">
      <c r="A439" s="386" t="s">
        <v>839</v>
      </c>
      <c r="B439" s="387">
        <v>7</v>
      </c>
      <c r="C439" s="388" t="s">
        <v>840</v>
      </c>
      <c r="D439" s="81">
        <v>0</v>
      </c>
      <c r="E439" s="81"/>
      <c r="F439" s="81">
        <v>0</v>
      </c>
      <c r="G439" s="81"/>
      <c r="H439" s="389"/>
      <c r="I439" s="81">
        <f t="shared" si="46"/>
        <v>0</v>
      </c>
      <c r="J439" s="389"/>
    </row>
    <row r="440" s="338" customFormat="1" ht="24" customHeight="1" spans="1:10">
      <c r="A440" s="386" t="s">
        <v>841</v>
      </c>
      <c r="B440" s="387">
        <v>7</v>
      </c>
      <c r="C440" s="388" t="s">
        <v>842</v>
      </c>
      <c r="D440" s="81">
        <v>0</v>
      </c>
      <c r="E440" s="81"/>
      <c r="F440" s="81">
        <v>200000</v>
      </c>
      <c r="G440" s="81"/>
      <c r="H440" s="389"/>
      <c r="I440" s="81">
        <f t="shared" si="46"/>
        <v>0</v>
      </c>
      <c r="J440" s="389"/>
    </row>
    <row r="441" s="338" customFormat="1" ht="24" customHeight="1" spans="1:10">
      <c r="A441" s="386" t="s">
        <v>843</v>
      </c>
      <c r="B441" s="387">
        <v>5</v>
      </c>
      <c r="C441" s="388" t="s">
        <v>844</v>
      </c>
      <c r="D441" s="81">
        <v>0</v>
      </c>
      <c r="E441" s="81"/>
      <c r="F441" s="81">
        <v>0</v>
      </c>
      <c r="G441" s="81"/>
      <c r="H441" s="389"/>
      <c r="I441" s="81">
        <f t="shared" si="46"/>
        <v>0</v>
      </c>
      <c r="J441" s="389"/>
    </row>
    <row r="442" s="338" customFormat="1" ht="24" customHeight="1" spans="1:10">
      <c r="A442" s="386" t="s">
        <v>845</v>
      </c>
      <c r="B442" s="387">
        <v>7</v>
      </c>
      <c r="C442" s="388" t="s">
        <v>846</v>
      </c>
      <c r="D442" s="81">
        <v>0</v>
      </c>
      <c r="E442" s="81"/>
      <c r="F442" s="81">
        <v>0</v>
      </c>
      <c r="G442" s="81"/>
      <c r="H442" s="389"/>
      <c r="I442" s="81">
        <f t="shared" si="46"/>
        <v>0</v>
      </c>
      <c r="J442" s="389"/>
    </row>
    <row r="443" s="338" customFormat="1" ht="24" customHeight="1" spans="1:10">
      <c r="A443" s="386" t="s">
        <v>847</v>
      </c>
      <c r="B443" s="387">
        <v>7</v>
      </c>
      <c r="C443" s="388" t="s">
        <v>848</v>
      </c>
      <c r="D443" s="81">
        <v>0</v>
      </c>
      <c r="E443" s="81"/>
      <c r="F443" s="81">
        <v>0</v>
      </c>
      <c r="G443" s="81"/>
      <c r="H443" s="389"/>
      <c r="I443" s="81">
        <f t="shared" si="46"/>
        <v>0</v>
      </c>
      <c r="J443" s="389"/>
    </row>
    <row r="444" s="338" customFormat="1" ht="24" customHeight="1" spans="1:10">
      <c r="A444" s="386" t="s">
        <v>849</v>
      </c>
      <c r="B444" s="387">
        <v>7</v>
      </c>
      <c r="C444" s="388" t="s">
        <v>850</v>
      </c>
      <c r="D444" s="81">
        <v>0</v>
      </c>
      <c r="E444" s="81"/>
      <c r="F444" s="81">
        <v>0</v>
      </c>
      <c r="G444" s="81"/>
      <c r="H444" s="389"/>
      <c r="I444" s="81">
        <f t="shared" si="46"/>
        <v>0</v>
      </c>
      <c r="J444" s="389"/>
    </row>
    <row r="445" s="338" customFormat="1" ht="24" customHeight="1" spans="1:10">
      <c r="A445" s="386" t="s">
        <v>851</v>
      </c>
      <c r="B445" s="387">
        <v>5</v>
      </c>
      <c r="C445" s="388" t="s">
        <v>852</v>
      </c>
      <c r="D445" s="81">
        <v>0</v>
      </c>
      <c r="E445" s="81">
        <v>200000</v>
      </c>
      <c r="F445" s="81">
        <v>99800</v>
      </c>
      <c r="G445" s="81">
        <v>99800</v>
      </c>
      <c r="H445" s="389"/>
      <c r="I445" s="81">
        <f t="shared" si="46"/>
        <v>99800</v>
      </c>
      <c r="J445" s="389"/>
    </row>
    <row r="446" s="338" customFormat="1" ht="24" customHeight="1" spans="1:10">
      <c r="A446" s="386" t="s">
        <v>853</v>
      </c>
      <c r="B446" s="387">
        <v>7</v>
      </c>
      <c r="C446" s="388" t="s">
        <v>854</v>
      </c>
      <c r="D446" s="81">
        <v>0</v>
      </c>
      <c r="E446" s="81"/>
      <c r="F446" s="81">
        <v>0</v>
      </c>
      <c r="G446" s="81"/>
      <c r="H446" s="389"/>
      <c r="I446" s="81">
        <f t="shared" si="46"/>
        <v>0</v>
      </c>
      <c r="J446" s="389"/>
    </row>
    <row r="447" s="338" customFormat="1" ht="24" customHeight="1" spans="1:10">
      <c r="A447" s="386" t="s">
        <v>855</v>
      </c>
      <c r="B447" s="387">
        <v>7</v>
      </c>
      <c r="C447" s="388" t="s">
        <v>856</v>
      </c>
      <c r="D447" s="81">
        <v>0</v>
      </c>
      <c r="E447" s="81"/>
      <c r="F447" s="81">
        <v>0</v>
      </c>
      <c r="G447" s="81"/>
      <c r="H447" s="389"/>
      <c r="I447" s="81">
        <f t="shared" si="46"/>
        <v>0</v>
      </c>
      <c r="J447" s="389"/>
    </row>
    <row r="448" s="338" customFormat="1" ht="24" customHeight="1" spans="1:10">
      <c r="A448" s="386" t="s">
        <v>857</v>
      </c>
      <c r="B448" s="387">
        <v>7</v>
      </c>
      <c r="C448" s="388" t="s">
        <v>858</v>
      </c>
      <c r="D448" s="81">
        <v>0</v>
      </c>
      <c r="E448" s="81">
        <v>200000</v>
      </c>
      <c r="F448" s="81">
        <v>99800</v>
      </c>
      <c r="G448" s="81">
        <v>99800</v>
      </c>
      <c r="H448" s="389"/>
      <c r="I448" s="81">
        <f t="shared" si="46"/>
        <v>99800</v>
      </c>
      <c r="J448" s="389"/>
    </row>
    <row r="449" s="338" customFormat="1" ht="24" customHeight="1" spans="1:10">
      <c r="A449" s="386" t="s">
        <v>859</v>
      </c>
      <c r="B449" s="387">
        <v>5</v>
      </c>
      <c r="C449" s="388" t="s">
        <v>860</v>
      </c>
      <c r="D449" s="81">
        <v>0</v>
      </c>
      <c r="E449" s="81">
        <v>3570000</v>
      </c>
      <c r="F449" s="81">
        <v>70000</v>
      </c>
      <c r="G449" s="81">
        <v>71833</v>
      </c>
      <c r="H449" s="389"/>
      <c r="I449" s="81">
        <f t="shared" si="46"/>
        <v>71833</v>
      </c>
      <c r="J449" s="389"/>
    </row>
    <row r="450" s="338" customFormat="1" ht="24" customHeight="1" spans="1:10">
      <c r="A450" s="386" t="s">
        <v>861</v>
      </c>
      <c r="B450" s="387">
        <v>7</v>
      </c>
      <c r="C450" s="388" t="s">
        <v>862</v>
      </c>
      <c r="D450" s="81">
        <v>0</v>
      </c>
      <c r="E450" s="81"/>
      <c r="F450" s="81">
        <v>0</v>
      </c>
      <c r="G450" s="81"/>
      <c r="H450" s="389"/>
      <c r="I450" s="81">
        <f t="shared" si="46"/>
        <v>0</v>
      </c>
      <c r="J450" s="389"/>
    </row>
    <row r="451" s="338" customFormat="1" ht="24" customHeight="1" spans="1:10">
      <c r="A451" s="386" t="s">
        <v>863</v>
      </c>
      <c r="B451" s="387">
        <v>7</v>
      </c>
      <c r="C451" s="388" t="s">
        <v>864</v>
      </c>
      <c r="D451" s="81">
        <v>0</v>
      </c>
      <c r="E451" s="81"/>
      <c r="F451" s="81">
        <v>0</v>
      </c>
      <c r="G451" s="81"/>
      <c r="H451" s="389"/>
      <c r="I451" s="81">
        <f t="shared" si="46"/>
        <v>0</v>
      </c>
      <c r="J451" s="389"/>
    </row>
    <row r="452" s="338" customFormat="1" ht="24" customHeight="1" spans="1:10">
      <c r="A452" s="386" t="s">
        <v>865</v>
      </c>
      <c r="B452" s="387">
        <v>7</v>
      </c>
      <c r="C452" s="388" t="s">
        <v>866</v>
      </c>
      <c r="D452" s="81">
        <v>0</v>
      </c>
      <c r="E452" s="81"/>
      <c r="F452" s="81">
        <v>0</v>
      </c>
      <c r="G452" s="81"/>
      <c r="H452" s="389"/>
      <c r="I452" s="81">
        <f t="shared" si="46"/>
        <v>0</v>
      </c>
      <c r="J452" s="389"/>
    </row>
    <row r="453" s="338" customFormat="1" ht="24" customHeight="1" spans="1:10">
      <c r="A453" s="386" t="s">
        <v>867</v>
      </c>
      <c r="B453" s="387">
        <v>7</v>
      </c>
      <c r="C453" s="388" t="s">
        <v>868</v>
      </c>
      <c r="D453" s="81">
        <v>0</v>
      </c>
      <c r="E453" s="81">
        <v>3570000</v>
      </c>
      <c r="F453" s="81">
        <v>70000</v>
      </c>
      <c r="G453" s="81">
        <v>71833</v>
      </c>
      <c r="H453" s="389"/>
      <c r="I453" s="81">
        <f t="shared" si="46"/>
        <v>71833</v>
      </c>
      <c r="J453" s="389"/>
    </row>
    <row r="454" s="338" customFormat="1" ht="24" customHeight="1" spans="1:10">
      <c r="A454" s="381" t="s">
        <v>869</v>
      </c>
      <c r="B454" s="382">
        <v>3</v>
      </c>
      <c r="C454" s="402" t="s">
        <v>870</v>
      </c>
      <c r="D454" s="403">
        <v>4940000</v>
      </c>
      <c r="E454" s="403">
        <v>7690016.09</v>
      </c>
      <c r="F454" s="403">
        <v>6265058.85</v>
      </c>
      <c r="G454" s="403">
        <v>4205146.07</v>
      </c>
      <c r="H454" s="385">
        <f t="shared" ref="H454:H456" si="49">G454/F454</f>
        <v>0.671206156347598</v>
      </c>
      <c r="I454" s="403">
        <f t="shared" si="46"/>
        <v>-734853.93</v>
      </c>
      <c r="J454" s="385">
        <f t="shared" ref="J454:J456" si="50">I454/D454</f>
        <v>-0.148755856275304</v>
      </c>
    </row>
    <row r="455" s="338" customFormat="1" ht="24" customHeight="1" spans="1:10">
      <c r="A455" s="386" t="s">
        <v>871</v>
      </c>
      <c r="B455" s="387">
        <v>5</v>
      </c>
      <c r="C455" s="388" t="s">
        <v>872</v>
      </c>
      <c r="D455" s="81">
        <v>3990000</v>
      </c>
      <c r="E455" s="81">
        <v>4867548.8</v>
      </c>
      <c r="F455" s="81">
        <v>4943556.85</v>
      </c>
      <c r="G455" s="81">
        <v>2946756.88</v>
      </c>
      <c r="H455" s="389">
        <f t="shared" si="49"/>
        <v>0.596080306025003</v>
      </c>
      <c r="I455" s="81">
        <f t="shared" ref="I455:I518" si="51">G455-D455</f>
        <v>-1043243.12</v>
      </c>
      <c r="J455" s="389">
        <f t="shared" si="50"/>
        <v>-0.261464441102757</v>
      </c>
    </row>
    <row r="456" s="338" customFormat="1" ht="24" customHeight="1" spans="1:10">
      <c r="A456" s="386" t="s">
        <v>873</v>
      </c>
      <c r="B456" s="387">
        <v>7</v>
      </c>
      <c r="C456" s="388" t="s">
        <v>125</v>
      </c>
      <c r="D456" s="81">
        <v>960000</v>
      </c>
      <c r="E456" s="81">
        <v>908872.46</v>
      </c>
      <c r="F456" s="81">
        <v>482479</v>
      </c>
      <c r="G456" s="81">
        <v>829676.21</v>
      </c>
      <c r="H456" s="389">
        <f t="shared" si="49"/>
        <v>1.71961102970285</v>
      </c>
      <c r="I456" s="81">
        <f t="shared" si="51"/>
        <v>-130323.79</v>
      </c>
      <c r="J456" s="389">
        <f t="shared" si="50"/>
        <v>-0.135753947916667</v>
      </c>
    </row>
    <row r="457" s="338" customFormat="1" ht="24" customHeight="1" spans="1:10">
      <c r="A457" s="386" t="s">
        <v>874</v>
      </c>
      <c r="B457" s="387">
        <v>7</v>
      </c>
      <c r="C457" s="388" t="s">
        <v>127</v>
      </c>
      <c r="D457" s="81">
        <v>0</v>
      </c>
      <c r="E457" s="81"/>
      <c r="F457" s="81">
        <v>0</v>
      </c>
      <c r="G457" s="81"/>
      <c r="H457" s="389"/>
      <c r="I457" s="81">
        <f t="shared" si="51"/>
        <v>0</v>
      </c>
      <c r="J457" s="389"/>
    </row>
    <row r="458" s="338" customFormat="1" ht="24" customHeight="1" spans="1:10">
      <c r="A458" s="386" t="s">
        <v>875</v>
      </c>
      <c r="B458" s="387">
        <v>7</v>
      </c>
      <c r="C458" s="388" t="s">
        <v>129</v>
      </c>
      <c r="D458" s="81">
        <v>0</v>
      </c>
      <c r="E458" s="81"/>
      <c r="F458" s="81">
        <v>0</v>
      </c>
      <c r="G458" s="81"/>
      <c r="H458" s="389"/>
      <c r="I458" s="81">
        <f t="shared" si="51"/>
        <v>0</v>
      </c>
      <c r="J458" s="389"/>
    </row>
    <row r="459" s="338" customFormat="1" ht="24" customHeight="1" spans="1:10">
      <c r="A459" s="386" t="s">
        <v>876</v>
      </c>
      <c r="B459" s="387">
        <v>7</v>
      </c>
      <c r="C459" s="388" t="s">
        <v>877</v>
      </c>
      <c r="D459" s="81">
        <v>350000</v>
      </c>
      <c r="E459" s="81">
        <v>784237.59</v>
      </c>
      <c r="F459" s="81">
        <v>558735.97</v>
      </c>
      <c r="G459" s="81">
        <v>623815.34</v>
      </c>
      <c r="H459" s="389">
        <f>G459/F459</f>
        <v>1.11647607008369</v>
      </c>
      <c r="I459" s="81">
        <f t="shared" si="51"/>
        <v>273815.34</v>
      </c>
      <c r="J459" s="389">
        <f>I459/D459</f>
        <v>0.782329542857143</v>
      </c>
    </row>
    <row r="460" s="338" customFormat="1" ht="24" customHeight="1" spans="1:10">
      <c r="A460" s="386" t="s">
        <v>878</v>
      </c>
      <c r="B460" s="387">
        <v>7</v>
      </c>
      <c r="C460" s="388" t="s">
        <v>879</v>
      </c>
      <c r="D460" s="81">
        <v>0</v>
      </c>
      <c r="E460" s="81"/>
      <c r="F460" s="81">
        <v>0</v>
      </c>
      <c r="G460" s="81"/>
      <c r="H460" s="389"/>
      <c r="I460" s="81">
        <f t="shared" si="51"/>
        <v>0</v>
      </c>
      <c r="J460" s="389"/>
    </row>
    <row r="461" s="338" customFormat="1" ht="24" customHeight="1" spans="1:10">
      <c r="A461" s="386" t="s">
        <v>880</v>
      </c>
      <c r="B461" s="387">
        <v>7</v>
      </c>
      <c r="C461" s="388" t="s">
        <v>881</v>
      </c>
      <c r="D461" s="81">
        <v>0</v>
      </c>
      <c r="E461" s="81"/>
      <c r="F461" s="81">
        <v>0</v>
      </c>
      <c r="G461" s="81"/>
      <c r="H461" s="389"/>
      <c r="I461" s="81">
        <f t="shared" si="51"/>
        <v>0</v>
      </c>
      <c r="J461" s="389"/>
    </row>
    <row r="462" s="338" customFormat="1" ht="24" customHeight="1" spans="1:10">
      <c r="A462" s="386" t="s">
        <v>882</v>
      </c>
      <c r="B462" s="387">
        <v>7</v>
      </c>
      <c r="C462" s="388" t="s">
        <v>883</v>
      </c>
      <c r="D462" s="81">
        <v>0</v>
      </c>
      <c r="E462" s="81"/>
      <c r="F462" s="81">
        <v>0</v>
      </c>
      <c r="G462" s="81"/>
      <c r="H462" s="389"/>
      <c r="I462" s="81">
        <f t="shared" si="51"/>
        <v>0</v>
      </c>
      <c r="J462" s="389"/>
    </row>
    <row r="463" s="338" customFormat="1" ht="24" customHeight="1" spans="1:10">
      <c r="A463" s="386" t="s">
        <v>884</v>
      </c>
      <c r="B463" s="387">
        <v>7</v>
      </c>
      <c r="C463" s="388" t="s">
        <v>885</v>
      </c>
      <c r="D463" s="81">
        <v>0</v>
      </c>
      <c r="E463" s="81">
        <v>90000</v>
      </c>
      <c r="F463" s="81">
        <v>0</v>
      </c>
      <c r="G463" s="81"/>
      <c r="H463" s="389"/>
      <c r="I463" s="81">
        <f t="shared" si="51"/>
        <v>0</v>
      </c>
      <c r="J463" s="389"/>
    </row>
    <row r="464" s="338" customFormat="1" ht="24" customHeight="1" spans="1:10">
      <c r="A464" s="386" t="s">
        <v>886</v>
      </c>
      <c r="B464" s="387">
        <v>7</v>
      </c>
      <c r="C464" s="388" t="s">
        <v>887</v>
      </c>
      <c r="D464" s="81">
        <v>610000</v>
      </c>
      <c r="E464" s="81">
        <v>1284438.75</v>
      </c>
      <c r="F464" s="81">
        <v>599991.4</v>
      </c>
      <c r="G464" s="81">
        <v>547426.41</v>
      </c>
      <c r="H464" s="389">
        <f>G464/F464</f>
        <v>0.912390427596129</v>
      </c>
      <c r="I464" s="81">
        <f t="shared" si="51"/>
        <v>-62573.59</v>
      </c>
      <c r="J464" s="389">
        <f>I464/D464</f>
        <v>-0.102579655737705</v>
      </c>
    </row>
    <row r="465" s="338" customFormat="1" ht="24" customHeight="1" spans="1:10">
      <c r="A465" s="386" t="s">
        <v>888</v>
      </c>
      <c r="B465" s="387">
        <v>7</v>
      </c>
      <c r="C465" s="388" t="s">
        <v>889</v>
      </c>
      <c r="D465" s="81">
        <v>0</v>
      </c>
      <c r="E465" s="81"/>
      <c r="F465" s="81">
        <v>0</v>
      </c>
      <c r="G465" s="81"/>
      <c r="H465" s="389"/>
      <c r="I465" s="81">
        <f t="shared" si="51"/>
        <v>0</v>
      </c>
      <c r="J465" s="389"/>
    </row>
    <row r="466" s="338" customFormat="1" ht="24" customHeight="1" spans="1:10">
      <c r="A466" s="386" t="s">
        <v>890</v>
      </c>
      <c r="B466" s="387">
        <v>7</v>
      </c>
      <c r="C466" s="388" t="s">
        <v>891</v>
      </c>
      <c r="D466" s="81">
        <v>0</v>
      </c>
      <c r="E466" s="81"/>
      <c r="F466" s="81">
        <v>0</v>
      </c>
      <c r="G466" s="81"/>
      <c r="H466" s="389"/>
      <c r="I466" s="81">
        <f t="shared" si="51"/>
        <v>0</v>
      </c>
      <c r="J466" s="389"/>
    </row>
    <row r="467" s="338" customFormat="1" ht="24" customHeight="1" spans="1:10">
      <c r="A467" s="386" t="s">
        <v>892</v>
      </c>
      <c r="B467" s="387">
        <v>7</v>
      </c>
      <c r="C467" s="388" t="s">
        <v>893</v>
      </c>
      <c r="D467" s="81">
        <v>0</v>
      </c>
      <c r="E467" s="81"/>
      <c r="F467" s="81">
        <v>0</v>
      </c>
      <c r="G467" s="81"/>
      <c r="H467" s="389"/>
      <c r="I467" s="81">
        <f t="shared" si="51"/>
        <v>0</v>
      </c>
      <c r="J467" s="389"/>
    </row>
    <row r="468" s="338" customFormat="1" ht="24" customHeight="1" spans="1:10">
      <c r="A468" s="386" t="s">
        <v>894</v>
      </c>
      <c r="B468" s="387">
        <v>7</v>
      </c>
      <c r="C468" s="388" t="s">
        <v>895</v>
      </c>
      <c r="D468" s="81">
        <v>20000</v>
      </c>
      <c r="E468" s="81"/>
      <c r="F468" s="81">
        <v>0</v>
      </c>
      <c r="G468" s="81"/>
      <c r="H468" s="389"/>
      <c r="I468" s="81">
        <f t="shared" si="51"/>
        <v>-20000</v>
      </c>
      <c r="J468" s="389">
        <f>I468/D468</f>
        <v>-1</v>
      </c>
    </row>
    <row r="469" s="338" customFormat="1" ht="24" customHeight="1" spans="1:10">
      <c r="A469" s="386" t="s">
        <v>896</v>
      </c>
      <c r="B469" s="387">
        <v>7</v>
      </c>
      <c r="C469" s="388" t="s">
        <v>897</v>
      </c>
      <c r="D469" s="81">
        <v>0</v>
      </c>
      <c r="E469" s="81"/>
      <c r="F469" s="81">
        <v>0</v>
      </c>
      <c r="G469" s="81"/>
      <c r="H469" s="389"/>
      <c r="I469" s="81">
        <f t="shared" si="51"/>
        <v>0</v>
      </c>
      <c r="J469" s="389"/>
    </row>
    <row r="470" s="338" customFormat="1" ht="24" customHeight="1" spans="1:10">
      <c r="A470" s="386" t="s">
        <v>898</v>
      </c>
      <c r="B470" s="387">
        <v>7</v>
      </c>
      <c r="C470" s="388" t="s">
        <v>899</v>
      </c>
      <c r="D470" s="81">
        <v>2050000</v>
      </c>
      <c r="E470" s="81">
        <v>1800000</v>
      </c>
      <c r="F470" s="81">
        <v>3302350.48</v>
      </c>
      <c r="G470" s="81">
        <v>945838.92</v>
      </c>
      <c r="H470" s="389"/>
      <c r="I470" s="81">
        <f t="shared" si="51"/>
        <v>-1104161.08</v>
      </c>
      <c r="J470" s="389">
        <f>I470/D470</f>
        <v>-0.53861516097561</v>
      </c>
    </row>
    <row r="471" s="338" customFormat="1" ht="24" customHeight="1" spans="1:10">
      <c r="A471" s="386" t="s">
        <v>900</v>
      </c>
      <c r="B471" s="387">
        <v>5</v>
      </c>
      <c r="C471" s="388" t="s">
        <v>901</v>
      </c>
      <c r="D471" s="81">
        <v>0</v>
      </c>
      <c r="E471" s="81">
        <v>139000</v>
      </c>
      <c r="F471" s="81">
        <v>0</v>
      </c>
      <c r="G471" s="81"/>
      <c r="H471" s="389"/>
      <c r="I471" s="81">
        <f t="shared" si="51"/>
        <v>0</v>
      </c>
      <c r="J471" s="389"/>
    </row>
    <row r="472" s="338" customFormat="1" ht="24" customHeight="1" spans="1:10">
      <c r="A472" s="386" t="s">
        <v>902</v>
      </c>
      <c r="B472" s="387">
        <v>7</v>
      </c>
      <c r="C472" s="388" t="s">
        <v>125</v>
      </c>
      <c r="D472" s="81">
        <v>0</v>
      </c>
      <c r="E472" s="81"/>
      <c r="F472" s="81">
        <v>0</v>
      </c>
      <c r="G472" s="81"/>
      <c r="H472" s="389"/>
      <c r="I472" s="81">
        <f t="shared" si="51"/>
        <v>0</v>
      </c>
      <c r="J472" s="389"/>
    </row>
    <row r="473" s="338" customFormat="1" ht="24" customHeight="1" spans="1:10">
      <c r="A473" s="386" t="s">
        <v>903</v>
      </c>
      <c r="B473" s="387">
        <v>7</v>
      </c>
      <c r="C473" s="388" t="s">
        <v>127</v>
      </c>
      <c r="D473" s="81">
        <v>0</v>
      </c>
      <c r="E473" s="81"/>
      <c r="F473" s="81">
        <v>0</v>
      </c>
      <c r="G473" s="81"/>
      <c r="H473" s="389"/>
      <c r="I473" s="81">
        <f t="shared" si="51"/>
        <v>0</v>
      </c>
      <c r="J473" s="389"/>
    </row>
    <row r="474" s="338" customFormat="1" ht="24" customHeight="1" spans="1:10">
      <c r="A474" s="386" t="s">
        <v>904</v>
      </c>
      <c r="B474" s="387">
        <v>7</v>
      </c>
      <c r="C474" s="388" t="s">
        <v>129</v>
      </c>
      <c r="D474" s="81">
        <v>0</v>
      </c>
      <c r="E474" s="81"/>
      <c r="F474" s="81">
        <v>0</v>
      </c>
      <c r="G474" s="81"/>
      <c r="H474" s="389"/>
      <c r="I474" s="81">
        <f t="shared" si="51"/>
        <v>0</v>
      </c>
      <c r="J474" s="389"/>
    </row>
    <row r="475" s="338" customFormat="1" ht="24" customHeight="1" spans="1:10">
      <c r="A475" s="386" t="s">
        <v>905</v>
      </c>
      <c r="B475" s="387">
        <v>7</v>
      </c>
      <c r="C475" s="388" t="s">
        <v>906</v>
      </c>
      <c r="D475" s="81">
        <v>0</v>
      </c>
      <c r="E475" s="81">
        <v>139000</v>
      </c>
      <c r="F475" s="81">
        <v>0</v>
      </c>
      <c r="G475" s="81"/>
      <c r="H475" s="389"/>
      <c r="I475" s="81">
        <f t="shared" si="51"/>
        <v>0</v>
      </c>
      <c r="J475" s="389"/>
    </row>
    <row r="476" s="338" customFormat="1" ht="24" customHeight="1" spans="1:10">
      <c r="A476" s="386" t="s">
        <v>907</v>
      </c>
      <c r="B476" s="387">
        <v>7</v>
      </c>
      <c r="C476" s="388" t="s">
        <v>908</v>
      </c>
      <c r="D476" s="81">
        <v>0</v>
      </c>
      <c r="E476" s="81"/>
      <c r="F476" s="81">
        <v>0</v>
      </c>
      <c r="G476" s="81"/>
      <c r="H476" s="389"/>
      <c r="I476" s="81">
        <f t="shared" si="51"/>
        <v>0</v>
      </c>
      <c r="J476" s="389"/>
    </row>
    <row r="477" s="338" customFormat="1" ht="24" customHeight="1" spans="1:10">
      <c r="A477" s="386" t="s">
        <v>909</v>
      </c>
      <c r="B477" s="387">
        <v>7</v>
      </c>
      <c r="C477" s="388" t="s">
        <v>910</v>
      </c>
      <c r="D477" s="81">
        <v>0</v>
      </c>
      <c r="E477" s="81"/>
      <c r="F477" s="81">
        <v>0</v>
      </c>
      <c r="G477" s="81"/>
      <c r="H477" s="389"/>
      <c r="I477" s="81">
        <f t="shared" si="51"/>
        <v>0</v>
      </c>
      <c r="J477" s="389"/>
    </row>
    <row r="478" s="338" customFormat="1" ht="24" customHeight="1" spans="1:10">
      <c r="A478" s="386" t="s">
        <v>911</v>
      </c>
      <c r="B478" s="387">
        <v>7</v>
      </c>
      <c r="C478" s="388" t="s">
        <v>912</v>
      </c>
      <c r="D478" s="81">
        <v>0</v>
      </c>
      <c r="E478" s="81"/>
      <c r="F478" s="81">
        <v>0</v>
      </c>
      <c r="G478" s="81"/>
      <c r="H478" s="389"/>
      <c r="I478" s="81">
        <f t="shared" si="51"/>
        <v>0</v>
      </c>
      <c r="J478" s="389"/>
    </row>
    <row r="479" s="338" customFormat="1" ht="24" customHeight="1" spans="1:10">
      <c r="A479" s="386" t="s">
        <v>913</v>
      </c>
      <c r="B479" s="387">
        <v>5</v>
      </c>
      <c r="C479" s="388" t="s">
        <v>914</v>
      </c>
      <c r="D479" s="81">
        <v>70000</v>
      </c>
      <c r="E479" s="81">
        <v>845416.7</v>
      </c>
      <c r="F479" s="81">
        <v>0</v>
      </c>
      <c r="G479" s="81"/>
      <c r="H479" s="389"/>
      <c r="I479" s="81">
        <f t="shared" si="51"/>
        <v>-70000</v>
      </c>
      <c r="J479" s="389">
        <f>I479/D479</f>
        <v>-1</v>
      </c>
    </row>
    <row r="480" s="338" customFormat="1" ht="24" customHeight="1" spans="1:10">
      <c r="A480" s="386" t="s">
        <v>915</v>
      </c>
      <c r="B480" s="387">
        <v>7</v>
      </c>
      <c r="C480" s="388" t="s">
        <v>125</v>
      </c>
      <c r="D480" s="81">
        <v>0</v>
      </c>
      <c r="E480" s="81"/>
      <c r="F480" s="81">
        <v>0</v>
      </c>
      <c r="G480" s="81"/>
      <c r="H480" s="389"/>
      <c r="I480" s="81">
        <f t="shared" si="51"/>
        <v>0</v>
      </c>
      <c r="J480" s="389"/>
    </row>
    <row r="481" s="338" customFormat="1" ht="24" customHeight="1" spans="1:10">
      <c r="A481" s="386" t="s">
        <v>916</v>
      </c>
      <c r="B481" s="387">
        <v>7</v>
      </c>
      <c r="C481" s="388" t="s">
        <v>127</v>
      </c>
      <c r="D481" s="81">
        <v>0</v>
      </c>
      <c r="E481" s="81"/>
      <c r="F481" s="81">
        <v>0</v>
      </c>
      <c r="G481" s="81"/>
      <c r="H481" s="389"/>
      <c r="I481" s="81">
        <f t="shared" si="51"/>
        <v>0</v>
      </c>
      <c r="J481" s="389"/>
    </row>
    <row r="482" s="338" customFormat="1" ht="24" customHeight="1" spans="1:10">
      <c r="A482" s="386" t="s">
        <v>917</v>
      </c>
      <c r="B482" s="387">
        <v>7</v>
      </c>
      <c r="C482" s="388" t="s">
        <v>129</v>
      </c>
      <c r="D482" s="81">
        <v>0</v>
      </c>
      <c r="E482" s="81"/>
      <c r="F482" s="81">
        <v>0</v>
      </c>
      <c r="G482" s="81"/>
      <c r="H482" s="389"/>
      <c r="I482" s="81">
        <f t="shared" si="51"/>
        <v>0</v>
      </c>
      <c r="J482" s="389"/>
    </row>
    <row r="483" s="338" customFormat="1" ht="24" customHeight="1" spans="1:10">
      <c r="A483" s="386" t="s">
        <v>918</v>
      </c>
      <c r="B483" s="387">
        <v>7</v>
      </c>
      <c r="C483" s="388" t="s">
        <v>919</v>
      </c>
      <c r="D483" s="81">
        <v>0</v>
      </c>
      <c r="E483" s="81"/>
      <c r="F483" s="81">
        <v>0</v>
      </c>
      <c r="G483" s="81"/>
      <c r="H483" s="389"/>
      <c r="I483" s="81">
        <f t="shared" si="51"/>
        <v>0</v>
      </c>
      <c r="J483" s="389"/>
    </row>
    <row r="484" s="338" customFormat="1" ht="24" customHeight="1" spans="1:10">
      <c r="A484" s="386" t="s">
        <v>920</v>
      </c>
      <c r="B484" s="387">
        <v>7</v>
      </c>
      <c r="C484" s="388" t="s">
        <v>921</v>
      </c>
      <c r="D484" s="81">
        <v>10000</v>
      </c>
      <c r="E484" s="81">
        <v>495416.7</v>
      </c>
      <c r="F484" s="81">
        <v>0</v>
      </c>
      <c r="G484" s="81"/>
      <c r="H484" s="389"/>
      <c r="I484" s="81">
        <f t="shared" si="51"/>
        <v>-10000</v>
      </c>
      <c r="J484" s="389">
        <f>I484/D484</f>
        <v>-1</v>
      </c>
    </row>
    <row r="485" s="338" customFormat="1" ht="24" customHeight="1" spans="1:10">
      <c r="A485" s="386" t="s">
        <v>922</v>
      </c>
      <c r="B485" s="387">
        <v>7</v>
      </c>
      <c r="C485" s="388" t="s">
        <v>923</v>
      </c>
      <c r="D485" s="81">
        <v>0</v>
      </c>
      <c r="E485" s="81"/>
      <c r="F485" s="81">
        <v>0</v>
      </c>
      <c r="G485" s="81"/>
      <c r="H485" s="389"/>
      <c r="I485" s="81">
        <f t="shared" si="51"/>
        <v>0</v>
      </c>
      <c r="J485" s="389"/>
    </row>
    <row r="486" s="338" customFormat="1" ht="24" customHeight="1" spans="1:10">
      <c r="A486" s="386" t="s">
        <v>924</v>
      </c>
      <c r="B486" s="387">
        <v>7</v>
      </c>
      <c r="C486" s="388" t="s">
        <v>925</v>
      </c>
      <c r="D486" s="81">
        <v>0</v>
      </c>
      <c r="E486" s="81"/>
      <c r="F486" s="81">
        <v>0</v>
      </c>
      <c r="G486" s="81"/>
      <c r="H486" s="389"/>
      <c r="I486" s="81">
        <f t="shared" si="51"/>
        <v>0</v>
      </c>
      <c r="J486" s="389"/>
    </row>
    <row r="487" s="338" customFormat="1" ht="24" customHeight="1" spans="1:10">
      <c r="A487" s="386" t="s">
        <v>926</v>
      </c>
      <c r="B487" s="387">
        <v>7</v>
      </c>
      <c r="C487" s="388" t="s">
        <v>927</v>
      </c>
      <c r="D487" s="81">
        <v>60000</v>
      </c>
      <c r="E487" s="81">
        <v>300000</v>
      </c>
      <c r="F487" s="81">
        <v>0</v>
      </c>
      <c r="G487" s="81"/>
      <c r="H487" s="389"/>
      <c r="I487" s="81">
        <f t="shared" si="51"/>
        <v>-60000</v>
      </c>
      <c r="J487" s="389">
        <f>I487/D487</f>
        <v>-1</v>
      </c>
    </row>
    <row r="488" s="338" customFormat="1" ht="24" customHeight="1" spans="1:10">
      <c r="A488" s="386" t="s">
        <v>928</v>
      </c>
      <c r="B488" s="387">
        <v>7</v>
      </c>
      <c r="C488" s="388" t="s">
        <v>929</v>
      </c>
      <c r="D488" s="81">
        <v>0</v>
      </c>
      <c r="E488" s="81">
        <v>20000</v>
      </c>
      <c r="F488" s="81">
        <v>0</v>
      </c>
      <c r="G488" s="81"/>
      <c r="H488" s="389"/>
      <c r="I488" s="81">
        <f t="shared" si="51"/>
        <v>0</v>
      </c>
      <c r="J488" s="389"/>
    </row>
    <row r="489" s="338" customFormat="1" ht="24" customHeight="1" spans="1:10">
      <c r="A489" s="386" t="s">
        <v>930</v>
      </c>
      <c r="B489" s="387">
        <v>7</v>
      </c>
      <c r="C489" s="388" t="s">
        <v>931</v>
      </c>
      <c r="D489" s="81">
        <v>0</v>
      </c>
      <c r="E489" s="81">
        <v>30000</v>
      </c>
      <c r="F489" s="81">
        <v>0</v>
      </c>
      <c r="G489" s="81"/>
      <c r="H489" s="389"/>
      <c r="I489" s="81">
        <f t="shared" si="51"/>
        <v>0</v>
      </c>
      <c r="J489" s="389"/>
    </row>
    <row r="490" s="338" customFormat="1" ht="24" customHeight="1" spans="1:10">
      <c r="A490" s="386" t="s">
        <v>932</v>
      </c>
      <c r="B490" s="387">
        <v>5</v>
      </c>
      <c r="C490" s="388" t="s">
        <v>933</v>
      </c>
      <c r="D490" s="81">
        <v>0</v>
      </c>
      <c r="E490" s="81"/>
      <c r="F490" s="81">
        <v>0</v>
      </c>
      <c r="G490" s="81"/>
      <c r="H490" s="389"/>
      <c r="I490" s="81">
        <f t="shared" si="51"/>
        <v>0</v>
      </c>
      <c r="J490" s="389"/>
    </row>
    <row r="491" s="338" customFormat="1" ht="24" customHeight="1" spans="1:10">
      <c r="A491" s="386" t="s">
        <v>934</v>
      </c>
      <c r="B491" s="387">
        <v>7</v>
      </c>
      <c r="C491" s="388" t="s">
        <v>935</v>
      </c>
      <c r="D491" s="81">
        <v>0</v>
      </c>
      <c r="E491" s="81"/>
      <c r="F491" s="81">
        <v>0</v>
      </c>
      <c r="G491" s="81"/>
      <c r="H491" s="389"/>
      <c r="I491" s="81">
        <f t="shared" si="51"/>
        <v>0</v>
      </c>
      <c r="J491" s="389"/>
    </row>
    <row r="492" s="338" customFormat="1" ht="24" customHeight="1" spans="1:10">
      <c r="A492" s="386" t="s">
        <v>936</v>
      </c>
      <c r="B492" s="387">
        <v>7</v>
      </c>
      <c r="C492" s="388" t="s">
        <v>937</v>
      </c>
      <c r="D492" s="81">
        <v>0</v>
      </c>
      <c r="E492" s="81"/>
      <c r="F492" s="81">
        <v>0</v>
      </c>
      <c r="G492" s="81"/>
      <c r="H492" s="389"/>
      <c r="I492" s="81">
        <f t="shared" si="51"/>
        <v>0</v>
      </c>
      <c r="J492" s="389"/>
    </row>
    <row r="493" s="338" customFormat="1" ht="24" customHeight="1" spans="1:10">
      <c r="A493" s="386" t="s">
        <v>938</v>
      </c>
      <c r="B493" s="387">
        <v>7</v>
      </c>
      <c r="C493" s="388" t="s">
        <v>939</v>
      </c>
      <c r="D493" s="81">
        <v>0</v>
      </c>
      <c r="E493" s="81"/>
      <c r="F493" s="81">
        <v>0</v>
      </c>
      <c r="G493" s="81"/>
      <c r="H493" s="389"/>
      <c r="I493" s="81">
        <f t="shared" si="51"/>
        <v>0</v>
      </c>
      <c r="J493" s="389"/>
    </row>
    <row r="494" s="338" customFormat="1" ht="24" customHeight="1" spans="1:10">
      <c r="A494" s="386" t="s">
        <v>940</v>
      </c>
      <c r="B494" s="387">
        <v>7</v>
      </c>
      <c r="C494" s="388" t="s">
        <v>941</v>
      </c>
      <c r="D494" s="81">
        <v>0</v>
      </c>
      <c r="E494" s="81"/>
      <c r="F494" s="81">
        <v>0</v>
      </c>
      <c r="G494" s="81"/>
      <c r="H494" s="389"/>
      <c r="I494" s="81">
        <f t="shared" si="51"/>
        <v>0</v>
      </c>
      <c r="J494" s="389"/>
    </row>
    <row r="495" s="338" customFormat="1" ht="24" customHeight="1" spans="1:10">
      <c r="A495" s="386" t="s">
        <v>942</v>
      </c>
      <c r="B495" s="387">
        <v>7</v>
      </c>
      <c r="C495" s="388" t="s">
        <v>943</v>
      </c>
      <c r="D495" s="81">
        <v>0</v>
      </c>
      <c r="E495" s="81"/>
      <c r="F495" s="81">
        <v>0</v>
      </c>
      <c r="G495" s="81"/>
      <c r="H495" s="389"/>
      <c r="I495" s="81">
        <f t="shared" si="51"/>
        <v>0</v>
      </c>
      <c r="J495" s="389"/>
    </row>
    <row r="496" s="338" customFormat="1" ht="24" customHeight="1" spans="1:10">
      <c r="A496" s="386" t="s">
        <v>944</v>
      </c>
      <c r="B496" s="387">
        <v>7</v>
      </c>
      <c r="C496" s="388" t="s">
        <v>945</v>
      </c>
      <c r="D496" s="81">
        <v>0</v>
      </c>
      <c r="E496" s="81"/>
      <c r="F496" s="81">
        <v>0</v>
      </c>
      <c r="G496" s="81"/>
      <c r="H496" s="389"/>
      <c r="I496" s="81">
        <f t="shared" si="51"/>
        <v>0</v>
      </c>
      <c r="J496" s="389"/>
    </row>
    <row r="497" s="338" customFormat="1" ht="24" customHeight="1" spans="1:10">
      <c r="A497" s="386" t="s">
        <v>946</v>
      </c>
      <c r="B497" s="387">
        <v>7</v>
      </c>
      <c r="C497" s="388" t="s">
        <v>947</v>
      </c>
      <c r="D497" s="81">
        <v>0</v>
      </c>
      <c r="E497" s="81"/>
      <c r="F497" s="81">
        <v>0</v>
      </c>
      <c r="G497" s="81"/>
      <c r="H497" s="389"/>
      <c r="I497" s="81">
        <f t="shared" si="51"/>
        <v>0</v>
      </c>
      <c r="J497" s="389"/>
    </row>
    <row r="498" s="338" customFormat="1" ht="24" customHeight="1" spans="1:10">
      <c r="A498" s="386" t="s">
        <v>948</v>
      </c>
      <c r="B498" s="387">
        <v>7</v>
      </c>
      <c r="C498" s="388" t="s">
        <v>949</v>
      </c>
      <c r="D498" s="81">
        <v>0</v>
      </c>
      <c r="E498" s="81"/>
      <c r="F498" s="81">
        <v>0</v>
      </c>
      <c r="G498" s="81"/>
      <c r="H498" s="389"/>
      <c r="I498" s="81">
        <f t="shared" si="51"/>
        <v>0</v>
      </c>
      <c r="J498" s="389"/>
    </row>
    <row r="499" s="338" customFormat="1" ht="24" customHeight="1" spans="1:10">
      <c r="A499" s="386" t="s">
        <v>950</v>
      </c>
      <c r="B499" s="387">
        <v>5</v>
      </c>
      <c r="C499" s="388" t="s">
        <v>951</v>
      </c>
      <c r="D499" s="81">
        <v>880000</v>
      </c>
      <c r="E499" s="81">
        <v>665600</v>
      </c>
      <c r="F499" s="81">
        <v>386230</v>
      </c>
      <c r="G499" s="81">
        <v>250000</v>
      </c>
      <c r="H499" s="389"/>
      <c r="I499" s="81">
        <f t="shared" si="51"/>
        <v>-630000</v>
      </c>
      <c r="J499" s="389">
        <f>I499/D499</f>
        <v>-0.715909090909091</v>
      </c>
    </row>
    <row r="500" s="338" customFormat="1" ht="24" customHeight="1" spans="1:10">
      <c r="A500" s="386" t="s">
        <v>952</v>
      </c>
      <c r="B500" s="387">
        <v>7</v>
      </c>
      <c r="C500" s="388" t="s">
        <v>953</v>
      </c>
      <c r="D500" s="81">
        <v>0</v>
      </c>
      <c r="E500" s="81"/>
      <c r="F500" s="81">
        <v>0</v>
      </c>
      <c r="G500" s="81"/>
      <c r="H500" s="389"/>
      <c r="I500" s="81">
        <f t="shared" si="51"/>
        <v>0</v>
      </c>
      <c r="J500" s="389"/>
    </row>
    <row r="501" s="338" customFormat="1" ht="24" customHeight="1" spans="1:10">
      <c r="A501" s="386" t="s">
        <v>954</v>
      </c>
      <c r="B501" s="387">
        <v>7</v>
      </c>
      <c r="C501" s="388" t="s">
        <v>955</v>
      </c>
      <c r="D501" s="81">
        <v>840000</v>
      </c>
      <c r="E501" s="81"/>
      <c r="F501" s="81">
        <v>0</v>
      </c>
      <c r="G501" s="81"/>
      <c r="H501" s="389"/>
      <c r="I501" s="81">
        <f t="shared" si="51"/>
        <v>-840000</v>
      </c>
      <c r="J501" s="389">
        <f>I501/D501</f>
        <v>-1</v>
      </c>
    </row>
    <row r="502" s="338" customFormat="1" ht="24" customHeight="1" spans="1:10">
      <c r="A502" s="386" t="s">
        <v>956</v>
      </c>
      <c r="B502" s="387">
        <v>7</v>
      </c>
      <c r="C502" s="388" t="s">
        <v>957</v>
      </c>
      <c r="D502" s="81">
        <v>0</v>
      </c>
      <c r="E502" s="81"/>
      <c r="F502" s="81">
        <v>0</v>
      </c>
      <c r="G502" s="81"/>
      <c r="H502" s="389"/>
      <c r="I502" s="81">
        <f t="shared" si="51"/>
        <v>0</v>
      </c>
      <c r="J502" s="389"/>
    </row>
    <row r="503" s="338" customFormat="1" ht="24" customHeight="1" spans="1:10">
      <c r="A503" s="386" t="s">
        <v>958</v>
      </c>
      <c r="B503" s="387">
        <v>7</v>
      </c>
      <c r="C503" s="388" t="s">
        <v>959</v>
      </c>
      <c r="D503" s="81">
        <v>0</v>
      </c>
      <c r="E503" s="81"/>
      <c r="F503" s="81">
        <v>0</v>
      </c>
      <c r="G503" s="81"/>
      <c r="H503" s="389"/>
      <c r="I503" s="81">
        <f t="shared" si="51"/>
        <v>0</v>
      </c>
      <c r="J503" s="389"/>
    </row>
    <row r="504" s="338" customFormat="1" ht="24" customHeight="1" spans="1:10">
      <c r="A504" s="386" t="s">
        <v>960</v>
      </c>
      <c r="B504" s="387">
        <v>7</v>
      </c>
      <c r="C504" s="388" t="s">
        <v>961</v>
      </c>
      <c r="D504" s="81">
        <v>0</v>
      </c>
      <c r="E504" s="81"/>
      <c r="F504" s="81">
        <v>0</v>
      </c>
      <c r="G504" s="81"/>
      <c r="H504" s="389"/>
      <c r="I504" s="81">
        <f t="shared" si="51"/>
        <v>0</v>
      </c>
      <c r="J504" s="389"/>
    </row>
    <row r="505" s="338" customFormat="1" ht="24" customHeight="1" spans="1:10">
      <c r="A505" s="386" t="s">
        <v>962</v>
      </c>
      <c r="B505" s="387">
        <v>7</v>
      </c>
      <c r="C505" s="388" t="s">
        <v>963</v>
      </c>
      <c r="D505" s="81">
        <v>0</v>
      </c>
      <c r="E505" s="81"/>
      <c r="F505" s="81">
        <v>0</v>
      </c>
      <c r="G505" s="81"/>
      <c r="H505" s="389"/>
      <c r="I505" s="81">
        <f t="shared" si="51"/>
        <v>0</v>
      </c>
      <c r="J505" s="389"/>
    </row>
    <row r="506" s="338" customFormat="1" ht="24" customHeight="1" spans="1:10">
      <c r="A506" s="386" t="s">
        <v>964</v>
      </c>
      <c r="B506" s="387">
        <v>7</v>
      </c>
      <c r="C506" s="388" t="s">
        <v>965</v>
      </c>
      <c r="D506" s="81">
        <v>40000</v>
      </c>
      <c r="E506" s="81">
        <v>665600</v>
      </c>
      <c r="F506" s="81">
        <v>386230</v>
      </c>
      <c r="G506" s="81">
        <v>250000</v>
      </c>
      <c r="H506" s="389"/>
      <c r="I506" s="81">
        <f t="shared" si="51"/>
        <v>210000</v>
      </c>
      <c r="J506" s="389">
        <f>I506/D506</f>
        <v>5.25</v>
      </c>
    </row>
    <row r="507" s="338" customFormat="1" ht="24" customHeight="1" spans="1:10">
      <c r="A507" s="386" t="s">
        <v>966</v>
      </c>
      <c r="B507" s="387">
        <v>5</v>
      </c>
      <c r="C507" s="388" t="s">
        <v>967</v>
      </c>
      <c r="D507" s="81">
        <v>0</v>
      </c>
      <c r="E507" s="81">
        <v>1172450.59</v>
      </c>
      <c r="F507" s="81">
        <v>935272</v>
      </c>
      <c r="G507" s="81">
        <v>1008389.19</v>
      </c>
      <c r="H507" s="389">
        <f t="shared" ref="H507:H512" si="52">G507/F507</f>
        <v>1.07817746067454</v>
      </c>
      <c r="I507" s="81">
        <f t="shared" si="51"/>
        <v>1008389.19</v>
      </c>
      <c r="J507" s="389"/>
    </row>
    <row r="508" s="338" customFormat="1" ht="24" customHeight="1" spans="1:10">
      <c r="A508" s="386" t="s">
        <v>968</v>
      </c>
      <c r="B508" s="387">
        <v>7</v>
      </c>
      <c r="C508" s="388" t="s">
        <v>969</v>
      </c>
      <c r="D508" s="81">
        <v>0</v>
      </c>
      <c r="E508" s="81"/>
      <c r="F508" s="81">
        <v>104800</v>
      </c>
      <c r="G508" s="81">
        <v>76195.73</v>
      </c>
      <c r="H508" s="389"/>
      <c r="I508" s="81">
        <f t="shared" si="51"/>
        <v>76195.73</v>
      </c>
      <c r="J508" s="389"/>
    </row>
    <row r="509" s="338" customFormat="1" ht="24" customHeight="1" spans="1:10">
      <c r="A509" s="386" t="s">
        <v>970</v>
      </c>
      <c r="B509" s="387">
        <v>7</v>
      </c>
      <c r="C509" s="388" t="s">
        <v>971</v>
      </c>
      <c r="D509" s="81">
        <v>0</v>
      </c>
      <c r="E509" s="81"/>
      <c r="F509" s="81">
        <v>0</v>
      </c>
      <c r="G509" s="81"/>
      <c r="H509" s="389"/>
      <c r="I509" s="81">
        <f t="shared" si="51"/>
        <v>0</v>
      </c>
      <c r="J509" s="389"/>
    </row>
    <row r="510" s="338" customFormat="1" ht="24" customHeight="1" spans="1:10">
      <c r="A510" s="386" t="s">
        <v>972</v>
      </c>
      <c r="B510" s="387">
        <v>7</v>
      </c>
      <c r="C510" s="388" t="s">
        <v>973</v>
      </c>
      <c r="D510" s="81">
        <v>0</v>
      </c>
      <c r="E510" s="81">
        <v>1172450.59</v>
      </c>
      <c r="F510" s="81">
        <v>830472</v>
      </c>
      <c r="G510" s="81">
        <v>932193.46</v>
      </c>
      <c r="H510" s="389"/>
      <c r="I510" s="81">
        <f t="shared" si="51"/>
        <v>932193.46</v>
      </c>
      <c r="J510" s="389"/>
    </row>
    <row r="511" s="338" customFormat="1" ht="24" customHeight="1" spans="1:10">
      <c r="A511" s="381" t="s">
        <v>974</v>
      </c>
      <c r="B511" s="382">
        <v>3</v>
      </c>
      <c r="C511" s="402" t="s">
        <v>975</v>
      </c>
      <c r="D511" s="403">
        <v>334480000</v>
      </c>
      <c r="E511" s="403">
        <v>390998613.26</v>
      </c>
      <c r="F511" s="403">
        <v>503437700.83</v>
      </c>
      <c r="G511" s="403">
        <v>466017920.2</v>
      </c>
      <c r="H511" s="385">
        <f t="shared" si="52"/>
        <v>0.925671477189119</v>
      </c>
      <c r="I511" s="403">
        <f t="shared" si="51"/>
        <v>131537920.2</v>
      </c>
      <c r="J511" s="385">
        <f t="shared" ref="J511:J514" si="53">I511/D511</f>
        <v>0.393260942956231</v>
      </c>
    </row>
    <row r="512" s="338" customFormat="1" ht="24" customHeight="1" spans="1:10">
      <c r="A512" s="386" t="s">
        <v>976</v>
      </c>
      <c r="B512" s="387">
        <v>5</v>
      </c>
      <c r="C512" s="388" t="s">
        <v>977</v>
      </c>
      <c r="D512" s="81">
        <v>16700000</v>
      </c>
      <c r="E512" s="81">
        <v>15619950.15</v>
      </c>
      <c r="F512" s="81">
        <v>8763444.55</v>
      </c>
      <c r="G512" s="81">
        <v>13573027.99</v>
      </c>
      <c r="H512" s="389">
        <f t="shared" si="52"/>
        <v>1.54882340072546</v>
      </c>
      <c r="I512" s="81">
        <f t="shared" si="51"/>
        <v>-3126972.01</v>
      </c>
      <c r="J512" s="389">
        <f t="shared" si="53"/>
        <v>-0.187243832934132</v>
      </c>
    </row>
    <row r="513" s="338" customFormat="1" ht="24" customHeight="1" spans="1:10">
      <c r="A513" s="386" t="s">
        <v>978</v>
      </c>
      <c r="B513" s="387">
        <v>7</v>
      </c>
      <c r="C513" s="388" t="s">
        <v>125</v>
      </c>
      <c r="D513" s="81">
        <v>170000</v>
      </c>
      <c r="E513" s="81">
        <v>973785.62</v>
      </c>
      <c r="F513" s="81">
        <v>541964</v>
      </c>
      <c r="G513" s="81">
        <v>733928.31</v>
      </c>
      <c r="H513" s="389"/>
      <c r="I513" s="81">
        <f t="shared" si="51"/>
        <v>563928.31</v>
      </c>
      <c r="J513" s="389">
        <f t="shared" si="53"/>
        <v>3.31722535294118</v>
      </c>
    </row>
    <row r="514" s="338" customFormat="1" ht="24" customHeight="1" spans="1:10">
      <c r="A514" s="386" t="s">
        <v>979</v>
      </c>
      <c r="B514" s="387">
        <v>7</v>
      </c>
      <c r="C514" s="388" t="s">
        <v>127</v>
      </c>
      <c r="D514" s="81">
        <v>4700000</v>
      </c>
      <c r="E514" s="81">
        <v>1466000</v>
      </c>
      <c r="F514" s="81">
        <v>1749505.05</v>
      </c>
      <c r="G514" s="81">
        <v>1044896.29</v>
      </c>
      <c r="H514" s="389">
        <f t="shared" ref="H514:H517" si="54">G514/F514</f>
        <v>0.597252514361133</v>
      </c>
      <c r="I514" s="81">
        <f t="shared" si="51"/>
        <v>-3655103.71</v>
      </c>
      <c r="J514" s="389">
        <f t="shared" si="53"/>
        <v>-0.777681640425532</v>
      </c>
    </row>
    <row r="515" s="338" customFormat="1" ht="24" customHeight="1" spans="1:10">
      <c r="A515" s="386" t="s">
        <v>980</v>
      </c>
      <c r="B515" s="387">
        <v>7</v>
      </c>
      <c r="C515" s="388" t="s">
        <v>129</v>
      </c>
      <c r="D515" s="81">
        <v>0</v>
      </c>
      <c r="E515" s="81"/>
      <c r="F515" s="81">
        <v>0</v>
      </c>
      <c r="G515" s="81"/>
      <c r="H515" s="389"/>
      <c r="I515" s="81">
        <f t="shared" si="51"/>
        <v>0</v>
      </c>
      <c r="J515" s="389"/>
    </row>
    <row r="516" s="338" customFormat="1" ht="24" customHeight="1" spans="1:10">
      <c r="A516" s="386" t="s">
        <v>981</v>
      </c>
      <c r="B516" s="387">
        <v>7</v>
      </c>
      <c r="C516" s="388" t="s">
        <v>982</v>
      </c>
      <c r="D516" s="81">
        <v>4760000</v>
      </c>
      <c r="E516" s="81">
        <v>2866782.17</v>
      </c>
      <c r="F516" s="81">
        <v>1137983</v>
      </c>
      <c r="G516" s="81">
        <v>2372359.1</v>
      </c>
      <c r="H516" s="389">
        <f t="shared" si="54"/>
        <v>2.08470521967376</v>
      </c>
      <c r="I516" s="81">
        <f t="shared" si="51"/>
        <v>-2387640.9</v>
      </c>
      <c r="J516" s="389">
        <f>I516/D516</f>
        <v>-0.501605231092437</v>
      </c>
    </row>
    <row r="517" s="338" customFormat="1" ht="24" customHeight="1" spans="1:10">
      <c r="A517" s="386" t="s">
        <v>983</v>
      </c>
      <c r="B517" s="387">
        <v>7</v>
      </c>
      <c r="C517" s="388" t="s">
        <v>984</v>
      </c>
      <c r="D517" s="81">
        <v>3520000</v>
      </c>
      <c r="E517" s="81">
        <v>4406075.29</v>
      </c>
      <c r="F517" s="81">
        <v>1431558</v>
      </c>
      <c r="G517" s="81">
        <v>4235961.29</v>
      </c>
      <c r="H517" s="389">
        <f t="shared" si="54"/>
        <v>2.95898684510163</v>
      </c>
      <c r="I517" s="81">
        <f t="shared" si="51"/>
        <v>715961.29</v>
      </c>
      <c r="J517" s="389">
        <f>I517/D517</f>
        <v>0.20339809375</v>
      </c>
    </row>
    <row r="518" s="338" customFormat="1" ht="24" customHeight="1" spans="1:10">
      <c r="A518" s="386" t="s">
        <v>985</v>
      </c>
      <c r="B518" s="387">
        <v>7</v>
      </c>
      <c r="C518" s="388" t="s">
        <v>986</v>
      </c>
      <c r="D518" s="81">
        <v>0</v>
      </c>
      <c r="E518" s="81"/>
      <c r="F518" s="81">
        <v>0</v>
      </c>
      <c r="G518" s="81">
        <v>800</v>
      </c>
      <c r="H518" s="389"/>
      <c r="I518" s="81">
        <f t="shared" si="51"/>
        <v>800</v>
      </c>
      <c r="J518" s="389"/>
    </row>
    <row r="519" s="338" customFormat="1" ht="24" customHeight="1" spans="1:10">
      <c r="A519" s="386" t="s">
        <v>987</v>
      </c>
      <c r="B519" s="387">
        <v>7</v>
      </c>
      <c r="C519" s="388" t="s">
        <v>988</v>
      </c>
      <c r="D519" s="81">
        <v>0</v>
      </c>
      <c r="E519" s="81"/>
      <c r="F519" s="81">
        <v>0</v>
      </c>
      <c r="G519" s="81"/>
      <c r="H519" s="389"/>
      <c r="I519" s="81">
        <f t="shared" ref="I519:I582" si="55">G519-D519</f>
        <v>0</v>
      </c>
      <c r="J519" s="389"/>
    </row>
    <row r="520" s="338" customFormat="1" ht="24" customHeight="1" spans="1:10">
      <c r="A520" s="386" t="s">
        <v>989</v>
      </c>
      <c r="B520" s="387">
        <v>7</v>
      </c>
      <c r="C520" s="388" t="s">
        <v>226</v>
      </c>
      <c r="D520" s="81">
        <v>0</v>
      </c>
      <c r="E520" s="81"/>
      <c r="F520" s="81">
        <v>0</v>
      </c>
      <c r="G520" s="81"/>
      <c r="H520" s="389"/>
      <c r="I520" s="81">
        <f t="shared" si="55"/>
        <v>0</v>
      </c>
      <c r="J520" s="389"/>
    </row>
    <row r="521" s="338" customFormat="1" ht="24" customHeight="1" spans="1:10">
      <c r="A521" s="386" t="s">
        <v>990</v>
      </c>
      <c r="B521" s="387">
        <v>7</v>
      </c>
      <c r="C521" s="388" t="s">
        <v>991</v>
      </c>
      <c r="D521" s="81">
        <v>0</v>
      </c>
      <c r="E521" s="81"/>
      <c r="F521" s="81">
        <v>0</v>
      </c>
      <c r="G521" s="81"/>
      <c r="H521" s="389"/>
      <c r="I521" s="81">
        <f t="shared" si="55"/>
        <v>0</v>
      </c>
      <c r="J521" s="389"/>
    </row>
    <row r="522" s="338" customFormat="1" ht="24" customHeight="1" spans="1:10">
      <c r="A522" s="386" t="s">
        <v>992</v>
      </c>
      <c r="B522" s="387">
        <v>7</v>
      </c>
      <c r="C522" s="388" t="s">
        <v>993</v>
      </c>
      <c r="D522" s="81">
        <v>60000</v>
      </c>
      <c r="E522" s="81"/>
      <c r="F522" s="81">
        <v>0</v>
      </c>
      <c r="G522" s="81"/>
      <c r="H522" s="389"/>
      <c r="I522" s="81">
        <f t="shared" si="55"/>
        <v>-60000</v>
      </c>
      <c r="J522" s="389">
        <f>I522/D522</f>
        <v>-1</v>
      </c>
    </row>
    <row r="523" s="338" customFormat="1" ht="24" customHeight="1" spans="1:10">
      <c r="A523" s="386" t="s">
        <v>994</v>
      </c>
      <c r="B523" s="387">
        <v>7</v>
      </c>
      <c r="C523" s="388" t="s">
        <v>995</v>
      </c>
      <c r="D523" s="81">
        <v>0</v>
      </c>
      <c r="E523" s="81"/>
      <c r="F523" s="81">
        <v>0</v>
      </c>
      <c r="G523" s="81"/>
      <c r="H523" s="389"/>
      <c r="I523" s="81">
        <f t="shared" si="55"/>
        <v>0</v>
      </c>
      <c r="J523" s="389"/>
    </row>
    <row r="524" s="338" customFormat="1" ht="24" customHeight="1" spans="1:10">
      <c r="A524" s="386" t="s">
        <v>996</v>
      </c>
      <c r="B524" s="387">
        <v>7</v>
      </c>
      <c r="C524" s="388" t="s">
        <v>997</v>
      </c>
      <c r="D524" s="81">
        <v>0</v>
      </c>
      <c r="E524" s="81"/>
      <c r="F524" s="81">
        <v>0</v>
      </c>
      <c r="G524" s="81"/>
      <c r="H524" s="389"/>
      <c r="I524" s="81">
        <f t="shared" si="55"/>
        <v>0</v>
      </c>
      <c r="J524" s="389"/>
    </row>
    <row r="525" s="338" customFormat="1" ht="24" customHeight="1" spans="1:10">
      <c r="A525" s="386" t="s">
        <v>998</v>
      </c>
      <c r="B525" s="387">
        <v>7</v>
      </c>
      <c r="C525" s="388" t="s">
        <v>999</v>
      </c>
      <c r="D525" s="81">
        <v>0</v>
      </c>
      <c r="E525" s="81"/>
      <c r="F525" s="81">
        <v>0</v>
      </c>
      <c r="G525" s="81"/>
      <c r="H525" s="389"/>
      <c r="I525" s="81">
        <f t="shared" si="55"/>
        <v>0</v>
      </c>
      <c r="J525" s="389"/>
    </row>
    <row r="526" s="338" customFormat="1" ht="24" customHeight="1" spans="1:10">
      <c r="A526" s="386" t="s">
        <v>1000</v>
      </c>
      <c r="B526" s="387">
        <v>7</v>
      </c>
      <c r="C526" s="388" t="s">
        <v>1001</v>
      </c>
      <c r="D526" s="81">
        <v>0</v>
      </c>
      <c r="E526" s="81"/>
      <c r="F526" s="81">
        <v>0</v>
      </c>
      <c r="G526" s="81"/>
      <c r="H526" s="389"/>
      <c r="I526" s="81">
        <f t="shared" si="55"/>
        <v>0</v>
      </c>
      <c r="J526" s="389"/>
    </row>
    <row r="527" s="338" customFormat="1" ht="24" customHeight="1" spans="1:10">
      <c r="A527" s="386" t="s">
        <v>1002</v>
      </c>
      <c r="B527" s="387">
        <v>7</v>
      </c>
      <c r="C527" s="388" t="s">
        <v>1003</v>
      </c>
      <c r="D527" s="81">
        <v>0</v>
      </c>
      <c r="E527" s="81"/>
      <c r="F527" s="81">
        <v>0</v>
      </c>
      <c r="G527" s="81"/>
      <c r="H527" s="389"/>
      <c r="I527" s="81">
        <f t="shared" si="55"/>
        <v>0</v>
      </c>
      <c r="J527" s="389"/>
    </row>
    <row r="528" s="338" customFormat="1" ht="24" customHeight="1" spans="1:10">
      <c r="A528" s="386" t="s">
        <v>1004</v>
      </c>
      <c r="B528" s="387">
        <v>7</v>
      </c>
      <c r="C528" s="388" t="s">
        <v>1005</v>
      </c>
      <c r="D528" s="81">
        <v>0</v>
      </c>
      <c r="E528" s="81"/>
      <c r="F528" s="81">
        <v>0</v>
      </c>
      <c r="G528" s="81"/>
      <c r="H528" s="389"/>
      <c r="I528" s="81">
        <f t="shared" si="55"/>
        <v>0</v>
      </c>
      <c r="J528" s="389"/>
    </row>
    <row r="529" s="338" customFormat="1" ht="24" customHeight="1" spans="1:10">
      <c r="A529" s="386" t="s">
        <v>1006</v>
      </c>
      <c r="B529" s="387">
        <v>7</v>
      </c>
      <c r="C529" s="388" t="s">
        <v>143</v>
      </c>
      <c r="D529" s="81">
        <v>0</v>
      </c>
      <c r="E529" s="81"/>
      <c r="F529" s="81">
        <v>0</v>
      </c>
      <c r="G529" s="81"/>
      <c r="H529" s="389"/>
      <c r="I529" s="81">
        <f t="shared" si="55"/>
        <v>0</v>
      </c>
      <c r="J529" s="389"/>
    </row>
    <row r="530" s="338" customFormat="1" ht="24" customHeight="1" spans="1:10">
      <c r="A530" s="386" t="s">
        <v>1007</v>
      </c>
      <c r="B530" s="387">
        <v>7</v>
      </c>
      <c r="C530" s="388" t="s">
        <v>1008</v>
      </c>
      <c r="D530" s="81">
        <v>3490000</v>
      </c>
      <c r="E530" s="81">
        <v>5907307.07</v>
      </c>
      <c r="F530" s="81">
        <v>3902434.5</v>
      </c>
      <c r="G530" s="81">
        <v>5185083</v>
      </c>
      <c r="H530" s="389"/>
      <c r="I530" s="81">
        <f t="shared" si="55"/>
        <v>1695083</v>
      </c>
      <c r="J530" s="389">
        <f t="shared" ref="J530:J533" si="56">I530/D530</f>
        <v>0.485697134670487</v>
      </c>
    </row>
    <row r="531" s="338" customFormat="1" ht="24" customHeight="1" spans="1:10">
      <c r="A531" s="386" t="s">
        <v>1009</v>
      </c>
      <c r="B531" s="387">
        <v>5</v>
      </c>
      <c r="C531" s="388" t="s">
        <v>1010</v>
      </c>
      <c r="D531" s="81">
        <v>34400000</v>
      </c>
      <c r="E531" s="81">
        <v>94150557.51</v>
      </c>
      <c r="F531" s="81">
        <v>37781809.96</v>
      </c>
      <c r="G531" s="81">
        <v>75821235.46</v>
      </c>
      <c r="H531" s="389">
        <f t="shared" ref="H531:H533" si="57">G531/F531</f>
        <v>2.00681850711421</v>
      </c>
      <c r="I531" s="81">
        <f t="shared" si="55"/>
        <v>41421235.46</v>
      </c>
      <c r="J531" s="389">
        <f t="shared" si="56"/>
        <v>1.20410568197674</v>
      </c>
    </row>
    <row r="532" s="338" customFormat="1" ht="24" customHeight="1" spans="1:10">
      <c r="A532" s="386" t="s">
        <v>1011</v>
      </c>
      <c r="B532" s="387">
        <v>7</v>
      </c>
      <c r="C532" s="388" t="s">
        <v>125</v>
      </c>
      <c r="D532" s="81">
        <v>2120000</v>
      </c>
      <c r="E532" s="81">
        <v>1338881.63</v>
      </c>
      <c r="F532" s="81">
        <v>903986</v>
      </c>
      <c r="G532" s="81">
        <v>1179749.6</v>
      </c>
      <c r="H532" s="389">
        <f t="shared" si="57"/>
        <v>1.30505295435991</v>
      </c>
      <c r="I532" s="81">
        <f t="shared" si="55"/>
        <v>-940250.4</v>
      </c>
      <c r="J532" s="389">
        <f t="shared" si="56"/>
        <v>-0.443514339622641</v>
      </c>
    </row>
    <row r="533" s="338" customFormat="1" ht="24" customHeight="1" spans="1:10">
      <c r="A533" s="386" t="s">
        <v>1012</v>
      </c>
      <c r="B533" s="387">
        <v>7</v>
      </c>
      <c r="C533" s="388" t="s">
        <v>127</v>
      </c>
      <c r="D533" s="81">
        <v>8350000</v>
      </c>
      <c r="E533" s="81">
        <v>20000</v>
      </c>
      <c r="F533" s="81">
        <v>5548287</v>
      </c>
      <c r="G533" s="81">
        <v>1534593.99</v>
      </c>
      <c r="H533" s="389">
        <f t="shared" si="57"/>
        <v>0.276588790378003</v>
      </c>
      <c r="I533" s="81">
        <f t="shared" si="55"/>
        <v>-6815406.01</v>
      </c>
      <c r="J533" s="389">
        <f t="shared" si="56"/>
        <v>-0.816216288622754</v>
      </c>
    </row>
    <row r="534" s="338" customFormat="1" ht="24" customHeight="1" spans="1:10">
      <c r="A534" s="386" t="s">
        <v>1013</v>
      </c>
      <c r="B534" s="387">
        <v>7</v>
      </c>
      <c r="C534" s="388" t="s">
        <v>129</v>
      </c>
      <c r="D534" s="81">
        <v>0</v>
      </c>
      <c r="E534" s="81"/>
      <c r="F534" s="81">
        <v>0</v>
      </c>
      <c r="G534" s="81"/>
      <c r="H534" s="389"/>
      <c r="I534" s="81">
        <f t="shared" si="55"/>
        <v>0</v>
      </c>
      <c r="J534" s="389"/>
    </row>
    <row r="535" s="338" customFormat="1" ht="24" customHeight="1" spans="1:10">
      <c r="A535" s="386" t="s">
        <v>1014</v>
      </c>
      <c r="B535" s="387">
        <v>7</v>
      </c>
      <c r="C535" s="388" t="s">
        <v>1015</v>
      </c>
      <c r="D535" s="81">
        <v>40000</v>
      </c>
      <c r="E535" s="81">
        <v>250000</v>
      </c>
      <c r="F535" s="81">
        <v>230000</v>
      </c>
      <c r="G535" s="81">
        <v>35686.7</v>
      </c>
      <c r="H535" s="389">
        <f>G537/F537</f>
        <v>2.45309350051251</v>
      </c>
      <c r="I535" s="81">
        <f t="shared" si="55"/>
        <v>-4313.3</v>
      </c>
      <c r="J535" s="389">
        <f t="shared" ref="J535:J538" si="58">I535/D535</f>
        <v>-0.1078325</v>
      </c>
    </row>
    <row r="536" s="338" customFormat="1" ht="24" customHeight="1" spans="1:10">
      <c r="A536" s="386" t="s">
        <v>1016</v>
      </c>
      <c r="B536" s="387">
        <v>7</v>
      </c>
      <c r="C536" s="388" t="s">
        <v>1017</v>
      </c>
      <c r="D536" s="81">
        <v>30000</v>
      </c>
      <c r="E536" s="81">
        <v>442000</v>
      </c>
      <c r="F536" s="81">
        <v>242000</v>
      </c>
      <c r="G536" s="81">
        <v>160862</v>
      </c>
      <c r="H536" s="389">
        <f>G538/F538</f>
        <v>0.917845705975998</v>
      </c>
      <c r="I536" s="81">
        <f t="shared" si="55"/>
        <v>130862</v>
      </c>
      <c r="J536" s="389">
        <f t="shared" si="58"/>
        <v>4.36206666666667</v>
      </c>
    </row>
    <row r="537" s="338" customFormat="1" ht="24" customHeight="1" spans="1:10">
      <c r="A537" s="386" t="s">
        <v>1018</v>
      </c>
      <c r="B537" s="387">
        <v>7</v>
      </c>
      <c r="C537" s="388" t="s">
        <v>1019</v>
      </c>
      <c r="D537" s="81">
        <v>22860000</v>
      </c>
      <c r="E537" s="81">
        <v>90530678.89</v>
      </c>
      <c r="F537" s="81">
        <v>29042793.96</v>
      </c>
      <c r="G537" s="81">
        <v>71244689.1</v>
      </c>
      <c r="H537" s="389">
        <f t="shared" ref="H537:H544" si="59">G537/F537</f>
        <v>2.45309350051251</v>
      </c>
      <c r="I537" s="81">
        <f t="shared" si="55"/>
        <v>48384689.1</v>
      </c>
      <c r="J537" s="389">
        <f t="shared" si="58"/>
        <v>2.11656557742782</v>
      </c>
    </row>
    <row r="538" s="338" customFormat="1" ht="24" customHeight="1" spans="1:10">
      <c r="A538" s="386" t="s">
        <v>1020</v>
      </c>
      <c r="B538" s="387">
        <v>7</v>
      </c>
      <c r="C538" s="388" t="s">
        <v>1021</v>
      </c>
      <c r="D538" s="81">
        <v>1000000</v>
      </c>
      <c r="E538" s="81">
        <v>1568996.99</v>
      </c>
      <c r="F538" s="81">
        <v>1814743</v>
      </c>
      <c r="G538" s="81">
        <v>1665654.07</v>
      </c>
      <c r="H538" s="389">
        <f t="shared" si="59"/>
        <v>0.917845705975998</v>
      </c>
      <c r="I538" s="81">
        <f t="shared" si="55"/>
        <v>665654.07</v>
      </c>
      <c r="J538" s="389">
        <f t="shared" si="58"/>
        <v>0.66565407</v>
      </c>
    </row>
    <row r="539" s="338" customFormat="1" ht="24" customHeight="1" spans="1:10">
      <c r="A539" s="386" t="s">
        <v>1022</v>
      </c>
      <c r="B539" s="387">
        <v>5</v>
      </c>
      <c r="C539" s="388" t="s">
        <v>1023</v>
      </c>
      <c r="D539" s="81">
        <v>0</v>
      </c>
      <c r="E539" s="81"/>
      <c r="F539" s="81">
        <v>0</v>
      </c>
      <c r="G539" s="81"/>
      <c r="H539" s="389"/>
      <c r="I539" s="81">
        <f t="shared" si="55"/>
        <v>0</v>
      </c>
      <c r="J539" s="389"/>
    </row>
    <row r="540" s="338" customFormat="1" ht="24" customHeight="1" spans="1:10">
      <c r="A540" s="386" t="s">
        <v>1024</v>
      </c>
      <c r="B540" s="387">
        <v>7</v>
      </c>
      <c r="C540" s="388" t="s">
        <v>1025</v>
      </c>
      <c r="D540" s="81">
        <v>0</v>
      </c>
      <c r="E540" s="81"/>
      <c r="F540" s="81">
        <v>0</v>
      </c>
      <c r="G540" s="81"/>
      <c r="H540" s="389"/>
      <c r="I540" s="81">
        <f t="shared" si="55"/>
        <v>0</v>
      </c>
      <c r="J540" s="389"/>
    </row>
    <row r="541" s="338" customFormat="1" ht="24" customHeight="1" spans="1:10">
      <c r="A541" s="386" t="s">
        <v>1026</v>
      </c>
      <c r="B541" s="387">
        <v>5</v>
      </c>
      <c r="C541" s="388" t="s">
        <v>1027</v>
      </c>
      <c r="D541" s="81">
        <v>172000000</v>
      </c>
      <c r="E541" s="81">
        <v>235005769.17</v>
      </c>
      <c r="F541" s="81">
        <v>245040909.34</v>
      </c>
      <c r="G541" s="81">
        <v>225528855.4</v>
      </c>
      <c r="H541" s="389">
        <f t="shared" si="59"/>
        <v>0.920372259503304</v>
      </c>
      <c r="I541" s="81">
        <f t="shared" si="55"/>
        <v>53528855.4</v>
      </c>
      <c r="J541" s="389">
        <f t="shared" ref="J541:J547" si="60">I541/D541</f>
        <v>0.311214275581395</v>
      </c>
    </row>
    <row r="542" s="338" customFormat="1" ht="24" customHeight="1" spans="1:10">
      <c r="A542" s="386" t="s">
        <v>1028</v>
      </c>
      <c r="B542" s="387">
        <v>7</v>
      </c>
      <c r="C542" s="388" t="s">
        <v>1029</v>
      </c>
      <c r="D542" s="81">
        <v>4110000</v>
      </c>
      <c r="E542" s="81">
        <v>9980712.24</v>
      </c>
      <c r="F542" s="81">
        <v>6168152.39</v>
      </c>
      <c r="G542" s="81">
        <v>8421495.85</v>
      </c>
      <c r="H542" s="389">
        <f t="shared" si="59"/>
        <v>1.36531903194435</v>
      </c>
      <c r="I542" s="81">
        <f t="shared" si="55"/>
        <v>4311495.85</v>
      </c>
      <c r="J542" s="389">
        <f t="shared" si="60"/>
        <v>1.04902575425791</v>
      </c>
    </row>
    <row r="543" s="338" customFormat="1" ht="24" customHeight="1" spans="1:10">
      <c r="A543" s="386" t="s">
        <v>1030</v>
      </c>
      <c r="B543" s="387">
        <v>7</v>
      </c>
      <c r="C543" s="388" t="s">
        <v>1031</v>
      </c>
      <c r="D543" s="81">
        <v>24320000</v>
      </c>
      <c r="E543" s="81">
        <v>31286529.91</v>
      </c>
      <c r="F543" s="81">
        <v>4196477.01</v>
      </c>
      <c r="G543" s="81">
        <v>31762303.22</v>
      </c>
      <c r="H543" s="389">
        <f t="shared" si="59"/>
        <v>7.56880191272631</v>
      </c>
      <c r="I543" s="81">
        <f t="shared" si="55"/>
        <v>7442303.22</v>
      </c>
      <c r="J543" s="389">
        <f t="shared" si="60"/>
        <v>0.306015757401316</v>
      </c>
    </row>
    <row r="544" s="338" customFormat="1" ht="24" customHeight="1" spans="1:10">
      <c r="A544" s="386" t="s">
        <v>1032</v>
      </c>
      <c r="B544" s="387">
        <v>7</v>
      </c>
      <c r="C544" s="388" t="s">
        <v>1033</v>
      </c>
      <c r="D544" s="81">
        <v>590000</v>
      </c>
      <c r="E544" s="81">
        <v>640792</v>
      </c>
      <c r="F544" s="81">
        <v>510212</v>
      </c>
      <c r="G544" s="81">
        <v>801033.56</v>
      </c>
      <c r="H544" s="389">
        <f t="shared" si="59"/>
        <v>1.5700014111781</v>
      </c>
      <c r="I544" s="81">
        <f t="shared" si="55"/>
        <v>211033.56</v>
      </c>
      <c r="J544" s="389">
        <f t="shared" si="60"/>
        <v>0.357684</v>
      </c>
    </row>
    <row r="545" s="338" customFormat="1" ht="24" customHeight="1" spans="1:10">
      <c r="A545" s="386" t="s">
        <v>1034</v>
      </c>
      <c r="B545" s="387">
        <v>7</v>
      </c>
      <c r="C545" s="388" t="s">
        <v>1035</v>
      </c>
      <c r="D545" s="81">
        <v>72360000</v>
      </c>
      <c r="E545" s="81">
        <v>88892891.02</v>
      </c>
      <c r="F545" s="81">
        <v>96295522.8100001</v>
      </c>
      <c r="G545" s="81">
        <v>94498889.95</v>
      </c>
      <c r="H545" s="389">
        <f>G546/F545</f>
        <v>0.0332690308595251</v>
      </c>
      <c r="I545" s="81">
        <f t="shared" si="55"/>
        <v>22138889.95</v>
      </c>
      <c r="J545" s="389">
        <f t="shared" si="60"/>
        <v>0.305954808595909</v>
      </c>
    </row>
    <row r="546" s="338" customFormat="1" ht="24" customHeight="1" spans="1:10">
      <c r="A546" s="386" t="s">
        <v>1036</v>
      </c>
      <c r="B546" s="387">
        <v>7</v>
      </c>
      <c r="C546" s="388" t="s">
        <v>1037</v>
      </c>
      <c r="D546" s="81">
        <v>27640000</v>
      </c>
      <c r="E546" s="81">
        <v>8000000</v>
      </c>
      <c r="F546" s="81">
        <v>835701.13</v>
      </c>
      <c r="G546" s="81">
        <v>3203658.72</v>
      </c>
      <c r="H546" s="389">
        <f>G547/F546</f>
        <v>102.536656854826</v>
      </c>
      <c r="I546" s="81">
        <f t="shared" si="55"/>
        <v>-24436341.28</v>
      </c>
      <c r="J546" s="389">
        <f t="shared" si="60"/>
        <v>-0.884093389290883</v>
      </c>
    </row>
    <row r="547" s="338" customFormat="1" ht="24" customHeight="1" spans="1:10">
      <c r="A547" s="386" t="s">
        <v>1038</v>
      </c>
      <c r="B547" s="387">
        <v>7</v>
      </c>
      <c r="C547" s="388" t="s">
        <v>1039</v>
      </c>
      <c r="D547" s="81">
        <v>41160000</v>
      </c>
      <c r="E547" s="81">
        <v>95000000</v>
      </c>
      <c r="F547" s="81">
        <v>135830000</v>
      </c>
      <c r="G547" s="81">
        <v>85690000</v>
      </c>
      <c r="H547" s="389">
        <f>G549/F547</f>
        <v>0.00847731797099315</v>
      </c>
      <c r="I547" s="81">
        <f t="shared" si="55"/>
        <v>44530000</v>
      </c>
      <c r="J547" s="389">
        <f t="shared" si="60"/>
        <v>1.08187560738581</v>
      </c>
    </row>
    <row r="548" s="338" customFormat="1" ht="24" customHeight="1" spans="1:10">
      <c r="A548" s="386" t="s">
        <v>1040</v>
      </c>
      <c r="B548" s="387">
        <v>7</v>
      </c>
      <c r="C548" s="388" t="s">
        <v>1041</v>
      </c>
      <c r="D548" s="81">
        <v>0</v>
      </c>
      <c r="E548" s="81"/>
      <c r="F548" s="81">
        <v>0</v>
      </c>
      <c r="G548" s="81"/>
      <c r="H548" s="389"/>
      <c r="I548" s="81">
        <f t="shared" si="55"/>
        <v>0</v>
      </c>
      <c r="J548" s="389"/>
    </row>
    <row r="549" s="338" customFormat="1" ht="24" customHeight="1" spans="1:10">
      <c r="A549" s="386" t="s">
        <v>1042</v>
      </c>
      <c r="B549" s="387">
        <v>7</v>
      </c>
      <c r="C549" s="388" t="s">
        <v>1043</v>
      </c>
      <c r="D549" s="81">
        <v>1820000</v>
      </c>
      <c r="E549" s="81">
        <v>1204844</v>
      </c>
      <c r="F549" s="81">
        <v>1204844</v>
      </c>
      <c r="G549" s="81">
        <v>1151474.1</v>
      </c>
      <c r="H549" s="389"/>
      <c r="I549" s="81">
        <f t="shared" si="55"/>
        <v>-668525.9</v>
      </c>
      <c r="J549" s="389">
        <f t="shared" ref="J549:J554" si="61">I549/D549</f>
        <v>-0.367321923076923</v>
      </c>
    </row>
    <row r="550" s="338" customFormat="1" ht="24" customHeight="1" spans="1:10">
      <c r="A550" s="386" t="s">
        <v>1044</v>
      </c>
      <c r="B550" s="387">
        <v>5</v>
      </c>
      <c r="C550" s="388" t="s">
        <v>1045</v>
      </c>
      <c r="D550" s="81">
        <v>1760000</v>
      </c>
      <c r="E550" s="81"/>
      <c r="F550" s="81">
        <v>7733261.07</v>
      </c>
      <c r="G550" s="81">
        <v>2162844.89</v>
      </c>
      <c r="H550" s="389"/>
      <c r="I550" s="81">
        <f t="shared" si="55"/>
        <v>402844.89</v>
      </c>
      <c r="J550" s="389">
        <f t="shared" si="61"/>
        <v>0.228889142045455</v>
      </c>
    </row>
    <row r="551" s="338" customFormat="1" ht="24" customHeight="1" spans="1:10">
      <c r="A551" s="386" t="s">
        <v>1046</v>
      </c>
      <c r="B551" s="387">
        <v>7</v>
      </c>
      <c r="C551" s="388" t="s">
        <v>1047</v>
      </c>
      <c r="D551" s="81">
        <v>0</v>
      </c>
      <c r="E551" s="81"/>
      <c r="F551" s="81">
        <v>0</v>
      </c>
      <c r="G551" s="81"/>
      <c r="H551" s="389"/>
      <c r="I551" s="81">
        <f t="shared" si="55"/>
        <v>0</v>
      </c>
      <c r="J551" s="389"/>
    </row>
    <row r="552" s="338" customFormat="1" ht="24" customHeight="1" spans="1:10">
      <c r="A552" s="386" t="s">
        <v>1048</v>
      </c>
      <c r="B552" s="387">
        <v>7</v>
      </c>
      <c r="C552" s="388" t="s">
        <v>1049</v>
      </c>
      <c r="D552" s="81">
        <v>0</v>
      </c>
      <c r="E552" s="81"/>
      <c r="F552" s="81">
        <v>0</v>
      </c>
      <c r="G552" s="81"/>
      <c r="H552" s="389"/>
      <c r="I552" s="81">
        <f t="shared" si="55"/>
        <v>0</v>
      </c>
      <c r="J552" s="389"/>
    </row>
    <row r="553" s="338" customFormat="1" ht="24" customHeight="1" spans="1:10">
      <c r="A553" s="386" t="s">
        <v>1050</v>
      </c>
      <c r="B553" s="387">
        <v>7</v>
      </c>
      <c r="C553" s="388" t="s">
        <v>1051</v>
      </c>
      <c r="D553" s="81">
        <v>1760000</v>
      </c>
      <c r="E553" s="81"/>
      <c r="F553" s="81">
        <v>7733261.07</v>
      </c>
      <c r="G553" s="81">
        <v>2162844.89</v>
      </c>
      <c r="H553" s="389"/>
      <c r="I553" s="81">
        <f t="shared" si="55"/>
        <v>402844.89</v>
      </c>
      <c r="J553" s="389">
        <f t="shared" si="61"/>
        <v>0.228889142045455</v>
      </c>
    </row>
    <row r="554" s="338" customFormat="1" ht="24" customHeight="1" spans="1:10">
      <c r="A554" s="386" t="s">
        <v>1052</v>
      </c>
      <c r="B554" s="387">
        <v>5</v>
      </c>
      <c r="C554" s="388" t="s">
        <v>1053</v>
      </c>
      <c r="D554" s="81">
        <v>2220000</v>
      </c>
      <c r="E554" s="81">
        <v>565760.99</v>
      </c>
      <c r="F554" s="81">
        <v>15152470</v>
      </c>
      <c r="G554" s="81">
        <v>13280419.93</v>
      </c>
      <c r="H554" s="389"/>
      <c r="I554" s="81">
        <f t="shared" si="55"/>
        <v>11060419.93</v>
      </c>
      <c r="J554" s="389">
        <f t="shared" si="61"/>
        <v>4.98217113963964</v>
      </c>
    </row>
    <row r="555" s="338" customFormat="1" ht="24" customHeight="1" spans="1:10">
      <c r="A555" s="386" t="s">
        <v>1054</v>
      </c>
      <c r="B555" s="387">
        <v>7</v>
      </c>
      <c r="C555" s="388" t="s">
        <v>1055</v>
      </c>
      <c r="D555" s="81">
        <v>0</v>
      </c>
      <c r="E555" s="81"/>
      <c r="F555" s="81">
        <v>0</v>
      </c>
      <c r="G555" s="81"/>
      <c r="H555" s="389"/>
      <c r="I555" s="81">
        <f t="shared" si="55"/>
        <v>0</v>
      </c>
      <c r="J555" s="389"/>
    </row>
    <row r="556" s="338" customFormat="1" ht="24" customHeight="1" spans="1:10">
      <c r="A556" s="386" t="s">
        <v>1056</v>
      </c>
      <c r="B556" s="387">
        <v>7</v>
      </c>
      <c r="C556" s="388" t="s">
        <v>1057</v>
      </c>
      <c r="D556" s="81">
        <v>0</v>
      </c>
      <c r="E556" s="81"/>
      <c r="F556" s="81">
        <v>440000</v>
      </c>
      <c r="G556" s="81">
        <v>415585</v>
      </c>
      <c r="H556" s="389"/>
      <c r="I556" s="81">
        <f t="shared" si="55"/>
        <v>415585</v>
      </c>
      <c r="J556" s="389"/>
    </row>
    <row r="557" s="338" customFormat="1" ht="24" customHeight="1" spans="1:10">
      <c r="A557" s="386" t="s">
        <v>1058</v>
      </c>
      <c r="B557" s="387">
        <v>7</v>
      </c>
      <c r="C557" s="388" t="s">
        <v>1059</v>
      </c>
      <c r="D557" s="81">
        <v>0</v>
      </c>
      <c r="E557" s="81"/>
      <c r="F557" s="81">
        <v>2670000</v>
      </c>
      <c r="G557" s="81">
        <v>2480393.11</v>
      </c>
      <c r="H557" s="389"/>
      <c r="I557" s="81">
        <f t="shared" si="55"/>
        <v>2480393.11</v>
      </c>
      <c r="J557" s="389"/>
    </row>
    <row r="558" s="338" customFormat="1" ht="24" customHeight="1" spans="1:10">
      <c r="A558" s="386" t="s">
        <v>1060</v>
      </c>
      <c r="B558" s="387">
        <v>7</v>
      </c>
      <c r="C558" s="388" t="s">
        <v>1061</v>
      </c>
      <c r="D558" s="81">
        <v>2200000</v>
      </c>
      <c r="E558" s="81">
        <v>565760.99</v>
      </c>
      <c r="F558" s="81">
        <v>6826870</v>
      </c>
      <c r="G558" s="81">
        <v>6943820.5</v>
      </c>
      <c r="H558" s="389"/>
      <c r="I558" s="81">
        <f t="shared" si="55"/>
        <v>4743820.5</v>
      </c>
      <c r="J558" s="389">
        <f>I558/D558</f>
        <v>2.15628204545455</v>
      </c>
    </row>
    <row r="559" s="338" customFormat="1" ht="24" customHeight="1" spans="1:10">
      <c r="A559" s="386" t="s">
        <v>1062</v>
      </c>
      <c r="B559" s="387">
        <v>7</v>
      </c>
      <c r="C559" s="388" t="s">
        <v>1063</v>
      </c>
      <c r="D559" s="81">
        <v>0</v>
      </c>
      <c r="E559" s="81"/>
      <c r="F559" s="81">
        <v>0</v>
      </c>
      <c r="G559" s="81"/>
      <c r="H559" s="389"/>
      <c r="I559" s="81">
        <f t="shared" si="55"/>
        <v>0</v>
      </c>
      <c r="J559" s="389"/>
    </row>
    <row r="560" s="338" customFormat="1" ht="24" customHeight="1" spans="1:10">
      <c r="A560" s="386" t="s">
        <v>1064</v>
      </c>
      <c r="B560" s="387">
        <v>7</v>
      </c>
      <c r="C560" s="388" t="s">
        <v>1065</v>
      </c>
      <c r="D560" s="81">
        <v>0</v>
      </c>
      <c r="E560" s="81"/>
      <c r="F560" s="81">
        <v>0</v>
      </c>
      <c r="G560" s="81"/>
      <c r="H560" s="389"/>
      <c r="I560" s="81">
        <f t="shared" si="55"/>
        <v>0</v>
      </c>
      <c r="J560" s="389"/>
    </row>
    <row r="561" s="338" customFormat="1" ht="24" customHeight="1" spans="1:10">
      <c r="A561" s="386" t="s">
        <v>1066</v>
      </c>
      <c r="B561" s="387">
        <v>7</v>
      </c>
      <c r="C561" s="388" t="s">
        <v>1067</v>
      </c>
      <c r="D561" s="81">
        <v>0</v>
      </c>
      <c r="E561" s="81"/>
      <c r="F561" s="81">
        <v>0</v>
      </c>
      <c r="G561" s="81"/>
      <c r="H561" s="389"/>
      <c r="I561" s="81">
        <f t="shared" si="55"/>
        <v>0</v>
      </c>
      <c r="J561" s="389"/>
    </row>
    <row r="562" s="338" customFormat="1" ht="24" customHeight="1" spans="1:10">
      <c r="A562" s="386" t="s">
        <v>1068</v>
      </c>
      <c r="B562" s="387">
        <v>7</v>
      </c>
      <c r="C562" s="388" t="s">
        <v>1069</v>
      </c>
      <c r="D562" s="81">
        <v>0</v>
      </c>
      <c r="E562" s="81"/>
      <c r="F562" s="81">
        <v>0</v>
      </c>
      <c r="G562" s="81"/>
      <c r="H562" s="389"/>
      <c r="I562" s="81">
        <f t="shared" si="55"/>
        <v>0</v>
      </c>
      <c r="J562" s="389"/>
    </row>
    <row r="563" s="338" customFormat="1" ht="24" customHeight="1" spans="1:10">
      <c r="A563" s="386" t="s">
        <v>1070</v>
      </c>
      <c r="B563" s="387">
        <v>7</v>
      </c>
      <c r="C563" s="388" t="s">
        <v>1071</v>
      </c>
      <c r="D563" s="81">
        <v>20000</v>
      </c>
      <c r="E563" s="81"/>
      <c r="F563" s="81">
        <v>5215600</v>
      </c>
      <c r="G563" s="81">
        <v>3440621.32</v>
      </c>
      <c r="H563" s="389"/>
      <c r="I563" s="81">
        <f t="shared" si="55"/>
        <v>3420621.32</v>
      </c>
      <c r="J563" s="389">
        <f t="shared" ref="J563:J568" si="62">I563/D563</f>
        <v>171.031066</v>
      </c>
    </row>
    <row r="564" s="338" customFormat="1" ht="24" customHeight="1" spans="1:10">
      <c r="A564" s="386" t="s">
        <v>1072</v>
      </c>
      <c r="B564" s="387">
        <v>5</v>
      </c>
      <c r="C564" s="388" t="s">
        <v>1073</v>
      </c>
      <c r="D564" s="81">
        <v>19170000</v>
      </c>
      <c r="E564" s="81">
        <v>9152969.44</v>
      </c>
      <c r="F564" s="81">
        <v>32146633.19</v>
      </c>
      <c r="G564" s="81">
        <v>25859237.11</v>
      </c>
      <c r="H564" s="389">
        <f t="shared" ref="H564:H566" si="63">G564/F564</f>
        <v>0.804415098687353</v>
      </c>
      <c r="I564" s="81">
        <f t="shared" si="55"/>
        <v>6689237.11</v>
      </c>
      <c r="J564" s="389">
        <f t="shared" si="62"/>
        <v>0.348942989567032</v>
      </c>
    </row>
    <row r="565" s="338" customFormat="1" ht="24" customHeight="1" spans="1:10">
      <c r="A565" s="386" t="s">
        <v>1074</v>
      </c>
      <c r="B565" s="387">
        <v>7</v>
      </c>
      <c r="C565" s="388" t="s">
        <v>1075</v>
      </c>
      <c r="D565" s="81">
        <v>6420000</v>
      </c>
      <c r="E565" s="81">
        <v>5672269.44</v>
      </c>
      <c r="F565" s="81">
        <v>24447188.19</v>
      </c>
      <c r="G565" s="81">
        <v>19617216.45</v>
      </c>
      <c r="H565" s="389">
        <f t="shared" si="63"/>
        <v>0.802432422802076</v>
      </c>
      <c r="I565" s="81">
        <f t="shared" si="55"/>
        <v>13197216.45</v>
      </c>
      <c r="J565" s="389">
        <f t="shared" si="62"/>
        <v>2.05564119158878</v>
      </c>
    </row>
    <row r="566" s="338" customFormat="1" ht="24" customHeight="1" spans="1:10">
      <c r="A566" s="386" t="s">
        <v>1076</v>
      </c>
      <c r="B566" s="387">
        <v>7</v>
      </c>
      <c r="C566" s="388" t="s">
        <v>1077</v>
      </c>
      <c r="D566" s="81">
        <v>90000</v>
      </c>
      <c r="E566" s="81">
        <v>187500</v>
      </c>
      <c r="F566" s="81">
        <v>4469445</v>
      </c>
      <c r="G566" s="81">
        <v>3386167</v>
      </c>
      <c r="H566" s="389">
        <f t="shared" si="63"/>
        <v>0.757625834975036</v>
      </c>
      <c r="I566" s="81">
        <f t="shared" si="55"/>
        <v>3296167</v>
      </c>
      <c r="J566" s="389">
        <f t="shared" si="62"/>
        <v>36.6240777777778</v>
      </c>
    </row>
    <row r="567" s="338" customFormat="1" ht="24" customHeight="1" spans="1:10">
      <c r="A567" s="386" t="s">
        <v>1078</v>
      </c>
      <c r="B567" s="387">
        <v>7</v>
      </c>
      <c r="C567" s="388" t="s">
        <v>1079</v>
      </c>
      <c r="D567" s="81">
        <v>5590000</v>
      </c>
      <c r="E567" s="81"/>
      <c r="F567" s="81">
        <v>0</v>
      </c>
      <c r="G567" s="81"/>
      <c r="H567" s="389"/>
      <c r="I567" s="81">
        <f t="shared" si="55"/>
        <v>-5590000</v>
      </c>
      <c r="J567" s="389">
        <f t="shared" si="62"/>
        <v>-1</v>
      </c>
    </row>
    <row r="568" s="338" customFormat="1" ht="24" customHeight="1" spans="1:10">
      <c r="A568" s="386" t="s">
        <v>1080</v>
      </c>
      <c r="B568" s="387">
        <v>7</v>
      </c>
      <c r="C568" s="388" t="s">
        <v>1081</v>
      </c>
      <c r="D568" s="81">
        <v>4010000</v>
      </c>
      <c r="E568" s="81">
        <v>2260000</v>
      </c>
      <c r="F568" s="81">
        <v>2020000</v>
      </c>
      <c r="G568" s="81">
        <v>2020000</v>
      </c>
      <c r="H568" s="389">
        <f>G568/F568</f>
        <v>1</v>
      </c>
      <c r="I568" s="81">
        <f t="shared" si="55"/>
        <v>-1990000</v>
      </c>
      <c r="J568" s="389">
        <f t="shared" si="62"/>
        <v>-0.496259351620948</v>
      </c>
    </row>
    <row r="569" s="338" customFormat="1" ht="24" customHeight="1" spans="1:10">
      <c r="A569" s="386" t="s">
        <v>1082</v>
      </c>
      <c r="B569" s="387">
        <v>7</v>
      </c>
      <c r="C569" s="388" t="s">
        <v>1083</v>
      </c>
      <c r="D569" s="81">
        <v>0</v>
      </c>
      <c r="E569" s="81"/>
      <c r="F569" s="81">
        <v>0</v>
      </c>
      <c r="G569" s="81"/>
      <c r="H569" s="389"/>
      <c r="I569" s="81">
        <f t="shared" si="55"/>
        <v>0</v>
      </c>
      <c r="J569" s="389"/>
    </row>
    <row r="570" s="338" customFormat="1" ht="24" customHeight="1" spans="1:10">
      <c r="A570" s="386" t="s">
        <v>1084</v>
      </c>
      <c r="B570" s="387">
        <v>7</v>
      </c>
      <c r="C570" s="388" t="s">
        <v>1085</v>
      </c>
      <c r="D570" s="81">
        <v>0</v>
      </c>
      <c r="E570" s="81"/>
      <c r="F570" s="81">
        <v>0</v>
      </c>
      <c r="G570" s="81"/>
      <c r="H570" s="389"/>
      <c r="I570" s="81">
        <f t="shared" si="55"/>
        <v>0</v>
      </c>
      <c r="J570" s="389"/>
    </row>
    <row r="571" s="338" customFormat="1" ht="24" customHeight="1" spans="1:10">
      <c r="A571" s="386" t="s">
        <v>1086</v>
      </c>
      <c r="B571" s="387">
        <v>7</v>
      </c>
      <c r="C571" s="388" t="s">
        <v>1087</v>
      </c>
      <c r="D571" s="81">
        <v>0</v>
      </c>
      <c r="E571" s="81"/>
      <c r="F571" s="81">
        <v>0</v>
      </c>
      <c r="G571" s="81"/>
      <c r="H571" s="389"/>
      <c r="I571" s="81">
        <f t="shared" si="55"/>
        <v>0</v>
      </c>
      <c r="J571" s="389"/>
    </row>
    <row r="572" s="338" customFormat="1" ht="24" customHeight="1" spans="1:10">
      <c r="A572" s="386" t="s">
        <v>1088</v>
      </c>
      <c r="B572" s="387">
        <v>7</v>
      </c>
      <c r="C572" s="388" t="s">
        <v>1089</v>
      </c>
      <c r="D572" s="81">
        <v>3060000</v>
      </c>
      <c r="E572" s="81">
        <v>1033200</v>
      </c>
      <c r="F572" s="81">
        <v>1210000</v>
      </c>
      <c r="G572" s="81">
        <v>835853.66</v>
      </c>
      <c r="H572" s="389">
        <f>G572/F572</f>
        <v>0.690788148760331</v>
      </c>
      <c r="I572" s="81">
        <f t="shared" si="55"/>
        <v>-2224146.34</v>
      </c>
      <c r="J572" s="389">
        <f t="shared" ref="J572:J574" si="64">I572/D572</f>
        <v>-0.726845209150327</v>
      </c>
    </row>
    <row r="573" s="338" customFormat="1" ht="24" customHeight="1" spans="1:10">
      <c r="A573" s="386" t="s">
        <v>1090</v>
      </c>
      <c r="B573" s="387">
        <v>5</v>
      </c>
      <c r="C573" s="388" t="s">
        <v>1091</v>
      </c>
      <c r="D573" s="81">
        <v>1230000</v>
      </c>
      <c r="E573" s="81"/>
      <c r="F573" s="81">
        <v>840000</v>
      </c>
      <c r="G573" s="81">
        <v>2471681</v>
      </c>
      <c r="H573" s="389"/>
      <c r="I573" s="81">
        <f t="shared" si="55"/>
        <v>1241681</v>
      </c>
      <c r="J573" s="389">
        <f t="shared" si="64"/>
        <v>1.00949674796748</v>
      </c>
    </row>
    <row r="574" s="338" customFormat="1" ht="24" customHeight="1" spans="1:10">
      <c r="A574" s="386" t="s">
        <v>1092</v>
      </c>
      <c r="B574" s="387">
        <v>7</v>
      </c>
      <c r="C574" s="388" t="s">
        <v>1093</v>
      </c>
      <c r="D574" s="81">
        <v>20000</v>
      </c>
      <c r="E574" s="81"/>
      <c r="F574" s="81">
        <v>840000</v>
      </c>
      <c r="G574" s="81">
        <v>782955</v>
      </c>
      <c r="H574" s="389"/>
      <c r="I574" s="81">
        <f t="shared" si="55"/>
        <v>762955</v>
      </c>
      <c r="J574" s="389">
        <f t="shared" si="64"/>
        <v>38.14775</v>
      </c>
    </row>
    <row r="575" s="338" customFormat="1" ht="24" customHeight="1" spans="1:10">
      <c r="A575" s="386" t="s">
        <v>1094</v>
      </c>
      <c r="B575" s="387">
        <v>7</v>
      </c>
      <c r="C575" s="388" t="s">
        <v>1095</v>
      </c>
      <c r="D575" s="81">
        <v>0</v>
      </c>
      <c r="E575" s="81"/>
      <c r="F575" s="81">
        <v>0</v>
      </c>
      <c r="G575" s="81"/>
      <c r="H575" s="389"/>
      <c r="I575" s="81">
        <f t="shared" si="55"/>
        <v>0</v>
      </c>
      <c r="J575" s="389"/>
    </row>
    <row r="576" s="338" customFormat="1" ht="24" customHeight="1" spans="1:10">
      <c r="A576" s="386" t="s">
        <v>1096</v>
      </c>
      <c r="B576" s="387">
        <v>7</v>
      </c>
      <c r="C576" s="388" t="s">
        <v>1097</v>
      </c>
      <c r="D576" s="81">
        <v>0</v>
      </c>
      <c r="E576" s="81"/>
      <c r="F576" s="81">
        <v>0</v>
      </c>
      <c r="G576" s="81"/>
      <c r="H576" s="389"/>
      <c r="I576" s="81">
        <f t="shared" si="55"/>
        <v>0</v>
      </c>
      <c r="J576" s="389"/>
    </row>
    <row r="577" s="338" customFormat="1" ht="24" customHeight="1" spans="1:10">
      <c r="A577" s="386" t="s">
        <v>1098</v>
      </c>
      <c r="B577" s="387">
        <v>7</v>
      </c>
      <c r="C577" s="388" t="s">
        <v>1099</v>
      </c>
      <c r="D577" s="81">
        <v>0</v>
      </c>
      <c r="E577" s="81"/>
      <c r="F577" s="81">
        <v>0</v>
      </c>
      <c r="G577" s="81">
        <v>27962</v>
      </c>
      <c r="H577" s="389"/>
      <c r="I577" s="81">
        <f t="shared" si="55"/>
        <v>27962</v>
      </c>
      <c r="J577" s="389"/>
    </row>
    <row r="578" s="338" customFormat="1" ht="24" customHeight="1" spans="1:10">
      <c r="A578" s="386" t="s">
        <v>1100</v>
      </c>
      <c r="B578" s="387">
        <v>7</v>
      </c>
      <c r="C578" s="388" t="s">
        <v>1101</v>
      </c>
      <c r="D578" s="81">
        <v>0</v>
      </c>
      <c r="E578" s="81"/>
      <c r="F578" s="81">
        <v>0</v>
      </c>
      <c r="G578" s="81"/>
      <c r="H578" s="389"/>
      <c r="I578" s="81">
        <f t="shared" si="55"/>
        <v>0</v>
      </c>
      <c r="J578" s="389"/>
    </row>
    <row r="579" s="338" customFormat="1" ht="24" customHeight="1" spans="1:10">
      <c r="A579" s="386" t="s">
        <v>1102</v>
      </c>
      <c r="B579" s="387">
        <v>7</v>
      </c>
      <c r="C579" s="388" t="s">
        <v>1103</v>
      </c>
      <c r="D579" s="81">
        <v>1210000</v>
      </c>
      <c r="E579" s="81"/>
      <c r="F579" s="81">
        <v>0</v>
      </c>
      <c r="G579" s="81">
        <v>1660764</v>
      </c>
      <c r="H579" s="389"/>
      <c r="I579" s="81">
        <f t="shared" si="55"/>
        <v>450764</v>
      </c>
      <c r="J579" s="389">
        <f t="shared" ref="J579:J582" si="65">I579/D579</f>
        <v>0.372532231404959</v>
      </c>
    </row>
    <row r="580" s="338" customFormat="1" ht="24" customHeight="1" spans="1:10">
      <c r="A580" s="386" t="s">
        <v>1104</v>
      </c>
      <c r="B580" s="387">
        <v>5</v>
      </c>
      <c r="C580" s="388" t="s">
        <v>1105</v>
      </c>
      <c r="D580" s="81">
        <v>4720000</v>
      </c>
      <c r="E580" s="81">
        <v>14090400</v>
      </c>
      <c r="F580" s="81">
        <v>16717193.9</v>
      </c>
      <c r="G580" s="81">
        <v>12074941.19</v>
      </c>
      <c r="H580" s="389">
        <f>G580/F580</f>
        <v>0.722306701844261</v>
      </c>
      <c r="I580" s="81">
        <f t="shared" si="55"/>
        <v>7354941.19</v>
      </c>
      <c r="J580" s="389">
        <f t="shared" si="65"/>
        <v>1.55825025211864</v>
      </c>
    </row>
    <row r="581" s="338" customFormat="1" ht="24" customHeight="1" spans="1:10">
      <c r="A581" s="386" t="s">
        <v>1106</v>
      </c>
      <c r="B581" s="387">
        <v>7</v>
      </c>
      <c r="C581" s="388" t="s">
        <v>1107</v>
      </c>
      <c r="D581" s="81">
        <v>150000</v>
      </c>
      <c r="E581" s="81">
        <v>346400</v>
      </c>
      <c r="F581" s="81">
        <v>1355928</v>
      </c>
      <c r="G581" s="81">
        <v>1077021.37</v>
      </c>
      <c r="H581" s="389"/>
      <c r="I581" s="81">
        <f t="shared" si="55"/>
        <v>927021.37</v>
      </c>
      <c r="J581" s="389">
        <f t="shared" si="65"/>
        <v>6.18014246666667</v>
      </c>
    </row>
    <row r="582" s="338" customFormat="1" ht="24" customHeight="1" spans="1:10">
      <c r="A582" s="386" t="s">
        <v>1108</v>
      </c>
      <c r="B582" s="387">
        <v>7</v>
      </c>
      <c r="C582" s="388" t="s">
        <v>1109</v>
      </c>
      <c r="D582" s="81">
        <v>3320000</v>
      </c>
      <c r="E582" s="81">
        <v>5984800</v>
      </c>
      <c r="F582" s="81">
        <v>9491475</v>
      </c>
      <c r="G582" s="81">
        <v>8905200</v>
      </c>
      <c r="H582" s="389">
        <f>G582/F582</f>
        <v>0.93823141292581</v>
      </c>
      <c r="I582" s="81">
        <f t="shared" si="55"/>
        <v>5585200</v>
      </c>
      <c r="J582" s="389">
        <f t="shared" si="65"/>
        <v>1.68228915662651</v>
      </c>
    </row>
    <row r="583" s="338" customFormat="1" ht="24" customHeight="1" spans="1:10">
      <c r="A583" s="386" t="s">
        <v>1110</v>
      </c>
      <c r="B583" s="387">
        <v>7</v>
      </c>
      <c r="C583" s="388" t="s">
        <v>1111</v>
      </c>
      <c r="D583" s="81">
        <v>0</v>
      </c>
      <c r="E583" s="81"/>
      <c r="F583" s="81">
        <v>0</v>
      </c>
      <c r="G583" s="81"/>
      <c r="H583" s="389"/>
      <c r="I583" s="81">
        <f t="shared" ref="I583:I646" si="66">G583-D583</f>
        <v>0</v>
      </c>
      <c r="J583" s="389"/>
    </row>
    <row r="584" s="338" customFormat="1" ht="24" customHeight="1" spans="1:10">
      <c r="A584" s="386" t="s">
        <v>1112</v>
      </c>
      <c r="B584" s="387">
        <v>7</v>
      </c>
      <c r="C584" s="388" t="s">
        <v>1113</v>
      </c>
      <c r="D584" s="81">
        <v>0</v>
      </c>
      <c r="E584" s="81"/>
      <c r="F584" s="81">
        <v>0</v>
      </c>
      <c r="G584" s="81"/>
      <c r="H584" s="389"/>
      <c r="I584" s="81">
        <f t="shared" si="66"/>
        <v>0</v>
      </c>
      <c r="J584" s="389"/>
    </row>
    <row r="585" s="338" customFormat="1" ht="24" customHeight="1" spans="1:10">
      <c r="A585" s="386" t="s">
        <v>1114</v>
      </c>
      <c r="B585" s="387">
        <v>7</v>
      </c>
      <c r="C585" s="388" t="s">
        <v>1115</v>
      </c>
      <c r="D585" s="81">
        <v>0</v>
      </c>
      <c r="E585" s="81"/>
      <c r="F585" s="81">
        <v>0</v>
      </c>
      <c r="G585" s="81"/>
      <c r="H585" s="389"/>
      <c r="I585" s="81">
        <f t="shared" si="66"/>
        <v>0</v>
      </c>
      <c r="J585" s="389"/>
    </row>
    <row r="586" s="338" customFormat="1" ht="24" customHeight="1" spans="1:10">
      <c r="A586" s="386" t="s">
        <v>1116</v>
      </c>
      <c r="B586" s="387">
        <v>7</v>
      </c>
      <c r="C586" s="388" t="s">
        <v>1117</v>
      </c>
      <c r="D586" s="81">
        <v>120000</v>
      </c>
      <c r="E586" s="81">
        <v>6629400</v>
      </c>
      <c r="F586" s="81">
        <v>4739990.9</v>
      </c>
      <c r="G586" s="81">
        <v>1162269.82</v>
      </c>
      <c r="H586" s="389"/>
      <c r="I586" s="81">
        <f t="shared" si="66"/>
        <v>1042269.82</v>
      </c>
      <c r="J586" s="389">
        <f t="shared" ref="J586:J590" si="67">I586/D586</f>
        <v>8.68558183333333</v>
      </c>
    </row>
    <row r="587" s="338" customFormat="1" ht="24" customHeight="1" spans="1:10">
      <c r="A587" s="386" t="s">
        <v>1118</v>
      </c>
      <c r="B587" s="387">
        <v>7</v>
      </c>
      <c r="C587" s="388" t="s">
        <v>1119</v>
      </c>
      <c r="D587" s="81">
        <v>1130000</v>
      </c>
      <c r="E587" s="81">
        <v>1129800</v>
      </c>
      <c r="F587" s="81">
        <v>1129800</v>
      </c>
      <c r="G587" s="81">
        <v>930450</v>
      </c>
      <c r="H587" s="389"/>
      <c r="I587" s="81">
        <f t="shared" si="66"/>
        <v>-199550</v>
      </c>
      <c r="J587" s="389">
        <f t="shared" si="67"/>
        <v>-0.176592920353982</v>
      </c>
    </row>
    <row r="588" s="338" customFormat="1" ht="24" customHeight="1" spans="1:10">
      <c r="A588" s="386" t="s">
        <v>1120</v>
      </c>
      <c r="B588" s="387">
        <v>5</v>
      </c>
      <c r="C588" s="388" t="s">
        <v>1121</v>
      </c>
      <c r="D588" s="81">
        <v>9530000</v>
      </c>
      <c r="E588" s="81">
        <v>6482063.8</v>
      </c>
      <c r="F588" s="81">
        <v>27824750.34</v>
      </c>
      <c r="G588" s="81">
        <v>20540742.9</v>
      </c>
      <c r="H588" s="389">
        <f>G587/F587</f>
        <v>0.823552841210834</v>
      </c>
      <c r="I588" s="81">
        <f t="shared" si="66"/>
        <v>11010742.9</v>
      </c>
      <c r="J588" s="389">
        <f t="shared" si="67"/>
        <v>1.15537700944386</v>
      </c>
    </row>
    <row r="589" s="338" customFormat="1" ht="24" customHeight="1" spans="1:10">
      <c r="A589" s="386" t="s">
        <v>1122</v>
      </c>
      <c r="B589" s="387">
        <v>7</v>
      </c>
      <c r="C589" s="388" t="s">
        <v>125</v>
      </c>
      <c r="D589" s="81">
        <v>720000</v>
      </c>
      <c r="E589" s="81">
        <v>547663.8</v>
      </c>
      <c r="F589" s="81">
        <v>258233</v>
      </c>
      <c r="G589" s="81">
        <v>572710.9</v>
      </c>
      <c r="H589" s="389">
        <f t="shared" ref="H589:H592" si="68">G589/F589</f>
        <v>2.21780678689401</v>
      </c>
      <c r="I589" s="81">
        <f t="shared" si="66"/>
        <v>-147289.1</v>
      </c>
      <c r="J589" s="389">
        <f t="shared" si="67"/>
        <v>-0.204568194444444</v>
      </c>
    </row>
    <row r="590" s="338" customFormat="1" ht="24" customHeight="1" spans="1:10">
      <c r="A590" s="386" t="s">
        <v>1123</v>
      </c>
      <c r="B590" s="387">
        <v>7</v>
      </c>
      <c r="C590" s="388" t="s">
        <v>127</v>
      </c>
      <c r="D590" s="81">
        <v>240000</v>
      </c>
      <c r="E590" s="81">
        <v>252000</v>
      </c>
      <c r="F590" s="81">
        <v>252000</v>
      </c>
      <c r="G590" s="81">
        <v>252000</v>
      </c>
      <c r="H590" s="389">
        <f t="shared" si="68"/>
        <v>1</v>
      </c>
      <c r="I590" s="81">
        <f t="shared" si="66"/>
        <v>12000</v>
      </c>
      <c r="J590" s="389">
        <f t="shared" si="67"/>
        <v>0.05</v>
      </c>
    </row>
    <row r="591" s="338" customFormat="1" ht="24" customHeight="1" spans="1:10">
      <c r="A591" s="386" t="s">
        <v>1124</v>
      </c>
      <c r="B591" s="387">
        <v>7</v>
      </c>
      <c r="C591" s="388" t="s">
        <v>129</v>
      </c>
      <c r="D591" s="81">
        <v>0</v>
      </c>
      <c r="E591" s="81"/>
      <c r="F591" s="81">
        <v>0</v>
      </c>
      <c r="G591" s="81"/>
      <c r="H591" s="389"/>
      <c r="I591" s="81">
        <f t="shared" si="66"/>
        <v>0</v>
      </c>
      <c r="J591" s="389"/>
    </row>
    <row r="592" s="338" customFormat="1" ht="24" customHeight="1" spans="1:10">
      <c r="A592" s="386" t="s">
        <v>1125</v>
      </c>
      <c r="B592" s="387">
        <v>7</v>
      </c>
      <c r="C592" s="388" t="s">
        <v>1126</v>
      </c>
      <c r="D592" s="81">
        <v>620000</v>
      </c>
      <c r="E592" s="81">
        <v>1600000</v>
      </c>
      <c r="F592" s="81">
        <v>997636.04</v>
      </c>
      <c r="G592" s="81">
        <v>1174302.81</v>
      </c>
      <c r="H592" s="389">
        <f t="shared" si="68"/>
        <v>1.17708539278513</v>
      </c>
      <c r="I592" s="81">
        <f t="shared" si="66"/>
        <v>554302.81</v>
      </c>
      <c r="J592" s="389">
        <f t="shared" ref="J592:J596" si="69">I592/D592</f>
        <v>0.894036790322581</v>
      </c>
    </row>
    <row r="593" s="338" customFormat="1" ht="24" customHeight="1" spans="1:10">
      <c r="A593" s="386" t="s">
        <v>1127</v>
      </c>
      <c r="B593" s="387">
        <v>7</v>
      </c>
      <c r="C593" s="388" t="s">
        <v>1128</v>
      </c>
      <c r="D593" s="81">
        <v>460000</v>
      </c>
      <c r="E593" s="81">
        <v>156880</v>
      </c>
      <c r="F593" s="81">
        <v>4250428.8</v>
      </c>
      <c r="G593" s="81">
        <v>1065548.8</v>
      </c>
      <c r="H593" s="389"/>
      <c r="I593" s="81">
        <f t="shared" si="66"/>
        <v>605548.8</v>
      </c>
      <c r="J593" s="389">
        <f t="shared" si="69"/>
        <v>1.31641043478261</v>
      </c>
    </row>
    <row r="594" s="338" customFormat="1" ht="24" customHeight="1" spans="1:10">
      <c r="A594" s="386" t="s">
        <v>1129</v>
      </c>
      <c r="B594" s="387">
        <v>7</v>
      </c>
      <c r="C594" s="388" t="s">
        <v>1130</v>
      </c>
      <c r="D594" s="81">
        <v>0</v>
      </c>
      <c r="E594" s="81"/>
      <c r="F594" s="81">
        <v>0</v>
      </c>
      <c r="G594" s="81"/>
      <c r="H594" s="389"/>
      <c r="I594" s="81">
        <f t="shared" si="66"/>
        <v>0</v>
      </c>
      <c r="J594" s="389"/>
    </row>
    <row r="595" s="338" customFormat="1" ht="24" customHeight="1" spans="1:10">
      <c r="A595" s="386" t="s">
        <v>1131</v>
      </c>
      <c r="B595" s="387">
        <v>7</v>
      </c>
      <c r="C595" s="388" t="s">
        <v>1132</v>
      </c>
      <c r="D595" s="81">
        <v>170000</v>
      </c>
      <c r="E595" s="81">
        <v>934400</v>
      </c>
      <c r="F595" s="81">
        <v>14543000</v>
      </c>
      <c r="G595" s="81">
        <v>9138650</v>
      </c>
      <c r="H595" s="389">
        <f>G595/F595</f>
        <v>0.628388228013477</v>
      </c>
      <c r="I595" s="81">
        <f t="shared" si="66"/>
        <v>8968650</v>
      </c>
      <c r="J595" s="389">
        <f t="shared" si="69"/>
        <v>52.7567647058824</v>
      </c>
    </row>
    <row r="596" s="338" customFormat="1" ht="24" customHeight="1" spans="1:10">
      <c r="A596" s="386" t="s">
        <v>1133</v>
      </c>
      <c r="B596" s="387">
        <v>7</v>
      </c>
      <c r="C596" s="388" t="s">
        <v>1134</v>
      </c>
      <c r="D596" s="81">
        <v>7320000</v>
      </c>
      <c r="E596" s="81">
        <v>2991120</v>
      </c>
      <c r="F596" s="81">
        <v>7523452.5</v>
      </c>
      <c r="G596" s="81">
        <v>8337530.39</v>
      </c>
      <c r="H596" s="389"/>
      <c r="I596" s="81">
        <f t="shared" si="66"/>
        <v>1017530.39</v>
      </c>
      <c r="J596" s="389">
        <f t="shared" si="69"/>
        <v>0.139006883879781</v>
      </c>
    </row>
    <row r="597" s="338" customFormat="1" ht="24" customHeight="1" spans="1:10">
      <c r="A597" s="386" t="s">
        <v>1135</v>
      </c>
      <c r="B597" s="387">
        <v>5</v>
      </c>
      <c r="C597" s="388" t="s">
        <v>1136</v>
      </c>
      <c r="D597" s="81">
        <v>0</v>
      </c>
      <c r="E597" s="81">
        <v>10000</v>
      </c>
      <c r="F597" s="81">
        <v>0</v>
      </c>
      <c r="G597" s="81">
        <v>3528</v>
      </c>
      <c r="H597" s="389"/>
      <c r="I597" s="81">
        <f t="shared" si="66"/>
        <v>3528</v>
      </c>
      <c r="J597" s="389"/>
    </row>
    <row r="598" s="338" customFormat="1" ht="24" customHeight="1" spans="1:10">
      <c r="A598" s="386" t="s">
        <v>1137</v>
      </c>
      <c r="B598" s="387">
        <v>7</v>
      </c>
      <c r="C598" s="388" t="s">
        <v>125</v>
      </c>
      <c r="D598" s="81">
        <v>0</v>
      </c>
      <c r="E598" s="81"/>
      <c r="F598" s="81">
        <v>0</v>
      </c>
      <c r="G598" s="81"/>
      <c r="H598" s="389"/>
      <c r="I598" s="81">
        <f t="shared" si="66"/>
        <v>0</v>
      </c>
      <c r="J598" s="389"/>
    </row>
    <row r="599" s="338" customFormat="1" ht="24" customHeight="1" spans="1:10">
      <c r="A599" s="386" t="s">
        <v>1138</v>
      </c>
      <c r="B599" s="387">
        <v>7</v>
      </c>
      <c r="C599" s="388" t="s">
        <v>127</v>
      </c>
      <c r="D599" s="81">
        <v>0</v>
      </c>
      <c r="E599" s="81">
        <v>10000</v>
      </c>
      <c r="F599" s="81">
        <v>0</v>
      </c>
      <c r="G599" s="81">
        <v>3528</v>
      </c>
      <c r="H599" s="389"/>
      <c r="I599" s="81">
        <f t="shared" si="66"/>
        <v>3528</v>
      </c>
      <c r="J599" s="389"/>
    </row>
    <row r="600" s="338" customFormat="1" ht="24" customHeight="1" spans="1:10">
      <c r="A600" s="386" t="s">
        <v>1139</v>
      </c>
      <c r="B600" s="387">
        <v>7</v>
      </c>
      <c r="C600" s="388" t="s">
        <v>129</v>
      </c>
      <c r="D600" s="81">
        <v>0</v>
      </c>
      <c r="E600" s="81"/>
      <c r="F600" s="81">
        <v>0</v>
      </c>
      <c r="G600" s="81"/>
      <c r="H600" s="389"/>
      <c r="I600" s="81">
        <f t="shared" si="66"/>
        <v>0</v>
      </c>
      <c r="J600" s="389"/>
    </row>
    <row r="601" s="338" customFormat="1" ht="24" customHeight="1" spans="1:10">
      <c r="A601" s="386" t="s">
        <v>1140</v>
      </c>
      <c r="B601" s="387">
        <v>7</v>
      </c>
      <c r="C601" s="388" t="s">
        <v>1141</v>
      </c>
      <c r="D601" s="81">
        <v>0</v>
      </c>
      <c r="E601" s="81"/>
      <c r="F601" s="81">
        <v>0</v>
      </c>
      <c r="G601" s="81"/>
      <c r="H601" s="389"/>
      <c r="I601" s="81">
        <f t="shared" si="66"/>
        <v>0</v>
      </c>
      <c r="J601" s="389"/>
    </row>
    <row r="602" s="338" customFormat="1" ht="24" customHeight="1" spans="1:10">
      <c r="A602" s="386" t="s">
        <v>1142</v>
      </c>
      <c r="B602" s="387">
        <v>5</v>
      </c>
      <c r="C602" s="388" t="s">
        <v>1143</v>
      </c>
      <c r="D602" s="81">
        <v>42200000</v>
      </c>
      <c r="E602" s="81">
        <v>5000000</v>
      </c>
      <c r="F602" s="81">
        <v>55821388.66</v>
      </c>
      <c r="G602" s="81">
        <v>47836800.57</v>
      </c>
      <c r="H602" s="389">
        <f t="shared" ref="H602:H606" si="70">G602/F602</f>
        <v>0.856961851332059</v>
      </c>
      <c r="I602" s="81">
        <f t="shared" si="66"/>
        <v>5636800.57</v>
      </c>
      <c r="J602" s="389">
        <f t="shared" ref="J602:J606" si="71">I602/D602</f>
        <v>0.133573473222749</v>
      </c>
    </row>
    <row r="603" s="338" customFormat="1" ht="24" customHeight="1" spans="1:10">
      <c r="A603" s="386" t="s">
        <v>1144</v>
      </c>
      <c r="B603" s="387">
        <v>7</v>
      </c>
      <c r="C603" s="388" t="s">
        <v>1145</v>
      </c>
      <c r="D603" s="81">
        <v>42200000</v>
      </c>
      <c r="E603" s="81">
        <v>5000000</v>
      </c>
      <c r="F603" s="81">
        <v>55821388.66</v>
      </c>
      <c r="G603" s="81">
        <v>47836800.57</v>
      </c>
      <c r="H603" s="389">
        <f t="shared" si="70"/>
        <v>0.856961851332059</v>
      </c>
      <c r="I603" s="81">
        <f t="shared" si="66"/>
        <v>5636800.57</v>
      </c>
      <c r="J603" s="389">
        <f t="shared" si="71"/>
        <v>0.133573473222749</v>
      </c>
    </row>
    <row r="604" s="338" customFormat="1" ht="24" customHeight="1" spans="1:10">
      <c r="A604" s="386" t="s">
        <v>1146</v>
      </c>
      <c r="B604" s="387">
        <v>7</v>
      </c>
      <c r="C604" s="388" t="s">
        <v>1147</v>
      </c>
      <c r="D604" s="81">
        <v>0</v>
      </c>
      <c r="E604" s="81"/>
      <c r="F604" s="81">
        <v>0</v>
      </c>
      <c r="G604" s="81"/>
      <c r="H604" s="389"/>
      <c r="I604" s="81">
        <f t="shared" si="66"/>
        <v>0</v>
      </c>
      <c r="J604" s="389"/>
    </row>
    <row r="605" s="338" customFormat="1" ht="24" customHeight="1" spans="1:10">
      <c r="A605" s="386" t="s">
        <v>1148</v>
      </c>
      <c r="B605" s="387">
        <v>5</v>
      </c>
      <c r="C605" s="388" t="s">
        <v>1149</v>
      </c>
      <c r="D605" s="81">
        <v>200000</v>
      </c>
      <c r="E605" s="81">
        <v>200000</v>
      </c>
      <c r="F605" s="81">
        <v>2180033</v>
      </c>
      <c r="G605" s="81">
        <v>1828794</v>
      </c>
      <c r="H605" s="389">
        <f t="shared" si="70"/>
        <v>0.838883631578054</v>
      </c>
      <c r="I605" s="81">
        <f t="shared" si="66"/>
        <v>1628794</v>
      </c>
      <c r="J605" s="389">
        <f t="shared" si="71"/>
        <v>8.14397</v>
      </c>
    </row>
    <row r="606" s="338" customFormat="1" ht="24" customHeight="1" spans="1:10">
      <c r="A606" s="386" t="s">
        <v>1150</v>
      </c>
      <c r="B606" s="387">
        <v>7</v>
      </c>
      <c r="C606" s="388" t="s">
        <v>1151</v>
      </c>
      <c r="D606" s="81">
        <v>200000</v>
      </c>
      <c r="E606" s="81">
        <v>200000</v>
      </c>
      <c r="F606" s="81">
        <v>2180033</v>
      </c>
      <c r="G606" s="81">
        <v>1828794</v>
      </c>
      <c r="H606" s="389">
        <f t="shared" si="70"/>
        <v>0.838883631578054</v>
      </c>
      <c r="I606" s="81">
        <f t="shared" si="66"/>
        <v>1628794</v>
      </c>
      <c r="J606" s="389">
        <f t="shared" si="71"/>
        <v>8.14397</v>
      </c>
    </row>
    <row r="607" s="338" customFormat="1" ht="24" customHeight="1" spans="1:10">
      <c r="A607" s="386" t="s">
        <v>1152</v>
      </c>
      <c r="B607" s="387">
        <v>7</v>
      </c>
      <c r="C607" s="388" t="s">
        <v>1153</v>
      </c>
      <c r="D607" s="81">
        <v>0</v>
      </c>
      <c r="E607" s="81"/>
      <c r="F607" s="81">
        <v>0</v>
      </c>
      <c r="G607" s="81"/>
      <c r="H607" s="389"/>
      <c r="I607" s="81">
        <f t="shared" si="66"/>
        <v>0</v>
      </c>
      <c r="J607" s="389"/>
    </row>
    <row r="608" s="338" customFormat="1" ht="24" customHeight="1" spans="1:10">
      <c r="A608" s="386" t="s">
        <v>1154</v>
      </c>
      <c r="B608" s="387">
        <v>5</v>
      </c>
      <c r="C608" s="388" t="s">
        <v>1155</v>
      </c>
      <c r="D608" s="81">
        <v>6840000</v>
      </c>
      <c r="E608" s="81">
        <v>800000</v>
      </c>
      <c r="F608" s="81">
        <v>13192412.62</v>
      </c>
      <c r="G608" s="81">
        <v>11549031.69</v>
      </c>
      <c r="H608" s="389">
        <f>G608/F608</f>
        <v>0.875429841581168</v>
      </c>
      <c r="I608" s="81">
        <f t="shared" si="66"/>
        <v>4709031.69</v>
      </c>
      <c r="J608" s="389">
        <f>I608/D608</f>
        <v>0.688454925438596</v>
      </c>
    </row>
    <row r="609" s="338" customFormat="1" ht="24" customHeight="1" spans="1:10">
      <c r="A609" s="386" t="s">
        <v>1156</v>
      </c>
      <c r="B609" s="387">
        <v>7</v>
      </c>
      <c r="C609" s="388" t="s">
        <v>1157</v>
      </c>
      <c r="D609" s="81">
        <v>6840000</v>
      </c>
      <c r="E609" s="81">
        <v>800000</v>
      </c>
      <c r="F609" s="81">
        <v>13192412.62</v>
      </c>
      <c r="G609" s="81">
        <v>11549031.69</v>
      </c>
      <c r="H609" s="389">
        <f>G609/F609</f>
        <v>0.875429841581168</v>
      </c>
      <c r="I609" s="81">
        <f t="shared" si="66"/>
        <v>4709031.69</v>
      </c>
      <c r="J609" s="389">
        <f>I609/D609</f>
        <v>0.688454925438596</v>
      </c>
    </row>
    <row r="610" s="338" customFormat="1" ht="24" customHeight="1" spans="1:10">
      <c r="A610" s="386" t="s">
        <v>1158</v>
      </c>
      <c r="B610" s="387">
        <v>7</v>
      </c>
      <c r="C610" s="388" t="s">
        <v>1159</v>
      </c>
      <c r="D610" s="81">
        <v>0</v>
      </c>
      <c r="E610" s="81"/>
      <c r="F610" s="81">
        <v>0</v>
      </c>
      <c r="G610" s="81"/>
      <c r="H610" s="389"/>
      <c r="I610" s="81">
        <f t="shared" si="66"/>
        <v>0</v>
      </c>
      <c r="J610" s="389"/>
    </row>
    <row r="611" s="338" customFormat="1" ht="24" customHeight="1" spans="1:10">
      <c r="A611" s="386" t="s">
        <v>1160</v>
      </c>
      <c r="B611" s="387">
        <v>5</v>
      </c>
      <c r="C611" s="388" t="s">
        <v>1161</v>
      </c>
      <c r="D611" s="81">
        <v>0</v>
      </c>
      <c r="E611" s="81"/>
      <c r="F611" s="81">
        <v>0</v>
      </c>
      <c r="G611" s="81"/>
      <c r="H611" s="389"/>
      <c r="I611" s="81">
        <f t="shared" si="66"/>
        <v>0</v>
      </c>
      <c r="J611" s="389"/>
    </row>
    <row r="612" s="338" customFormat="1" ht="24" customHeight="1" spans="1:10">
      <c r="A612" s="386" t="s">
        <v>1162</v>
      </c>
      <c r="B612" s="387">
        <v>7</v>
      </c>
      <c r="C612" s="388" t="s">
        <v>1163</v>
      </c>
      <c r="D612" s="81">
        <v>0</v>
      </c>
      <c r="E612" s="81"/>
      <c r="F612" s="81">
        <v>0</v>
      </c>
      <c r="G612" s="81"/>
      <c r="H612" s="389"/>
      <c r="I612" s="81">
        <f t="shared" si="66"/>
        <v>0</v>
      </c>
      <c r="J612" s="389"/>
    </row>
    <row r="613" s="338" customFormat="1" ht="24" customHeight="1" spans="1:10">
      <c r="A613" s="386" t="s">
        <v>1164</v>
      </c>
      <c r="B613" s="387">
        <v>7</v>
      </c>
      <c r="C613" s="388" t="s">
        <v>1165</v>
      </c>
      <c r="D613" s="81">
        <v>0</v>
      </c>
      <c r="E613" s="81"/>
      <c r="F613" s="81">
        <v>0</v>
      </c>
      <c r="G613" s="81"/>
      <c r="H613" s="389"/>
      <c r="I613" s="81">
        <f t="shared" si="66"/>
        <v>0</v>
      </c>
      <c r="J613" s="389"/>
    </row>
    <row r="614" s="338" customFormat="1" ht="24" customHeight="1" spans="1:10">
      <c r="A614" s="386" t="s">
        <v>1166</v>
      </c>
      <c r="B614" s="387">
        <v>5</v>
      </c>
      <c r="C614" s="388" t="s">
        <v>1167</v>
      </c>
      <c r="D614" s="81">
        <v>260000</v>
      </c>
      <c r="E614" s="81">
        <v>450000</v>
      </c>
      <c r="F614" s="81">
        <v>450000</v>
      </c>
      <c r="G614" s="81">
        <v>450000</v>
      </c>
      <c r="H614" s="389">
        <f t="shared" ref="H614:H617" si="72">G614/F614</f>
        <v>1</v>
      </c>
      <c r="I614" s="81">
        <f t="shared" si="66"/>
        <v>190000</v>
      </c>
      <c r="J614" s="389">
        <f t="shared" ref="J614:J617" si="73">I614/D614</f>
        <v>0.730769230769231</v>
      </c>
    </row>
    <row r="615" s="338" customFormat="1" ht="24" customHeight="1" spans="1:10">
      <c r="A615" s="386" t="s">
        <v>1168</v>
      </c>
      <c r="B615" s="387">
        <v>7</v>
      </c>
      <c r="C615" s="388" t="s">
        <v>1169</v>
      </c>
      <c r="D615" s="81">
        <v>260000</v>
      </c>
      <c r="E615" s="81">
        <v>450000</v>
      </c>
      <c r="F615" s="81">
        <v>450000</v>
      </c>
      <c r="G615" s="81">
        <v>450000</v>
      </c>
      <c r="H615" s="389">
        <f t="shared" si="72"/>
        <v>1</v>
      </c>
      <c r="I615" s="81">
        <f t="shared" si="66"/>
        <v>190000</v>
      </c>
      <c r="J615" s="389">
        <f t="shared" si="73"/>
        <v>0.730769230769231</v>
      </c>
    </row>
    <row r="616" s="338" customFormat="1" ht="24" customHeight="1" spans="1:10">
      <c r="A616" s="386" t="s">
        <v>1170</v>
      </c>
      <c r="B616" s="387">
        <v>7</v>
      </c>
      <c r="C616" s="388" t="s">
        <v>1171</v>
      </c>
      <c r="D616" s="81">
        <v>0</v>
      </c>
      <c r="E616" s="81"/>
      <c r="F616" s="81">
        <v>0</v>
      </c>
      <c r="G616" s="81"/>
      <c r="H616" s="389"/>
      <c r="I616" s="81">
        <f t="shared" si="66"/>
        <v>0</v>
      </c>
      <c r="J616" s="389"/>
    </row>
    <row r="617" s="338" customFormat="1" ht="24" customHeight="1" spans="1:10">
      <c r="A617" s="386" t="s">
        <v>1172</v>
      </c>
      <c r="B617" s="387">
        <v>5</v>
      </c>
      <c r="C617" s="388" t="s">
        <v>1173</v>
      </c>
      <c r="D617" s="81">
        <v>20310000</v>
      </c>
      <c r="E617" s="81">
        <v>6913900</v>
      </c>
      <c r="F617" s="81">
        <v>35215635.8</v>
      </c>
      <c r="G617" s="81">
        <v>9426450</v>
      </c>
      <c r="H617" s="389">
        <f t="shared" si="72"/>
        <v>0.267677972748685</v>
      </c>
      <c r="I617" s="81">
        <f t="shared" si="66"/>
        <v>-10883550</v>
      </c>
      <c r="J617" s="389">
        <f t="shared" si="73"/>
        <v>-0.535871491875923</v>
      </c>
    </row>
    <row r="618" s="338" customFormat="1" ht="24" customHeight="1" spans="1:10">
      <c r="A618" s="386" t="s">
        <v>1174</v>
      </c>
      <c r="B618" s="387">
        <v>7</v>
      </c>
      <c r="C618" s="388" t="s">
        <v>1175</v>
      </c>
      <c r="D618" s="81">
        <v>0</v>
      </c>
      <c r="E618" s="81"/>
      <c r="F618" s="81">
        <v>0</v>
      </c>
      <c r="G618" s="81"/>
      <c r="H618" s="389"/>
      <c r="I618" s="81">
        <f t="shared" si="66"/>
        <v>0</v>
      </c>
      <c r="J618" s="389"/>
    </row>
    <row r="619" s="338" customFormat="1" ht="24" customHeight="1" spans="1:10">
      <c r="A619" s="386" t="s">
        <v>1176</v>
      </c>
      <c r="B619" s="387">
        <v>7</v>
      </c>
      <c r="C619" s="388" t="s">
        <v>1177</v>
      </c>
      <c r="D619" s="81">
        <v>20310000</v>
      </c>
      <c r="E619" s="81">
        <v>6913900</v>
      </c>
      <c r="F619" s="81">
        <v>34490635.8</v>
      </c>
      <c r="G619" s="81">
        <v>8701450</v>
      </c>
      <c r="H619" s="389">
        <f>G619/F619</f>
        <v>0.252284418601527</v>
      </c>
      <c r="I619" s="81">
        <f t="shared" si="66"/>
        <v>-11608550</v>
      </c>
      <c r="J619" s="389">
        <f>I619/D619</f>
        <v>-0.57156819300837</v>
      </c>
    </row>
    <row r="620" s="338" customFormat="1" ht="24" customHeight="1" spans="1:10">
      <c r="A620" s="386" t="s">
        <v>1178</v>
      </c>
      <c r="B620" s="387">
        <v>7</v>
      </c>
      <c r="C620" s="388" t="s">
        <v>1179</v>
      </c>
      <c r="D620" s="81">
        <v>0</v>
      </c>
      <c r="E620" s="81"/>
      <c r="F620" s="81">
        <v>725000</v>
      </c>
      <c r="G620" s="81">
        <v>725000</v>
      </c>
      <c r="H620" s="389"/>
      <c r="I620" s="81">
        <f t="shared" si="66"/>
        <v>725000</v>
      </c>
      <c r="J620" s="389"/>
    </row>
    <row r="621" s="338" customFormat="1" ht="24" customHeight="1" spans="1:10">
      <c r="A621" s="386" t="s">
        <v>1180</v>
      </c>
      <c r="B621" s="387">
        <v>5</v>
      </c>
      <c r="C621" s="388" t="s">
        <v>1181</v>
      </c>
      <c r="D621" s="81">
        <v>0</v>
      </c>
      <c r="E621" s="81"/>
      <c r="F621" s="81">
        <v>0</v>
      </c>
      <c r="G621" s="81"/>
      <c r="H621" s="389"/>
      <c r="I621" s="81">
        <f t="shared" si="66"/>
        <v>0</v>
      </c>
      <c r="J621" s="389"/>
    </row>
    <row r="622" s="338" customFormat="1" ht="24" customHeight="1" spans="1:10">
      <c r="A622" s="386" t="s">
        <v>1182</v>
      </c>
      <c r="B622" s="387">
        <v>7</v>
      </c>
      <c r="C622" s="388" t="s">
        <v>1183</v>
      </c>
      <c r="D622" s="81">
        <v>0</v>
      </c>
      <c r="E622" s="81"/>
      <c r="F622" s="81">
        <v>0</v>
      </c>
      <c r="G622" s="81"/>
      <c r="H622" s="389"/>
      <c r="I622" s="81">
        <f t="shared" si="66"/>
        <v>0</v>
      </c>
      <c r="J622" s="389"/>
    </row>
    <row r="623" s="338" customFormat="1" ht="24" customHeight="1" spans="1:10">
      <c r="A623" s="386" t="s">
        <v>1184</v>
      </c>
      <c r="B623" s="387">
        <v>7</v>
      </c>
      <c r="C623" s="388" t="s">
        <v>1185</v>
      </c>
      <c r="D623" s="81">
        <v>0</v>
      </c>
      <c r="E623" s="81"/>
      <c r="F623" s="81">
        <v>0</v>
      </c>
      <c r="G623" s="81"/>
      <c r="H623" s="389"/>
      <c r="I623" s="81">
        <f t="shared" si="66"/>
        <v>0</v>
      </c>
      <c r="J623" s="389"/>
    </row>
    <row r="624" s="338" customFormat="1" ht="24" customHeight="1" spans="1:10">
      <c r="A624" s="386" t="s">
        <v>1186</v>
      </c>
      <c r="B624" s="387">
        <v>7</v>
      </c>
      <c r="C624" s="388" t="s">
        <v>1187</v>
      </c>
      <c r="D624" s="81">
        <v>0</v>
      </c>
      <c r="E624" s="81"/>
      <c r="F624" s="81">
        <v>0</v>
      </c>
      <c r="G624" s="81"/>
      <c r="H624" s="389"/>
      <c r="I624" s="81">
        <f t="shared" si="66"/>
        <v>0</v>
      </c>
      <c r="J624" s="389"/>
    </row>
    <row r="625" s="338" customFormat="1" ht="24" customHeight="1" spans="1:10">
      <c r="A625" s="386" t="s">
        <v>1188</v>
      </c>
      <c r="B625" s="387">
        <v>5</v>
      </c>
      <c r="C625" s="388" t="s">
        <v>1189</v>
      </c>
      <c r="D625" s="81">
        <v>2170000</v>
      </c>
      <c r="E625" s="81">
        <v>2557242.2</v>
      </c>
      <c r="F625" s="81">
        <v>2428016.4</v>
      </c>
      <c r="G625" s="81">
        <v>2468721.2</v>
      </c>
      <c r="H625" s="389"/>
      <c r="I625" s="81">
        <f t="shared" si="66"/>
        <v>298721.2</v>
      </c>
      <c r="J625" s="389">
        <f t="shared" ref="J625:J627" si="74">I625/D625</f>
        <v>0.137659539170507</v>
      </c>
    </row>
    <row r="626" s="338" customFormat="1" ht="24" customHeight="1" spans="1:10">
      <c r="A626" s="386" t="s">
        <v>1190</v>
      </c>
      <c r="B626" s="387">
        <v>7</v>
      </c>
      <c r="C626" s="388" t="s">
        <v>953</v>
      </c>
      <c r="D626" s="81">
        <v>1250000</v>
      </c>
      <c r="E626" s="81">
        <v>388329</v>
      </c>
      <c r="F626" s="81">
        <v>388329</v>
      </c>
      <c r="G626" s="81">
        <v>565403.71</v>
      </c>
      <c r="H626" s="389"/>
      <c r="I626" s="81">
        <f t="shared" si="66"/>
        <v>-684596.29</v>
      </c>
      <c r="J626" s="389">
        <f t="shared" si="74"/>
        <v>-0.547677032</v>
      </c>
    </row>
    <row r="627" s="338" customFormat="1" ht="24" customHeight="1" spans="1:10">
      <c r="A627" s="386" t="s">
        <v>1191</v>
      </c>
      <c r="B627" s="387">
        <v>7</v>
      </c>
      <c r="C627" s="388" t="s">
        <v>955</v>
      </c>
      <c r="D627" s="81">
        <v>10000</v>
      </c>
      <c r="E627" s="81"/>
      <c r="F627" s="81">
        <v>0</v>
      </c>
      <c r="G627" s="81"/>
      <c r="H627" s="389"/>
      <c r="I627" s="81">
        <f t="shared" si="66"/>
        <v>-10000</v>
      </c>
      <c r="J627" s="389">
        <f t="shared" si="74"/>
        <v>-1</v>
      </c>
    </row>
    <row r="628" s="338" customFormat="1" ht="24" customHeight="1" spans="1:10">
      <c r="A628" s="386" t="s">
        <v>1192</v>
      </c>
      <c r="B628" s="387">
        <v>7</v>
      </c>
      <c r="C628" s="388" t="s">
        <v>957</v>
      </c>
      <c r="D628" s="81">
        <v>0</v>
      </c>
      <c r="E628" s="81"/>
      <c r="F628" s="81">
        <v>0</v>
      </c>
      <c r="G628" s="81"/>
      <c r="H628" s="389"/>
      <c r="I628" s="81">
        <f t="shared" si="66"/>
        <v>0</v>
      </c>
      <c r="J628" s="389"/>
    </row>
    <row r="629" s="338" customFormat="1" ht="24" customHeight="1" spans="1:10">
      <c r="A629" s="386" t="s">
        <v>1193</v>
      </c>
      <c r="B629" s="387">
        <v>7</v>
      </c>
      <c r="C629" s="388" t="s">
        <v>1194</v>
      </c>
      <c r="D629" s="81">
        <v>890000</v>
      </c>
      <c r="E629" s="81">
        <v>900000</v>
      </c>
      <c r="F629" s="81">
        <v>900000</v>
      </c>
      <c r="G629" s="81">
        <v>867415.32</v>
      </c>
      <c r="H629" s="389"/>
      <c r="I629" s="81">
        <f t="shared" si="66"/>
        <v>-22584.6800000001</v>
      </c>
      <c r="J629" s="389">
        <f t="shared" ref="J629:J633" si="75">I629/D629</f>
        <v>-0.0253760449438203</v>
      </c>
    </row>
    <row r="630" s="338" customFormat="1" ht="24" customHeight="1" spans="1:10">
      <c r="A630" s="386" t="s">
        <v>1195</v>
      </c>
      <c r="B630" s="387">
        <v>7</v>
      </c>
      <c r="C630" s="388" t="s">
        <v>1196</v>
      </c>
      <c r="D630" s="81">
        <v>0</v>
      </c>
      <c r="E630" s="81"/>
      <c r="F630" s="81">
        <v>0</v>
      </c>
      <c r="G630" s="81"/>
      <c r="H630" s="389"/>
      <c r="I630" s="81">
        <f t="shared" si="66"/>
        <v>0</v>
      </c>
      <c r="J630" s="389"/>
    </row>
    <row r="631" s="338" customFormat="1" ht="24" customHeight="1" spans="1:10">
      <c r="A631" s="386" t="s">
        <v>1197</v>
      </c>
      <c r="B631" s="387">
        <v>7</v>
      </c>
      <c r="C631" s="388" t="s">
        <v>1198</v>
      </c>
      <c r="D631" s="81">
        <v>10000</v>
      </c>
      <c r="E631" s="81">
        <v>572913.2</v>
      </c>
      <c r="F631" s="81">
        <v>487484</v>
      </c>
      <c r="G631" s="81">
        <v>872904.67</v>
      </c>
      <c r="H631" s="389"/>
      <c r="I631" s="81">
        <f t="shared" si="66"/>
        <v>862904.67</v>
      </c>
      <c r="J631" s="389">
        <f t="shared" si="75"/>
        <v>86.290467</v>
      </c>
    </row>
    <row r="632" s="338" customFormat="1" ht="24" customHeight="1" spans="1:10">
      <c r="A632" s="386" t="s">
        <v>1199</v>
      </c>
      <c r="B632" s="387">
        <v>7</v>
      </c>
      <c r="C632" s="388" t="s">
        <v>1200</v>
      </c>
      <c r="D632" s="81">
        <v>10000</v>
      </c>
      <c r="E632" s="81">
        <v>696000</v>
      </c>
      <c r="F632" s="81">
        <v>652203.4</v>
      </c>
      <c r="G632" s="81">
        <v>162997.5</v>
      </c>
      <c r="H632" s="389"/>
      <c r="I632" s="81">
        <f t="shared" si="66"/>
        <v>152997.5</v>
      </c>
      <c r="J632" s="389">
        <f t="shared" si="75"/>
        <v>15.29975</v>
      </c>
    </row>
    <row r="633" s="338" customFormat="1" ht="24" customHeight="1" spans="1:10">
      <c r="A633" s="386" t="s">
        <v>1201</v>
      </c>
      <c r="B633" s="387">
        <v>5</v>
      </c>
      <c r="C633" s="388" t="s">
        <v>1202</v>
      </c>
      <c r="D633" s="81">
        <v>330000</v>
      </c>
      <c r="E633" s="81"/>
      <c r="F633" s="81">
        <v>1482084</v>
      </c>
      <c r="G633" s="81">
        <v>742550</v>
      </c>
      <c r="H633" s="389"/>
      <c r="I633" s="81">
        <f t="shared" si="66"/>
        <v>412550</v>
      </c>
      <c r="J633" s="389">
        <f t="shared" si="75"/>
        <v>1.25015151515152</v>
      </c>
    </row>
    <row r="634" s="338" customFormat="1" ht="24" customHeight="1" spans="1:10">
      <c r="A634" s="386" t="s">
        <v>1203</v>
      </c>
      <c r="B634" s="387">
        <v>7</v>
      </c>
      <c r="C634" s="388" t="s">
        <v>1204</v>
      </c>
      <c r="D634" s="81">
        <v>0</v>
      </c>
      <c r="E634" s="81"/>
      <c r="F634" s="81">
        <v>600000</v>
      </c>
      <c r="G634" s="81">
        <v>600000</v>
      </c>
      <c r="H634" s="389"/>
      <c r="I634" s="81">
        <f t="shared" si="66"/>
        <v>600000</v>
      </c>
      <c r="J634" s="389"/>
    </row>
    <row r="635" s="338" customFormat="1" ht="24" customHeight="1" spans="1:10">
      <c r="A635" s="386" t="s">
        <v>1205</v>
      </c>
      <c r="B635" s="387">
        <v>7</v>
      </c>
      <c r="C635" s="388" t="s">
        <v>1206</v>
      </c>
      <c r="D635" s="81">
        <v>330000</v>
      </c>
      <c r="E635" s="81"/>
      <c r="F635" s="81">
        <v>882084</v>
      </c>
      <c r="G635" s="81">
        <v>142550</v>
      </c>
      <c r="H635" s="389"/>
      <c r="I635" s="81">
        <f t="shared" si="66"/>
        <v>-187450</v>
      </c>
      <c r="J635" s="389">
        <f t="shared" ref="J635:J641" si="76">I635/D635</f>
        <v>-0.568030303030303</v>
      </c>
    </row>
    <row r="636" s="338" customFormat="1" ht="24" customHeight="1" spans="1:10">
      <c r="A636" s="386" t="s">
        <v>1207</v>
      </c>
      <c r="B636" s="387">
        <v>5</v>
      </c>
      <c r="C636" s="388" t="s">
        <v>1208</v>
      </c>
      <c r="D636" s="81">
        <v>440000</v>
      </c>
      <c r="E636" s="81"/>
      <c r="F636" s="81">
        <v>667658</v>
      </c>
      <c r="G636" s="81">
        <v>399058.87</v>
      </c>
      <c r="H636" s="389"/>
      <c r="I636" s="81">
        <f t="shared" si="66"/>
        <v>-40941.13</v>
      </c>
      <c r="J636" s="389">
        <f t="shared" si="76"/>
        <v>-0.0930480227272727</v>
      </c>
    </row>
    <row r="637" s="338" customFormat="1" ht="24" customHeight="1" spans="1:10">
      <c r="A637" s="386" t="s">
        <v>1209</v>
      </c>
      <c r="B637" s="387">
        <v>7</v>
      </c>
      <c r="C637" s="388" t="s">
        <v>1210</v>
      </c>
      <c r="D637" s="81">
        <v>440000</v>
      </c>
      <c r="E637" s="81"/>
      <c r="F637" s="81">
        <v>667658</v>
      </c>
      <c r="G637" s="81">
        <v>399058.87</v>
      </c>
      <c r="H637" s="389"/>
      <c r="I637" s="81">
        <f t="shared" si="66"/>
        <v>-40941.13</v>
      </c>
      <c r="J637" s="389">
        <f t="shared" si="76"/>
        <v>-0.0930480227272727</v>
      </c>
    </row>
    <row r="638" s="338" customFormat="1" ht="24" customHeight="1" spans="1:10">
      <c r="A638" s="381" t="s">
        <v>1211</v>
      </c>
      <c r="B638" s="382">
        <v>3</v>
      </c>
      <c r="C638" s="402" t="s">
        <v>1212</v>
      </c>
      <c r="D638" s="403">
        <v>209800000</v>
      </c>
      <c r="E638" s="403">
        <v>146803760.16</v>
      </c>
      <c r="F638" s="403">
        <v>294909722.91</v>
      </c>
      <c r="G638" s="403">
        <v>193689277.63</v>
      </c>
      <c r="H638" s="385">
        <f t="shared" ref="H638:H641" si="77">G638/F638</f>
        <v>0.656774811351709</v>
      </c>
      <c r="I638" s="403">
        <f t="shared" si="66"/>
        <v>-16110722.37</v>
      </c>
      <c r="J638" s="385">
        <f t="shared" si="76"/>
        <v>-0.0767908597235463</v>
      </c>
    </row>
    <row r="639" s="338" customFormat="1" ht="24" customHeight="1" spans="1:10">
      <c r="A639" s="386" t="s">
        <v>1213</v>
      </c>
      <c r="B639" s="387">
        <v>5</v>
      </c>
      <c r="C639" s="388" t="s">
        <v>1214</v>
      </c>
      <c r="D639" s="81">
        <v>3260000</v>
      </c>
      <c r="E639" s="81">
        <v>10012026.71</v>
      </c>
      <c r="F639" s="81">
        <v>13663777</v>
      </c>
      <c r="G639" s="81">
        <v>7200051.96</v>
      </c>
      <c r="H639" s="389">
        <f t="shared" si="77"/>
        <v>0.526944486872114</v>
      </c>
      <c r="I639" s="81">
        <f t="shared" si="66"/>
        <v>3940051.96</v>
      </c>
      <c r="J639" s="389">
        <f t="shared" si="76"/>
        <v>1.20860489570552</v>
      </c>
    </row>
    <row r="640" s="338" customFormat="1" ht="24" customHeight="1" spans="1:10">
      <c r="A640" s="386" t="s">
        <v>1215</v>
      </c>
      <c r="B640" s="387">
        <v>7</v>
      </c>
      <c r="C640" s="388" t="s">
        <v>125</v>
      </c>
      <c r="D640" s="81">
        <v>1590000</v>
      </c>
      <c r="E640" s="81">
        <v>1700464.34</v>
      </c>
      <c r="F640" s="81">
        <v>749528</v>
      </c>
      <c r="G640" s="81">
        <v>1616629.85</v>
      </c>
      <c r="H640" s="389">
        <f t="shared" si="77"/>
        <v>2.15686385298481</v>
      </c>
      <c r="I640" s="81">
        <f t="shared" si="66"/>
        <v>26629.8500000001</v>
      </c>
      <c r="J640" s="389">
        <f t="shared" si="76"/>
        <v>0.0167483333333334</v>
      </c>
    </row>
    <row r="641" s="338" customFormat="1" ht="24" customHeight="1" spans="1:10">
      <c r="A641" s="386" t="s">
        <v>1216</v>
      </c>
      <c r="B641" s="387">
        <v>7</v>
      </c>
      <c r="C641" s="388" t="s">
        <v>127</v>
      </c>
      <c r="D641" s="81">
        <v>240000</v>
      </c>
      <c r="E641" s="81">
        <v>4150000</v>
      </c>
      <c r="F641" s="81">
        <v>3590000</v>
      </c>
      <c r="G641" s="81">
        <v>3384515.32</v>
      </c>
      <c r="H641" s="389">
        <f t="shared" si="77"/>
        <v>0.942761927576602</v>
      </c>
      <c r="I641" s="81">
        <f t="shared" si="66"/>
        <v>3144515.32</v>
      </c>
      <c r="J641" s="389">
        <f t="shared" si="76"/>
        <v>13.1021471666667</v>
      </c>
    </row>
    <row r="642" s="338" customFormat="1" ht="24" customHeight="1" spans="1:10">
      <c r="A642" s="386" t="s">
        <v>1217</v>
      </c>
      <c r="B642" s="387">
        <v>7</v>
      </c>
      <c r="C642" s="388" t="s">
        <v>129</v>
      </c>
      <c r="D642" s="81">
        <v>0</v>
      </c>
      <c r="E642" s="81"/>
      <c r="F642" s="81">
        <v>0</v>
      </c>
      <c r="G642" s="81"/>
      <c r="H642" s="389"/>
      <c r="I642" s="81">
        <f t="shared" si="66"/>
        <v>0</v>
      </c>
      <c r="J642" s="389"/>
    </row>
    <row r="643" s="338" customFormat="1" ht="24" customHeight="1" spans="1:10">
      <c r="A643" s="386" t="s">
        <v>1218</v>
      </c>
      <c r="B643" s="387">
        <v>7</v>
      </c>
      <c r="C643" s="388" t="s">
        <v>1219</v>
      </c>
      <c r="D643" s="81">
        <v>1430000</v>
      </c>
      <c r="E643" s="81">
        <v>4161562.37</v>
      </c>
      <c r="F643" s="81">
        <v>9324249</v>
      </c>
      <c r="G643" s="81">
        <v>2198906.79</v>
      </c>
      <c r="H643" s="389"/>
      <c r="I643" s="81">
        <f t="shared" si="66"/>
        <v>768906.79</v>
      </c>
      <c r="J643" s="389">
        <f>I643/D643</f>
        <v>0.537697055944056</v>
      </c>
    </row>
    <row r="644" s="338" customFormat="1" ht="24" customHeight="1" spans="1:10">
      <c r="A644" s="386" t="s">
        <v>1220</v>
      </c>
      <c r="B644" s="387">
        <v>5</v>
      </c>
      <c r="C644" s="388" t="s">
        <v>1221</v>
      </c>
      <c r="D644" s="81">
        <v>0</v>
      </c>
      <c r="E644" s="81"/>
      <c r="F644" s="81">
        <v>0</v>
      </c>
      <c r="G644" s="81"/>
      <c r="H644" s="389"/>
      <c r="I644" s="81">
        <f t="shared" si="66"/>
        <v>0</v>
      </c>
      <c r="J644" s="389"/>
    </row>
    <row r="645" s="338" customFormat="1" ht="24" customHeight="1" spans="1:10">
      <c r="A645" s="386" t="s">
        <v>1222</v>
      </c>
      <c r="B645" s="387">
        <v>7</v>
      </c>
      <c r="C645" s="388" t="s">
        <v>1223</v>
      </c>
      <c r="D645" s="81">
        <v>0</v>
      </c>
      <c r="E645" s="81"/>
      <c r="F645" s="81">
        <v>0</v>
      </c>
      <c r="G645" s="81"/>
      <c r="H645" s="389"/>
      <c r="I645" s="81">
        <f t="shared" si="66"/>
        <v>0</v>
      </c>
      <c r="J645" s="389"/>
    </row>
    <row r="646" s="338" customFormat="1" ht="24" customHeight="1" spans="1:10">
      <c r="A646" s="386" t="s">
        <v>1224</v>
      </c>
      <c r="B646" s="387">
        <v>7</v>
      </c>
      <c r="C646" s="388" t="s">
        <v>1225</v>
      </c>
      <c r="D646" s="81">
        <v>0</v>
      </c>
      <c r="E646" s="81"/>
      <c r="F646" s="81">
        <v>0</v>
      </c>
      <c r="G646" s="81"/>
      <c r="H646" s="389"/>
      <c r="I646" s="81">
        <f t="shared" si="66"/>
        <v>0</v>
      </c>
      <c r="J646" s="389"/>
    </row>
    <row r="647" s="338" customFormat="1" ht="24" customHeight="1" spans="1:10">
      <c r="A647" s="386" t="s">
        <v>1226</v>
      </c>
      <c r="B647" s="387">
        <v>7</v>
      </c>
      <c r="C647" s="388" t="s">
        <v>1227</v>
      </c>
      <c r="D647" s="81">
        <v>0</v>
      </c>
      <c r="E647" s="81"/>
      <c r="F647" s="81">
        <v>0</v>
      </c>
      <c r="G647" s="81"/>
      <c r="H647" s="389"/>
      <c r="I647" s="81">
        <f t="shared" ref="I647:I710" si="78">G647-D647</f>
        <v>0</v>
      </c>
      <c r="J647" s="389"/>
    </row>
    <row r="648" s="338" customFormat="1" ht="24" customHeight="1" spans="1:10">
      <c r="A648" s="386" t="s">
        <v>1228</v>
      </c>
      <c r="B648" s="387">
        <v>7</v>
      </c>
      <c r="C648" s="388" t="s">
        <v>1229</v>
      </c>
      <c r="D648" s="81">
        <v>0</v>
      </c>
      <c r="E648" s="81"/>
      <c r="F648" s="81">
        <v>0</v>
      </c>
      <c r="G648" s="81"/>
      <c r="H648" s="389"/>
      <c r="I648" s="81">
        <f t="shared" si="78"/>
        <v>0</v>
      </c>
      <c r="J648" s="389"/>
    </row>
    <row r="649" s="338" customFormat="1" ht="24" customHeight="1" spans="1:10">
      <c r="A649" s="386" t="s">
        <v>1230</v>
      </c>
      <c r="B649" s="387">
        <v>7</v>
      </c>
      <c r="C649" s="388" t="s">
        <v>1231</v>
      </c>
      <c r="D649" s="81">
        <v>0</v>
      </c>
      <c r="E649" s="81"/>
      <c r="F649" s="81">
        <v>0</v>
      </c>
      <c r="G649" s="81"/>
      <c r="H649" s="389"/>
      <c r="I649" s="81">
        <f t="shared" si="78"/>
        <v>0</v>
      </c>
      <c r="J649" s="389"/>
    </row>
    <row r="650" s="338" customFormat="1" ht="24" customHeight="1" spans="1:10">
      <c r="A650" s="386" t="s">
        <v>1232</v>
      </c>
      <c r="B650" s="387">
        <v>7</v>
      </c>
      <c r="C650" s="388" t="s">
        <v>1233</v>
      </c>
      <c r="D650" s="81">
        <v>0</v>
      </c>
      <c r="E650" s="81"/>
      <c r="F650" s="81">
        <v>0</v>
      </c>
      <c r="G650" s="81"/>
      <c r="H650" s="389"/>
      <c r="I650" s="81">
        <f t="shared" si="78"/>
        <v>0</v>
      </c>
      <c r="J650" s="389"/>
    </row>
    <row r="651" s="338" customFormat="1" ht="24" customHeight="1" spans="1:10">
      <c r="A651" s="386" t="s">
        <v>1234</v>
      </c>
      <c r="B651" s="387">
        <v>7</v>
      </c>
      <c r="C651" s="388" t="s">
        <v>1235</v>
      </c>
      <c r="D651" s="81">
        <v>0</v>
      </c>
      <c r="E651" s="81"/>
      <c r="F651" s="81">
        <v>0</v>
      </c>
      <c r="G651" s="81"/>
      <c r="H651" s="389"/>
      <c r="I651" s="81">
        <f t="shared" si="78"/>
        <v>0</v>
      </c>
      <c r="J651" s="389"/>
    </row>
    <row r="652" s="338" customFormat="1" ht="24" customHeight="1" spans="1:10">
      <c r="A652" s="386" t="s">
        <v>1236</v>
      </c>
      <c r="B652" s="387">
        <v>7</v>
      </c>
      <c r="C652" s="388" t="s">
        <v>1237</v>
      </c>
      <c r="D652" s="81">
        <v>0</v>
      </c>
      <c r="E652" s="81"/>
      <c r="F652" s="81">
        <v>0</v>
      </c>
      <c r="G652" s="81"/>
      <c r="H652" s="389"/>
      <c r="I652" s="81">
        <f t="shared" si="78"/>
        <v>0</v>
      </c>
      <c r="J652" s="389"/>
    </row>
    <row r="653" s="338" customFormat="1" ht="24" customHeight="1" spans="1:10">
      <c r="A653" s="386" t="s">
        <v>1238</v>
      </c>
      <c r="B653" s="387">
        <v>7</v>
      </c>
      <c r="C653" s="388" t="s">
        <v>1239</v>
      </c>
      <c r="D653" s="81">
        <v>0</v>
      </c>
      <c r="E653" s="81"/>
      <c r="F653" s="81">
        <v>0</v>
      </c>
      <c r="G653" s="81"/>
      <c r="H653" s="389"/>
      <c r="I653" s="81">
        <f t="shared" si="78"/>
        <v>0</v>
      </c>
      <c r="J653" s="389"/>
    </row>
    <row r="654" s="338" customFormat="1" ht="24" customHeight="1" spans="1:10">
      <c r="A654" s="386" t="s">
        <v>1240</v>
      </c>
      <c r="B654" s="387">
        <v>7</v>
      </c>
      <c r="C654" s="388" t="s">
        <v>1241</v>
      </c>
      <c r="D654" s="81">
        <v>0</v>
      </c>
      <c r="E654" s="81"/>
      <c r="F654" s="81">
        <v>0</v>
      </c>
      <c r="G654" s="81"/>
      <c r="H654" s="389"/>
      <c r="I654" s="81">
        <f t="shared" si="78"/>
        <v>0</v>
      </c>
      <c r="J654" s="389"/>
    </row>
    <row r="655" s="338" customFormat="1" ht="24" customHeight="1" spans="1:10">
      <c r="A655" s="386" t="s">
        <v>1242</v>
      </c>
      <c r="B655" s="387">
        <v>7</v>
      </c>
      <c r="C655" s="388" t="s">
        <v>1243</v>
      </c>
      <c r="D655" s="81">
        <v>0</v>
      </c>
      <c r="E655" s="81"/>
      <c r="F655" s="81">
        <v>0</v>
      </c>
      <c r="G655" s="81"/>
      <c r="H655" s="389"/>
      <c r="I655" s="81">
        <f t="shared" si="78"/>
        <v>0</v>
      </c>
      <c r="J655" s="389"/>
    </row>
    <row r="656" s="338" customFormat="1" ht="24" customHeight="1" spans="1:10">
      <c r="A656" s="386" t="s">
        <v>1244</v>
      </c>
      <c r="B656" s="387">
        <v>7</v>
      </c>
      <c r="C656" s="388" t="s">
        <v>1245</v>
      </c>
      <c r="D656" s="81">
        <v>0</v>
      </c>
      <c r="E656" s="81"/>
      <c r="F656" s="81">
        <v>0</v>
      </c>
      <c r="G656" s="81"/>
      <c r="H656" s="389"/>
      <c r="I656" s="81">
        <f t="shared" si="78"/>
        <v>0</v>
      </c>
      <c r="J656" s="389"/>
    </row>
    <row r="657" s="338" customFormat="1" ht="24" customHeight="1" spans="1:10">
      <c r="A657" s="386" t="s">
        <v>1246</v>
      </c>
      <c r="B657" s="387">
        <v>7</v>
      </c>
      <c r="C657" s="388" t="s">
        <v>1247</v>
      </c>
      <c r="D657" s="81">
        <v>0</v>
      </c>
      <c r="E657" s="81"/>
      <c r="F657" s="81">
        <v>0</v>
      </c>
      <c r="G657" s="81"/>
      <c r="H657" s="389"/>
      <c r="I657" s="81">
        <f t="shared" si="78"/>
        <v>0</v>
      </c>
      <c r="J657" s="389"/>
    </row>
    <row r="658" s="338" customFormat="1" ht="24" customHeight="1" spans="1:10">
      <c r="A658" s="386" t="s">
        <v>1248</v>
      </c>
      <c r="B658" s="387">
        <v>7</v>
      </c>
      <c r="C658" s="388" t="s">
        <v>1249</v>
      </c>
      <c r="D658" s="81">
        <v>0</v>
      </c>
      <c r="E658" s="81"/>
      <c r="F658" s="81">
        <v>0</v>
      </c>
      <c r="G658" s="81"/>
      <c r="H658" s="389"/>
      <c r="I658" s="81">
        <f t="shared" si="78"/>
        <v>0</v>
      </c>
      <c r="J658" s="389"/>
    </row>
    <row r="659" s="338" customFormat="1" ht="24" customHeight="1" spans="1:10">
      <c r="A659" s="386" t="s">
        <v>1250</v>
      </c>
      <c r="B659" s="387">
        <v>5</v>
      </c>
      <c r="C659" s="388" t="s">
        <v>1251</v>
      </c>
      <c r="D659" s="81">
        <v>40830000</v>
      </c>
      <c r="E659" s="81">
        <v>38427395.04</v>
      </c>
      <c r="F659" s="81">
        <v>51510266.8</v>
      </c>
      <c r="G659" s="81">
        <v>18838612.32</v>
      </c>
      <c r="H659" s="389">
        <f t="shared" ref="H659:H661" si="79">G659/F659</f>
        <v>0.365725388166695</v>
      </c>
      <c r="I659" s="81">
        <f t="shared" si="78"/>
        <v>-21991387.68</v>
      </c>
      <c r="J659" s="389">
        <f t="shared" ref="J659:J665" si="80">I659/D659</f>
        <v>-0.538608564290962</v>
      </c>
    </row>
    <row r="660" s="338" customFormat="1" ht="24" customHeight="1" spans="1:10">
      <c r="A660" s="386" t="s">
        <v>1252</v>
      </c>
      <c r="B660" s="387">
        <v>7</v>
      </c>
      <c r="C660" s="388" t="s">
        <v>1253</v>
      </c>
      <c r="D660" s="81">
        <v>19470000</v>
      </c>
      <c r="E660" s="81">
        <v>22913924.51</v>
      </c>
      <c r="F660" s="81">
        <v>27058924.51</v>
      </c>
      <c r="G660" s="81">
        <v>3400000</v>
      </c>
      <c r="H660" s="389">
        <f t="shared" si="79"/>
        <v>0.125651704994538</v>
      </c>
      <c r="I660" s="81">
        <f t="shared" si="78"/>
        <v>-16070000</v>
      </c>
      <c r="J660" s="389">
        <f t="shared" si="80"/>
        <v>-0.825372367745249</v>
      </c>
    </row>
    <row r="661" s="338" customFormat="1" ht="24" customHeight="1" spans="1:10">
      <c r="A661" s="386" t="s">
        <v>1254</v>
      </c>
      <c r="B661" s="387">
        <v>7</v>
      </c>
      <c r="C661" s="388" t="s">
        <v>1255</v>
      </c>
      <c r="D661" s="81">
        <v>17960000</v>
      </c>
      <c r="E661" s="81">
        <v>15513470.53</v>
      </c>
      <c r="F661" s="81">
        <v>14147541.73</v>
      </c>
      <c r="G661" s="81">
        <v>12053471.29</v>
      </c>
      <c r="H661" s="389">
        <f t="shared" si="79"/>
        <v>0.851983441366389</v>
      </c>
      <c r="I661" s="81">
        <f t="shared" si="78"/>
        <v>-5906528.71</v>
      </c>
      <c r="J661" s="389">
        <f t="shared" si="80"/>
        <v>-0.328871309020045</v>
      </c>
    </row>
    <row r="662" s="338" customFormat="1" ht="24" customHeight="1" spans="1:10">
      <c r="A662" s="386" t="s">
        <v>1256</v>
      </c>
      <c r="B662" s="387">
        <v>7</v>
      </c>
      <c r="C662" s="388" t="s">
        <v>1257</v>
      </c>
      <c r="D662" s="81">
        <v>3400000</v>
      </c>
      <c r="E662" s="81"/>
      <c r="F662" s="81">
        <v>10303800.56</v>
      </c>
      <c r="G662" s="81">
        <v>3385141.03</v>
      </c>
      <c r="H662" s="389"/>
      <c r="I662" s="81">
        <f t="shared" si="78"/>
        <v>-14858.9700000002</v>
      </c>
      <c r="J662" s="389">
        <f t="shared" si="80"/>
        <v>-0.00437028529411771</v>
      </c>
    </row>
    <row r="663" s="338" customFormat="1" ht="24" customHeight="1" spans="1:10">
      <c r="A663" s="386" t="s">
        <v>1258</v>
      </c>
      <c r="B663" s="387">
        <v>5</v>
      </c>
      <c r="C663" s="388" t="s">
        <v>1259</v>
      </c>
      <c r="D663" s="81">
        <v>53000000</v>
      </c>
      <c r="E663" s="81">
        <v>27560614.8</v>
      </c>
      <c r="F663" s="81">
        <v>88037022.78</v>
      </c>
      <c r="G663" s="81">
        <v>62197096.54</v>
      </c>
      <c r="H663" s="389">
        <f t="shared" ref="H663:H665" si="81">G663/F663</f>
        <v>0.706487958996834</v>
      </c>
      <c r="I663" s="81">
        <f t="shared" si="78"/>
        <v>9197096.54</v>
      </c>
      <c r="J663" s="389">
        <f t="shared" si="80"/>
        <v>0.173530123396226</v>
      </c>
    </row>
    <row r="664" s="338" customFormat="1" ht="24" customHeight="1" spans="1:10">
      <c r="A664" s="386" t="s">
        <v>1260</v>
      </c>
      <c r="B664" s="387">
        <v>7</v>
      </c>
      <c r="C664" s="388" t="s">
        <v>1261</v>
      </c>
      <c r="D664" s="81">
        <v>8190000</v>
      </c>
      <c r="E664" s="81">
        <v>16495366.54</v>
      </c>
      <c r="F664" s="81">
        <v>16721331.7</v>
      </c>
      <c r="G664" s="81">
        <v>15119288.99</v>
      </c>
      <c r="H664" s="389">
        <f t="shared" si="81"/>
        <v>0.904191679302672</v>
      </c>
      <c r="I664" s="81">
        <f t="shared" si="78"/>
        <v>6929288.99</v>
      </c>
      <c r="J664" s="389">
        <f t="shared" si="80"/>
        <v>0.846067031746032</v>
      </c>
    </row>
    <row r="665" s="338" customFormat="1" ht="24" customHeight="1" spans="1:10">
      <c r="A665" s="386" t="s">
        <v>1262</v>
      </c>
      <c r="B665" s="387">
        <v>7</v>
      </c>
      <c r="C665" s="388" t="s">
        <v>1263</v>
      </c>
      <c r="D665" s="81">
        <v>1280000</v>
      </c>
      <c r="E665" s="81">
        <v>1834708.26</v>
      </c>
      <c r="F665" s="81">
        <v>1012953</v>
      </c>
      <c r="G665" s="81">
        <v>1379477.04</v>
      </c>
      <c r="H665" s="389">
        <f t="shared" si="81"/>
        <v>1.36183716322475</v>
      </c>
      <c r="I665" s="81">
        <f t="shared" si="78"/>
        <v>99477.04</v>
      </c>
      <c r="J665" s="389">
        <f t="shared" si="80"/>
        <v>0.0777164375</v>
      </c>
    </row>
    <row r="666" s="338" customFormat="1" ht="24" customHeight="1" spans="1:10">
      <c r="A666" s="386" t="s">
        <v>1264</v>
      </c>
      <c r="B666" s="387">
        <v>7</v>
      </c>
      <c r="C666" s="388" t="s">
        <v>1265</v>
      </c>
      <c r="D666" s="81">
        <v>0</v>
      </c>
      <c r="E666" s="81">
        <v>100000</v>
      </c>
      <c r="F666" s="81">
        <v>100000</v>
      </c>
      <c r="G666" s="81"/>
      <c r="H666" s="389"/>
      <c r="I666" s="81">
        <f t="shared" si="78"/>
        <v>0</v>
      </c>
      <c r="J666" s="389"/>
    </row>
    <row r="667" s="338" customFormat="1" ht="24" customHeight="1" spans="1:10">
      <c r="A667" s="386" t="s">
        <v>1266</v>
      </c>
      <c r="B667" s="387">
        <v>7</v>
      </c>
      <c r="C667" s="388" t="s">
        <v>1267</v>
      </c>
      <c r="D667" s="81">
        <v>0</v>
      </c>
      <c r="E667" s="81"/>
      <c r="F667" s="81">
        <v>0</v>
      </c>
      <c r="G667" s="81"/>
      <c r="H667" s="389"/>
      <c r="I667" s="81">
        <f t="shared" si="78"/>
        <v>0</v>
      </c>
      <c r="J667" s="389"/>
    </row>
    <row r="668" s="338" customFormat="1" ht="24" customHeight="1" spans="1:10">
      <c r="A668" s="386" t="s">
        <v>1268</v>
      </c>
      <c r="B668" s="387">
        <v>7</v>
      </c>
      <c r="C668" s="388" t="s">
        <v>1269</v>
      </c>
      <c r="D668" s="81">
        <v>0</v>
      </c>
      <c r="E668" s="81"/>
      <c r="F668" s="81">
        <v>0</v>
      </c>
      <c r="G668" s="81"/>
      <c r="H668" s="389"/>
      <c r="I668" s="81">
        <f t="shared" si="78"/>
        <v>0</v>
      </c>
      <c r="J668" s="389"/>
    </row>
    <row r="669" s="338" customFormat="1" ht="24" customHeight="1" spans="1:10">
      <c r="A669" s="386" t="s">
        <v>1270</v>
      </c>
      <c r="B669" s="387">
        <v>7</v>
      </c>
      <c r="C669" s="388" t="s">
        <v>1271</v>
      </c>
      <c r="D669" s="81">
        <v>0</v>
      </c>
      <c r="E669" s="81"/>
      <c r="F669" s="81">
        <v>0</v>
      </c>
      <c r="G669" s="81"/>
      <c r="H669" s="389"/>
      <c r="I669" s="81">
        <f t="shared" si="78"/>
        <v>0</v>
      </c>
      <c r="J669" s="389"/>
    </row>
    <row r="670" s="338" customFormat="1" ht="24" customHeight="1" spans="1:10">
      <c r="A670" s="386" t="s">
        <v>1272</v>
      </c>
      <c r="B670" s="387">
        <v>7</v>
      </c>
      <c r="C670" s="388" t="s">
        <v>1273</v>
      </c>
      <c r="D670" s="81">
        <v>0</v>
      </c>
      <c r="E670" s="81"/>
      <c r="F670" s="81">
        <v>0</v>
      </c>
      <c r="G670" s="81"/>
      <c r="H670" s="389"/>
      <c r="I670" s="81">
        <f t="shared" si="78"/>
        <v>0</v>
      </c>
      <c r="J670" s="389"/>
    </row>
    <row r="671" s="338" customFormat="1" ht="24" customHeight="1" spans="1:10">
      <c r="A671" s="386" t="s">
        <v>1274</v>
      </c>
      <c r="B671" s="387">
        <v>7</v>
      </c>
      <c r="C671" s="388" t="s">
        <v>1275</v>
      </c>
      <c r="D671" s="81">
        <v>38680000</v>
      </c>
      <c r="E671" s="81">
        <v>2580540</v>
      </c>
      <c r="F671" s="81">
        <v>50821656.6</v>
      </c>
      <c r="G671" s="81">
        <v>28360566.06</v>
      </c>
      <c r="H671" s="389">
        <f t="shared" ref="H671:H674" si="82">G671/F671</f>
        <v>0.558040960435752</v>
      </c>
      <c r="I671" s="81">
        <f t="shared" si="78"/>
        <v>-10319433.94</v>
      </c>
      <c r="J671" s="389">
        <f t="shared" ref="J671:J674" si="83">I671/D671</f>
        <v>-0.266789915718718</v>
      </c>
    </row>
    <row r="672" s="338" customFormat="1" ht="24" customHeight="1" spans="1:10">
      <c r="A672" s="386" t="s">
        <v>1276</v>
      </c>
      <c r="B672" s="387">
        <v>7</v>
      </c>
      <c r="C672" s="388" t="s">
        <v>1277</v>
      </c>
      <c r="D672" s="81">
        <v>4260000</v>
      </c>
      <c r="E672" s="81">
        <v>1000000</v>
      </c>
      <c r="F672" s="81">
        <v>3661581.48</v>
      </c>
      <c r="G672" s="81">
        <v>1443281.48</v>
      </c>
      <c r="H672" s="389">
        <f t="shared" si="82"/>
        <v>0.394168882457861</v>
      </c>
      <c r="I672" s="81">
        <f t="shared" si="78"/>
        <v>-2816718.52</v>
      </c>
      <c r="J672" s="389">
        <f t="shared" si="83"/>
        <v>-0.661201530516432</v>
      </c>
    </row>
    <row r="673" s="338" customFormat="1" ht="24" customHeight="1" spans="1:10">
      <c r="A673" s="386" t="s">
        <v>1278</v>
      </c>
      <c r="B673" s="387">
        <v>7</v>
      </c>
      <c r="C673" s="388" t="s">
        <v>1279</v>
      </c>
      <c r="D673" s="81">
        <v>0</v>
      </c>
      <c r="E673" s="81"/>
      <c r="F673" s="81">
        <v>8993200</v>
      </c>
      <c r="G673" s="81">
        <v>11218802.67</v>
      </c>
      <c r="H673" s="389"/>
      <c r="I673" s="81">
        <f t="shared" si="78"/>
        <v>11218802.67</v>
      </c>
      <c r="J673" s="389"/>
    </row>
    <row r="674" s="338" customFormat="1" ht="24" customHeight="1" spans="1:10">
      <c r="A674" s="386" t="s">
        <v>1280</v>
      </c>
      <c r="B674" s="387">
        <v>7</v>
      </c>
      <c r="C674" s="388" t="s">
        <v>1281</v>
      </c>
      <c r="D674" s="81">
        <v>590000</v>
      </c>
      <c r="E674" s="81">
        <v>5550000</v>
      </c>
      <c r="F674" s="81">
        <v>6726300</v>
      </c>
      <c r="G674" s="81">
        <v>4675680.3</v>
      </c>
      <c r="H674" s="389">
        <f t="shared" si="82"/>
        <v>0.695134070737255</v>
      </c>
      <c r="I674" s="81">
        <f t="shared" si="78"/>
        <v>4085680.3</v>
      </c>
      <c r="J674" s="389">
        <f t="shared" si="83"/>
        <v>6.92488186440678</v>
      </c>
    </row>
    <row r="675" s="338" customFormat="1" ht="24" customHeight="1" spans="1:10">
      <c r="A675" s="386" t="s">
        <v>1282</v>
      </c>
      <c r="B675" s="387">
        <v>5</v>
      </c>
      <c r="C675" s="388" t="s">
        <v>1283</v>
      </c>
      <c r="D675" s="81">
        <v>0</v>
      </c>
      <c r="E675" s="81">
        <v>100000</v>
      </c>
      <c r="F675" s="81">
        <v>100000</v>
      </c>
      <c r="G675" s="81">
        <v>100000</v>
      </c>
      <c r="H675" s="389"/>
      <c r="I675" s="81">
        <f t="shared" si="78"/>
        <v>100000</v>
      </c>
      <c r="J675" s="389"/>
    </row>
    <row r="676" s="338" customFormat="1" ht="24" customHeight="1" spans="1:10">
      <c r="A676" s="386" t="s">
        <v>1284</v>
      </c>
      <c r="B676" s="387">
        <v>7</v>
      </c>
      <c r="C676" s="388" t="s">
        <v>1285</v>
      </c>
      <c r="D676" s="81">
        <v>0</v>
      </c>
      <c r="E676" s="81">
        <v>100000</v>
      </c>
      <c r="F676" s="81">
        <v>100000</v>
      </c>
      <c r="G676" s="81">
        <v>100000</v>
      </c>
      <c r="H676" s="389"/>
      <c r="I676" s="81">
        <f t="shared" si="78"/>
        <v>100000</v>
      </c>
      <c r="J676" s="389"/>
    </row>
    <row r="677" s="338" customFormat="1" ht="24" customHeight="1" spans="1:10">
      <c r="A677" s="386" t="s">
        <v>1286</v>
      </c>
      <c r="B677" s="387">
        <v>7</v>
      </c>
      <c r="C677" s="388" t="s">
        <v>1287</v>
      </c>
      <c r="D677" s="81">
        <v>0</v>
      </c>
      <c r="E677" s="81"/>
      <c r="F677" s="81">
        <v>0</v>
      </c>
      <c r="G677" s="81"/>
      <c r="H677" s="389"/>
      <c r="I677" s="81">
        <f t="shared" si="78"/>
        <v>0</v>
      </c>
      <c r="J677" s="389"/>
    </row>
    <row r="678" s="338" customFormat="1" ht="24" customHeight="1" spans="1:10">
      <c r="A678" s="386" t="s">
        <v>1288</v>
      </c>
      <c r="B678" s="387">
        <v>5</v>
      </c>
      <c r="C678" s="388" t="s">
        <v>1289</v>
      </c>
      <c r="D678" s="81">
        <v>28640000</v>
      </c>
      <c r="E678" s="81">
        <v>8907930.67</v>
      </c>
      <c r="F678" s="81">
        <v>38090306.61</v>
      </c>
      <c r="G678" s="81">
        <v>32744633.77</v>
      </c>
      <c r="H678" s="389">
        <f t="shared" ref="H678:H680" si="84">G678/F678</f>
        <v>0.859657920459045</v>
      </c>
      <c r="I678" s="81">
        <f t="shared" si="78"/>
        <v>4104633.77</v>
      </c>
      <c r="J678" s="389">
        <f t="shared" ref="J678:J685" si="85">I678/D678</f>
        <v>0.143318218226257</v>
      </c>
    </row>
    <row r="679" s="338" customFormat="1" ht="24" customHeight="1" spans="1:10">
      <c r="A679" s="386" t="s">
        <v>1290</v>
      </c>
      <c r="B679" s="387">
        <v>7</v>
      </c>
      <c r="C679" s="388" t="s">
        <v>1291</v>
      </c>
      <c r="D679" s="81">
        <v>3560000</v>
      </c>
      <c r="E679" s="81">
        <v>1323455</v>
      </c>
      <c r="F679" s="81">
        <v>1069245</v>
      </c>
      <c r="G679" s="81">
        <v>1132647.14</v>
      </c>
      <c r="H679" s="389">
        <f t="shared" si="84"/>
        <v>1.05929617627391</v>
      </c>
      <c r="I679" s="81">
        <f t="shared" si="78"/>
        <v>-2427352.86</v>
      </c>
      <c r="J679" s="389">
        <f t="shared" si="85"/>
        <v>-0.681840691011236</v>
      </c>
    </row>
    <row r="680" s="338" customFormat="1" ht="24" customHeight="1" spans="1:10">
      <c r="A680" s="386" t="s">
        <v>1292</v>
      </c>
      <c r="B680" s="387">
        <v>7</v>
      </c>
      <c r="C680" s="388" t="s">
        <v>1293</v>
      </c>
      <c r="D680" s="81">
        <v>19580000</v>
      </c>
      <c r="E680" s="81">
        <v>6889100</v>
      </c>
      <c r="F680" s="81">
        <v>29066840</v>
      </c>
      <c r="G680" s="81">
        <v>23861663.83</v>
      </c>
      <c r="H680" s="389">
        <f t="shared" si="84"/>
        <v>0.820923906073037</v>
      </c>
      <c r="I680" s="81">
        <f t="shared" si="78"/>
        <v>4281663.83</v>
      </c>
      <c r="J680" s="389">
        <f t="shared" si="85"/>
        <v>0.218675374361593</v>
      </c>
    </row>
    <row r="681" s="338" customFormat="1" ht="24" customHeight="1" spans="1:10">
      <c r="A681" s="386" t="s">
        <v>1294</v>
      </c>
      <c r="B681" s="387">
        <v>7</v>
      </c>
      <c r="C681" s="388" t="s">
        <v>1295</v>
      </c>
      <c r="D681" s="81">
        <v>5500000</v>
      </c>
      <c r="E681" s="81">
        <v>695375.67</v>
      </c>
      <c r="F681" s="81">
        <v>7954221.61</v>
      </c>
      <c r="G681" s="81">
        <v>7750322.8</v>
      </c>
      <c r="H681" s="389"/>
      <c r="I681" s="81">
        <f t="shared" si="78"/>
        <v>2250322.8</v>
      </c>
      <c r="J681" s="389">
        <f t="shared" si="85"/>
        <v>0.4091496</v>
      </c>
    </row>
    <row r="682" s="338" customFormat="1" ht="24" customHeight="1" spans="1:10">
      <c r="A682" s="386" t="s">
        <v>1296</v>
      </c>
      <c r="B682" s="387">
        <v>5</v>
      </c>
      <c r="C682" s="388" t="s">
        <v>1297</v>
      </c>
      <c r="D682" s="81">
        <v>56310000</v>
      </c>
      <c r="E682" s="81">
        <v>52550362.53</v>
      </c>
      <c r="F682" s="81">
        <v>74877418.98</v>
      </c>
      <c r="G682" s="81">
        <v>51025243.8</v>
      </c>
      <c r="H682" s="389">
        <f t="shared" ref="H682:H685" si="86">G682/F682</f>
        <v>0.681450355729128</v>
      </c>
      <c r="I682" s="81">
        <f t="shared" si="78"/>
        <v>-5284756.2</v>
      </c>
      <c r="J682" s="389">
        <f t="shared" si="85"/>
        <v>-0.0938511134789558</v>
      </c>
    </row>
    <row r="683" s="338" customFormat="1" ht="24" customHeight="1" spans="1:10">
      <c r="A683" s="386" t="s">
        <v>1298</v>
      </c>
      <c r="B683" s="387">
        <v>7</v>
      </c>
      <c r="C683" s="388" t="s">
        <v>1299</v>
      </c>
      <c r="D683" s="81">
        <v>7290000</v>
      </c>
      <c r="E683" s="81">
        <v>6931907.74</v>
      </c>
      <c r="F683" s="81">
        <v>23515578.9</v>
      </c>
      <c r="G683" s="81">
        <v>7257443.29</v>
      </c>
      <c r="H683" s="389">
        <f t="shared" si="86"/>
        <v>0.308622778153252</v>
      </c>
      <c r="I683" s="81">
        <f t="shared" si="78"/>
        <v>-32556.71</v>
      </c>
      <c r="J683" s="389">
        <f t="shared" si="85"/>
        <v>-0.00446594101508916</v>
      </c>
    </row>
    <row r="684" s="338" customFormat="1" ht="24" customHeight="1" spans="1:10">
      <c r="A684" s="386" t="s">
        <v>1300</v>
      </c>
      <c r="B684" s="387">
        <v>7</v>
      </c>
      <c r="C684" s="388" t="s">
        <v>1301</v>
      </c>
      <c r="D684" s="81">
        <v>31840000</v>
      </c>
      <c r="E684" s="81">
        <v>40286217.01</v>
      </c>
      <c r="F684" s="81">
        <v>44341524.36</v>
      </c>
      <c r="G684" s="81">
        <v>43100400.56</v>
      </c>
      <c r="H684" s="389">
        <f t="shared" si="86"/>
        <v>0.972009897767078</v>
      </c>
      <c r="I684" s="81">
        <f t="shared" si="78"/>
        <v>11260400.56</v>
      </c>
      <c r="J684" s="389">
        <f t="shared" si="85"/>
        <v>0.353655796482412</v>
      </c>
    </row>
    <row r="685" s="338" customFormat="1" ht="24" customHeight="1" spans="1:10">
      <c r="A685" s="386" t="s">
        <v>1302</v>
      </c>
      <c r="B685" s="387">
        <v>7</v>
      </c>
      <c r="C685" s="388" t="s">
        <v>1303</v>
      </c>
      <c r="D685" s="81">
        <v>17180000</v>
      </c>
      <c r="E685" s="81">
        <v>5298112.78</v>
      </c>
      <c r="F685" s="81">
        <v>7018851.17000001</v>
      </c>
      <c r="G685" s="81">
        <v>631810.4</v>
      </c>
      <c r="H685" s="389">
        <f t="shared" si="86"/>
        <v>0.0900162127244535</v>
      </c>
      <c r="I685" s="81">
        <f t="shared" si="78"/>
        <v>-16548189.6</v>
      </c>
      <c r="J685" s="389">
        <f t="shared" si="85"/>
        <v>-0.963224074505239</v>
      </c>
    </row>
    <row r="686" s="338" customFormat="1" ht="24" customHeight="1" spans="1:10">
      <c r="A686" s="386" t="s">
        <v>1304</v>
      </c>
      <c r="B686" s="387">
        <v>7</v>
      </c>
      <c r="C686" s="388" t="s">
        <v>1305</v>
      </c>
      <c r="D686" s="81">
        <v>0</v>
      </c>
      <c r="E686" s="81">
        <v>34125</v>
      </c>
      <c r="F686" s="81">
        <v>1464.55</v>
      </c>
      <c r="G686" s="81">
        <v>35589.55</v>
      </c>
      <c r="H686" s="389"/>
      <c r="I686" s="81">
        <f t="shared" si="78"/>
        <v>35589.55</v>
      </c>
      <c r="J686" s="389"/>
    </row>
    <row r="687" s="338" customFormat="1" ht="24" customHeight="1" spans="1:10">
      <c r="A687" s="386" t="s">
        <v>1306</v>
      </c>
      <c r="B687" s="387">
        <v>5</v>
      </c>
      <c r="C687" s="388" t="s">
        <v>1307</v>
      </c>
      <c r="D687" s="81">
        <v>2730000</v>
      </c>
      <c r="E687" s="81">
        <v>6501700</v>
      </c>
      <c r="F687" s="81">
        <v>11857329.7</v>
      </c>
      <c r="G687" s="81">
        <v>10601019</v>
      </c>
      <c r="H687" s="389"/>
      <c r="I687" s="81">
        <f t="shared" si="78"/>
        <v>7871019</v>
      </c>
      <c r="J687" s="389">
        <f t="shared" ref="J687:J692" si="87">I687/D687</f>
        <v>2.88315714285714</v>
      </c>
    </row>
    <row r="688" s="338" customFormat="1" ht="24" customHeight="1" spans="1:10">
      <c r="A688" s="386" t="s">
        <v>1308</v>
      </c>
      <c r="B688" s="387">
        <v>7</v>
      </c>
      <c r="C688" s="388" t="s">
        <v>1309</v>
      </c>
      <c r="D688" s="81">
        <v>0</v>
      </c>
      <c r="E688" s="81"/>
      <c r="F688" s="81">
        <v>0</v>
      </c>
      <c r="G688" s="81"/>
      <c r="H688" s="389"/>
      <c r="I688" s="81">
        <f t="shared" si="78"/>
        <v>0</v>
      </c>
      <c r="J688" s="389"/>
    </row>
    <row r="689" s="338" customFormat="1" ht="24" customHeight="1" spans="1:10">
      <c r="A689" s="386" t="s">
        <v>1310</v>
      </c>
      <c r="B689" s="387">
        <v>7</v>
      </c>
      <c r="C689" s="388" t="s">
        <v>1311</v>
      </c>
      <c r="D689" s="81">
        <v>2730000</v>
      </c>
      <c r="E689" s="81">
        <v>6501700</v>
      </c>
      <c r="F689" s="81">
        <v>11857329.7</v>
      </c>
      <c r="G689" s="81">
        <v>10601019</v>
      </c>
      <c r="H689" s="389"/>
      <c r="I689" s="81">
        <f t="shared" si="78"/>
        <v>7871019</v>
      </c>
      <c r="J689" s="389">
        <f t="shared" si="87"/>
        <v>2.88315714285714</v>
      </c>
    </row>
    <row r="690" s="338" customFormat="1" ht="24" customHeight="1" spans="1:10">
      <c r="A690" s="386" t="s">
        <v>1312</v>
      </c>
      <c r="B690" s="387">
        <v>7</v>
      </c>
      <c r="C690" s="388" t="s">
        <v>1313</v>
      </c>
      <c r="D690" s="81">
        <v>0</v>
      </c>
      <c r="E690" s="81"/>
      <c r="F690" s="81">
        <v>0</v>
      </c>
      <c r="G690" s="81"/>
      <c r="H690" s="389"/>
      <c r="I690" s="81">
        <f t="shared" si="78"/>
        <v>0</v>
      </c>
      <c r="J690" s="389"/>
    </row>
    <row r="691" s="338" customFormat="1" ht="24" customHeight="1" spans="1:10">
      <c r="A691" s="386" t="s">
        <v>1314</v>
      </c>
      <c r="B691" s="387">
        <v>5</v>
      </c>
      <c r="C691" s="388" t="s">
        <v>1315</v>
      </c>
      <c r="D691" s="81">
        <v>16980000</v>
      </c>
      <c r="E691" s="81"/>
      <c r="F691" s="81">
        <v>15192684</v>
      </c>
      <c r="G691" s="81">
        <v>9166848.49</v>
      </c>
      <c r="H691" s="389">
        <f>G691/F691</f>
        <v>0.603372550235363</v>
      </c>
      <c r="I691" s="81">
        <f t="shared" si="78"/>
        <v>-7813151.51</v>
      </c>
      <c r="J691" s="389">
        <f t="shared" si="87"/>
        <v>-0.460138487043581</v>
      </c>
    </row>
    <row r="692" s="338" customFormat="1" ht="24" customHeight="1" spans="1:10">
      <c r="A692" s="386" t="s">
        <v>1316</v>
      </c>
      <c r="B692" s="387">
        <v>7</v>
      </c>
      <c r="C692" s="388" t="s">
        <v>1317</v>
      </c>
      <c r="D692" s="81">
        <v>16980000</v>
      </c>
      <c r="E692" s="81"/>
      <c r="F692" s="81">
        <v>13392684</v>
      </c>
      <c r="G692" s="81">
        <v>7366848.49</v>
      </c>
      <c r="H692" s="389">
        <f>G692/F692</f>
        <v>0.550065131828691</v>
      </c>
      <c r="I692" s="81">
        <f t="shared" si="78"/>
        <v>-9613151.51</v>
      </c>
      <c r="J692" s="389">
        <f t="shared" si="87"/>
        <v>-0.56614555418139</v>
      </c>
    </row>
    <row r="693" s="338" customFormat="1" ht="24" customHeight="1" spans="1:10">
      <c r="A693" s="386" t="s">
        <v>1318</v>
      </c>
      <c r="B693" s="387">
        <v>7</v>
      </c>
      <c r="C693" s="388" t="s">
        <v>1319</v>
      </c>
      <c r="D693" s="81">
        <v>0</v>
      </c>
      <c r="E693" s="81"/>
      <c r="F693" s="81">
        <v>0</v>
      </c>
      <c r="G693" s="81"/>
      <c r="H693" s="389"/>
      <c r="I693" s="81">
        <f t="shared" si="78"/>
        <v>0</v>
      </c>
      <c r="J693" s="389"/>
    </row>
    <row r="694" s="338" customFormat="1" ht="24" customHeight="1" spans="1:10">
      <c r="A694" s="386" t="s">
        <v>1320</v>
      </c>
      <c r="B694" s="387">
        <v>7</v>
      </c>
      <c r="C694" s="388" t="s">
        <v>1321</v>
      </c>
      <c r="D694" s="81">
        <v>0</v>
      </c>
      <c r="E694" s="81"/>
      <c r="F694" s="81">
        <v>1800000</v>
      </c>
      <c r="G694" s="81">
        <v>1800000</v>
      </c>
      <c r="H694" s="389"/>
      <c r="I694" s="81">
        <f t="shared" si="78"/>
        <v>1800000</v>
      </c>
      <c r="J694" s="389"/>
    </row>
    <row r="695" s="338" customFormat="1" ht="24" customHeight="1" spans="1:10">
      <c r="A695" s="386" t="s">
        <v>1322</v>
      </c>
      <c r="B695" s="387">
        <v>5</v>
      </c>
      <c r="C695" s="388" t="s">
        <v>1323</v>
      </c>
      <c r="D695" s="81">
        <v>550000</v>
      </c>
      <c r="E695" s="81">
        <v>360800</v>
      </c>
      <c r="F695" s="81">
        <v>604242.04</v>
      </c>
      <c r="G695" s="81">
        <v>377068</v>
      </c>
      <c r="H695" s="389"/>
      <c r="I695" s="81">
        <f t="shared" si="78"/>
        <v>-172932</v>
      </c>
      <c r="J695" s="389">
        <f t="shared" ref="J695:J700" si="88">I695/D695</f>
        <v>-0.314421818181818</v>
      </c>
    </row>
    <row r="696" s="338" customFormat="1" ht="24" customHeight="1" spans="1:10">
      <c r="A696" s="386" t="s">
        <v>1324</v>
      </c>
      <c r="B696" s="387">
        <v>7</v>
      </c>
      <c r="C696" s="388" t="s">
        <v>1325</v>
      </c>
      <c r="D696" s="81">
        <v>550000</v>
      </c>
      <c r="E696" s="81">
        <v>360800</v>
      </c>
      <c r="F696" s="81">
        <v>543942.04</v>
      </c>
      <c r="G696" s="81">
        <v>316768</v>
      </c>
      <c r="H696" s="389"/>
      <c r="I696" s="81">
        <f t="shared" si="78"/>
        <v>-233232</v>
      </c>
      <c r="J696" s="389">
        <f t="shared" si="88"/>
        <v>-0.424058181818182</v>
      </c>
    </row>
    <row r="697" s="338" customFormat="1" ht="24" customHeight="1" spans="1:10">
      <c r="A697" s="386" t="s">
        <v>1326</v>
      </c>
      <c r="B697" s="387">
        <v>7</v>
      </c>
      <c r="C697" s="388" t="s">
        <v>1327</v>
      </c>
      <c r="D697" s="81">
        <v>0</v>
      </c>
      <c r="E697" s="81"/>
      <c r="F697" s="81">
        <v>60300</v>
      </c>
      <c r="G697" s="81">
        <v>60300</v>
      </c>
      <c r="H697" s="389"/>
      <c r="I697" s="81">
        <f t="shared" si="78"/>
        <v>60300</v>
      </c>
      <c r="J697" s="389"/>
    </row>
    <row r="698" s="338" customFormat="1" ht="24" customHeight="1" spans="1:10">
      <c r="A698" s="386" t="s">
        <v>1328</v>
      </c>
      <c r="B698" s="387">
        <v>5</v>
      </c>
      <c r="C698" s="388" t="s">
        <v>1329</v>
      </c>
      <c r="D698" s="81">
        <v>1020000</v>
      </c>
      <c r="E698" s="81">
        <v>2007930.41</v>
      </c>
      <c r="F698" s="81">
        <v>758575</v>
      </c>
      <c r="G698" s="81">
        <v>1381833.75</v>
      </c>
      <c r="H698" s="389"/>
      <c r="I698" s="81">
        <f t="shared" si="78"/>
        <v>361833.75</v>
      </c>
      <c r="J698" s="389">
        <f t="shared" si="88"/>
        <v>0.354738970588235</v>
      </c>
    </row>
    <row r="699" s="338" customFormat="1" ht="24" customHeight="1" spans="1:10">
      <c r="A699" s="386" t="s">
        <v>1330</v>
      </c>
      <c r="B699" s="387">
        <v>7</v>
      </c>
      <c r="C699" s="388" t="s">
        <v>953</v>
      </c>
      <c r="D699" s="81">
        <v>910000</v>
      </c>
      <c r="E699" s="81">
        <v>1039630.41</v>
      </c>
      <c r="F699" s="81">
        <v>528075</v>
      </c>
      <c r="G699" s="81">
        <v>932071.07</v>
      </c>
      <c r="H699" s="389"/>
      <c r="I699" s="81">
        <f t="shared" si="78"/>
        <v>22071.0699999999</v>
      </c>
      <c r="J699" s="389">
        <f t="shared" si="88"/>
        <v>0.024253923076923</v>
      </c>
    </row>
    <row r="700" s="338" customFormat="1" ht="24" customHeight="1" spans="1:10">
      <c r="A700" s="386" t="s">
        <v>1331</v>
      </c>
      <c r="B700" s="387">
        <v>7</v>
      </c>
      <c r="C700" s="388" t="s">
        <v>955</v>
      </c>
      <c r="D700" s="81">
        <v>50000</v>
      </c>
      <c r="E700" s="81"/>
      <c r="F700" s="81">
        <v>40000</v>
      </c>
      <c r="G700" s="81">
        <v>40000</v>
      </c>
      <c r="H700" s="389"/>
      <c r="I700" s="81">
        <f t="shared" si="78"/>
        <v>-10000</v>
      </c>
      <c r="J700" s="389">
        <f t="shared" si="88"/>
        <v>-0.2</v>
      </c>
    </row>
    <row r="701" s="338" customFormat="1" ht="24" customHeight="1" spans="1:10">
      <c r="A701" s="386" t="s">
        <v>1332</v>
      </c>
      <c r="B701" s="387">
        <v>7</v>
      </c>
      <c r="C701" s="388" t="s">
        <v>957</v>
      </c>
      <c r="D701" s="81">
        <v>0</v>
      </c>
      <c r="E701" s="81"/>
      <c r="F701" s="81">
        <v>0</v>
      </c>
      <c r="G701" s="81"/>
      <c r="H701" s="389"/>
      <c r="I701" s="81">
        <f t="shared" si="78"/>
        <v>0</v>
      </c>
      <c r="J701" s="389"/>
    </row>
    <row r="702" s="338" customFormat="1" ht="24" customHeight="1" spans="1:10">
      <c r="A702" s="386" t="s">
        <v>1333</v>
      </c>
      <c r="B702" s="387">
        <v>7</v>
      </c>
      <c r="C702" s="388" t="s">
        <v>1334</v>
      </c>
      <c r="D702" s="81">
        <v>0</v>
      </c>
      <c r="E702" s="81"/>
      <c r="F702" s="81">
        <v>0</v>
      </c>
      <c r="G702" s="81"/>
      <c r="H702" s="389"/>
      <c r="I702" s="81">
        <f t="shared" si="78"/>
        <v>0</v>
      </c>
      <c r="J702" s="389"/>
    </row>
    <row r="703" s="338" customFormat="1" ht="24" customHeight="1" spans="1:10">
      <c r="A703" s="386" t="s">
        <v>1335</v>
      </c>
      <c r="B703" s="387">
        <v>7</v>
      </c>
      <c r="C703" s="388" t="s">
        <v>1336</v>
      </c>
      <c r="D703" s="81">
        <v>0</v>
      </c>
      <c r="E703" s="81"/>
      <c r="F703" s="81">
        <v>0</v>
      </c>
      <c r="G703" s="81"/>
      <c r="H703" s="389"/>
      <c r="I703" s="81">
        <f t="shared" si="78"/>
        <v>0</v>
      </c>
      <c r="J703" s="389"/>
    </row>
    <row r="704" s="338" customFormat="1" ht="24" customHeight="1" spans="1:10">
      <c r="A704" s="386" t="s">
        <v>1337</v>
      </c>
      <c r="B704" s="387">
        <v>7</v>
      </c>
      <c r="C704" s="388" t="s">
        <v>1338</v>
      </c>
      <c r="D704" s="81">
        <v>0</v>
      </c>
      <c r="E704" s="81"/>
      <c r="F704" s="81">
        <v>0</v>
      </c>
      <c r="G704" s="81"/>
      <c r="H704" s="389"/>
      <c r="I704" s="81">
        <f t="shared" si="78"/>
        <v>0</v>
      </c>
      <c r="J704" s="389"/>
    </row>
    <row r="705" s="338" customFormat="1" ht="24" customHeight="1" spans="1:10">
      <c r="A705" s="386" t="s">
        <v>1339</v>
      </c>
      <c r="B705" s="387">
        <v>7</v>
      </c>
      <c r="C705" s="388" t="s">
        <v>1198</v>
      </c>
      <c r="D705" s="81">
        <v>0</v>
      </c>
      <c r="E705" s="81"/>
      <c r="F705" s="81">
        <v>0</v>
      </c>
      <c r="G705" s="81"/>
      <c r="H705" s="389"/>
      <c r="I705" s="81">
        <f t="shared" si="78"/>
        <v>0</v>
      </c>
      <c r="J705" s="389"/>
    </row>
    <row r="706" s="338" customFormat="1" ht="24" customHeight="1" spans="1:10">
      <c r="A706" s="386" t="s">
        <v>1340</v>
      </c>
      <c r="B706" s="387">
        <v>7</v>
      </c>
      <c r="C706" s="388" t="s">
        <v>1341</v>
      </c>
      <c r="D706" s="81">
        <v>60000</v>
      </c>
      <c r="E706" s="81">
        <v>968300</v>
      </c>
      <c r="F706" s="81">
        <v>190500</v>
      </c>
      <c r="G706" s="81">
        <v>409762.68</v>
      </c>
      <c r="H706" s="389"/>
      <c r="I706" s="81">
        <f t="shared" si="78"/>
        <v>349762.68</v>
      </c>
      <c r="J706" s="389">
        <f t="shared" ref="J706:J713" si="89">I706/D706</f>
        <v>5.829378</v>
      </c>
    </row>
    <row r="707" s="338" customFormat="1" ht="24" customHeight="1" spans="1:10">
      <c r="A707" s="386" t="s">
        <v>1342</v>
      </c>
      <c r="B707" s="387">
        <v>5</v>
      </c>
      <c r="C707" s="388" t="s">
        <v>1343</v>
      </c>
      <c r="D707" s="81">
        <v>6340000</v>
      </c>
      <c r="E707" s="81">
        <v>375000</v>
      </c>
      <c r="F707" s="81">
        <v>75000</v>
      </c>
      <c r="G707" s="81">
        <v>35770</v>
      </c>
      <c r="H707" s="389"/>
      <c r="I707" s="81">
        <f t="shared" si="78"/>
        <v>-6304230</v>
      </c>
      <c r="J707" s="389">
        <f t="shared" si="89"/>
        <v>-0.994358044164038</v>
      </c>
    </row>
    <row r="708" s="338" customFormat="1" ht="24" customHeight="1" spans="1:10">
      <c r="A708" s="386" t="s">
        <v>1344</v>
      </c>
      <c r="B708" s="387">
        <v>7</v>
      </c>
      <c r="C708" s="388" t="s">
        <v>1345</v>
      </c>
      <c r="D708" s="81">
        <v>6340000</v>
      </c>
      <c r="E708" s="81">
        <v>375000</v>
      </c>
      <c r="F708" s="81">
        <v>75000</v>
      </c>
      <c r="G708" s="81">
        <v>35770</v>
      </c>
      <c r="H708" s="389"/>
      <c r="I708" s="81">
        <f t="shared" si="78"/>
        <v>-6304230</v>
      </c>
      <c r="J708" s="389">
        <f t="shared" si="89"/>
        <v>-0.994358044164038</v>
      </c>
    </row>
    <row r="709" s="338" customFormat="1" ht="24" customHeight="1" spans="1:10">
      <c r="A709" s="386" t="s">
        <v>1346</v>
      </c>
      <c r="B709" s="387">
        <v>5</v>
      </c>
      <c r="C709" s="388" t="s">
        <v>1347</v>
      </c>
      <c r="D709" s="81">
        <v>140000</v>
      </c>
      <c r="E709" s="81"/>
      <c r="F709" s="81">
        <v>143100</v>
      </c>
      <c r="G709" s="81">
        <v>21100</v>
      </c>
      <c r="H709" s="389"/>
      <c r="I709" s="81">
        <f t="shared" si="78"/>
        <v>-118900</v>
      </c>
      <c r="J709" s="389">
        <f t="shared" si="89"/>
        <v>-0.849285714285714</v>
      </c>
    </row>
    <row r="710" s="338" customFormat="1" ht="24" customHeight="1" spans="1:10">
      <c r="A710" s="386" t="s">
        <v>1348</v>
      </c>
      <c r="B710" s="387">
        <v>7</v>
      </c>
      <c r="C710" s="388" t="s">
        <v>1349</v>
      </c>
      <c r="D710" s="81">
        <v>140000</v>
      </c>
      <c r="E710" s="81"/>
      <c r="F710" s="81">
        <v>143100</v>
      </c>
      <c r="G710" s="81">
        <v>21100</v>
      </c>
      <c r="H710" s="389"/>
      <c r="I710" s="81">
        <f t="shared" si="78"/>
        <v>-118900</v>
      </c>
      <c r="J710" s="389">
        <f t="shared" si="89"/>
        <v>-0.849285714285714</v>
      </c>
    </row>
    <row r="711" s="338" customFormat="1" ht="24" customHeight="1" spans="1:10">
      <c r="A711" s="381" t="s">
        <v>1350</v>
      </c>
      <c r="B711" s="382">
        <v>3</v>
      </c>
      <c r="C711" s="402" t="s">
        <v>1351</v>
      </c>
      <c r="D711" s="403">
        <v>4130000</v>
      </c>
      <c r="E711" s="403">
        <v>535289.1</v>
      </c>
      <c r="F711" s="403">
        <v>22155624.5</v>
      </c>
      <c r="G711" s="403">
        <v>3180350.16</v>
      </c>
      <c r="H711" s="385">
        <f t="shared" ref="H711:H713" si="90">G711/F711</f>
        <v>0.143545949697784</v>
      </c>
      <c r="I711" s="403">
        <f t="shared" ref="I711:I774" si="91">G711-D711</f>
        <v>-949649.84</v>
      </c>
      <c r="J711" s="385">
        <f t="shared" si="89"/>
        <v>-0.229939428571429</v>
      </c>
    </row>
    <row r="712" s="338" customFormat="1" ht="24" customHeight="1" spans="1:10">
      <c r="A712" s="386" t="s">
        <v>1352</v>
      </c>
      <c r="B712" s="387">
        <v>5</v>
      </c>
      <c r="C712" s="388" t="s">
        <v>1353</v>
      </c>
      <c r="D712" s="81">
        <v>530000</v>
      </c>
      <c r="E712" s="81">
        <v>138689.1</v>
      </c>
      <c r="F712" s="81">
        <v>65100</v>
      </c>
      <c r="G712" s="81">
        <v>138689.1</v>
      </c>
      <c r="H712" s="389">
        <f t="shared" si="90"/>
        <v>2.13040092165899</v>
      </c>
      <c r="I712" s="81">
        <f t="shared" si="91"/>
        <v>-391310.9</v>
      </c>
      <c r="J712" s="389">
        <f t="shared" si="89"/>
        <v>-0.738322452830189</v>
      </c>
    </row>
    <row r="713" s="338" customFormat="1" ht="24" customHeight="1" spans="1:10">
      <c r="A713" s="386" t="s">
        <v>1354</v>
      </c>
      <c r="B713" s="387">
        <v>7</v>
      </c>
      <c r="C713" s="388" t="s">
        <v>125</v>
      </c>
      <c r="D713" s="81">
        <v>530000</v>
      </c>
      <c r="E713" s="81"/>
      <c r="F713" s="81">
        <v>0</v>
      </c>
      <c r="G713" s="81"/>
      <c r="H713" s="389" t="e">
        <f t="shared" si="90"/>
        <v>#DIV/0!</v>
      </c>
      <c r="I713" s="81">
        <f t="shared" si="91"/>
        <v>-530000</v>
      </c>
      <c r="J713" s="389">
        <f t="shared" si="89"/>
        <v>-1</v>
      </c>
    </row>
    <row r="714" s="338" customFormat="1" ht="24" customHeight="1" spans="1:10">
      <c r="A714" s="386" t="s">
        <v>1355</v>
      </c>
      <c r="B714" s="387">
        <v>7</v>
      </c>
      <c r="C714" s="388" t="s">
        <v>127</v>
      </c>
      <c r="D714" s="81">
        <v>0</v>
      </c>
      <c r="E714" s="81">
        <v>138689.1</v>
      </c>
      <c r="F714" s="81">
        <v>65100</v>
      </c>
      <c r="G714" s="81">
        <v>138689.1</v>
      </c>
      <c r="H714" s="389"/>
      <c r="I714" s="81">
        <f t="shared" si="91"/>
        <v>138689.1</v>
      </c>
      <c r="J714" s="389"/>
    </row>
    <row r="715" s="338" customFormat="1" ht="24" customHeight="1" spans="1:10">
      <c r="A715" s="386" t="s">
        <v>1356</v>
      </c>
      <c r="B715" s="387">
        <v>7</v>
      </c>
      <c r="C715" s="388" t="s">
        <v>129</v>
      </c>
      <c r="D715" s="81">
        <v>0</v>
      </c>
      <c r="E715" s="81"/>
      <c r="F715" s="81">
        <v>0</v>
      </c>
      <c r="G715" s="81"/>
      <c r="H715" s="389"/>
      <c r="I715" s="81">
        <f t="shared" si="91"/>
        <v>0</v>
      </c>
      <c r="J715" s="389"/>
    </row>
    <row r="716" s="338" customFormat="1" ht="24" customHeight="1" spans="1:10">
      <c r="A716" s="386" t="s">
        <v>1357</v>
      </c>
      <c r="B716" s="387">
        <v>7</v>
      </c>
      <c r="C716" s="388" t="s">
        <v>1358</v>
      </c>
      <c r="D716" s="81">
        <v>0</v>
      </c>
      <c r="E716" s="81"/>
      <c r="F716" s="81">
        <v>0</v>
      </c>
      <c r="G716" s="81"/>
      <c r="H716" s="389"/>
      <c r="I716" s="81">
        <f t="shared" si="91"/>
        <v>0</v>
      </c>
      <c r="J716" s="389"/>
    </row>
    <row r="717" s="338" customFormat="1" ht="24" customHeight="1" spans="1:10">
      <c r="A717" s="386" t="s">
        <v>1359</v>
      </c>
      <c r="B717" s="387">
        <v>7</v>
      </c>
      <c r="C717" s="388" t="s">
        <v>1360</v>
      </c>
      <c r="D717" s="81">
        <v>0</v>
      </c>
      <c r="E717" s="81"/>
      <c r="F717" s="81">
        <v>0</v>
      </c>
      <c r="G717" s="81"/>
      <c r="H717" s="389"/>
      <c r="I717" s="81">
        <f t="shared" si="91"/>
        <v>0</v>
      </c>
      <c r="J717" s="389"/>
    </row>
    <row r="718" s="338" customFormat="1" ht="24" customHeight="1" spans="1:10">
      <c r="A718" s="386" t="s">
        <v>1361</v>
      </c>
      <c r="B718" s="387">
        <v>7</v>
      </c>
      <c r="C718" s="388" t="s">
        <v>1362</v>
      </c>
      <c r="D718" s="81">
        <v>0</v>
      </c>
      <c r="E718" s="81"/>
      <c r="F718" s="81">
        <v>0</v>
      </c>
      <c r="G718" s="81"/>
      <c r="H718" s="389"/>
      <c r="I718" s="81">
        <f t="shared" si="91"/>
        <v>0</v>
      </c>
      <c r="J718" s="389"/>
    </row>
    <row r="719" s="338" customFormat="1" ht="24" customHeight="1" spans="1:10">
      <c r="A719" s="386" t="s">
        <v>1363</v>
      </c>
      <c r="B719" s="387">
        <v>7</v>
      </c>
      <c r="C719" s="388" t="s">
        <v>1364</v>
      </c>
      <c r="D719" s="81">
        <v>0</v>
      </c>
      <c r="E719" s="81"/>
      <c r="F719" s="81">
        <v>0</v>
      </c>
      <c r="G719" s="81"/>
      <c r="H719" s="389"/>
      <c r="I719" s="81">
        <f t="shared" si="91"/>
        <v>0</v>
      </c>
      <c r="J719" s="389"/>
    </row>
    <row r="720" s="338" customFormat="1" ht="24" customHeight="1" spans="1:10">
      <c r="A720" s="386" t="s">
        <v>1365</v>
      </c>
      <c r="B720" s="387">
        <v>7</v>
      </c>
      <c r="C720" s="388" t="s">
        <v>1366</v>
      </c>
      <c r="D720" s="81">
        <v>0</v>
      </c>
      <c r="E720" s="81"/>
      <c r="F720" s="81">
        <v>0</v>
      </c>
      <c r="G720" s="81"/>
      <c r="H720" s="389"/>
      <c r="I720" s="81">
        <f t="shared" si="91"/>
        <v>0</v>
      </c>
      <c r="J720" s="389"/>
    </row>
    <row r="721" s="338" customFormat="1" ht="24" customHeight="1" spans="1:10">
      <c r="A721" s="386" t="s">
        <v>1367</v>
      </c>
      <c r="B721" s="387">
        <v>7</v>
      </c>
      <c r="C721" s="388" t="s">
        <v>1368</v>
      </c>
      <c r="D721" s="81">
        <v>0</v>
      </c>
      <c r="E721" s="81"/>
      <c r="F721" s="81">
        <v>0</v>
      </c>
      <c r="G721" s="81"/>
      <c r="H721" s="389"/>
      <c r="I721" s="81">
        <f t="shared" si="91"/>
        <v>0</v>
      </c>
      <c r="J721" s="389"/>
    </row>
    <row r="722" s="338" customFormat="1" ht="24" customHeight="1" spans="1:10">
      <c r="A722" s="386" t="s">
        <v>1369</v>
      </c>
      <c r="B722" s="387">
        <v>5</v>
      </c>
      <c r="C722" s="388" t="s">
        <v>1370</v>
      </c>
      <c r="D722" s="81">
        <v>0</v>
      </c>
      <c r="E722" s="81"/>
      <c r="F722" s="81">
        <v>0</v>
      </c>
      <c r="G722" s="81"/>
      <c r="H722" s="389"/>
      <c r="I722" s="81">
        <f t="shared" si="91"/>
        <v>0</v>
      </c>
      <c r="J722" s="389"/>
    </row>
    <row r="723" s="338" customFormat="1" ht="24" customHeight="1" spans="1:10">
      <c r="A723" s="386" t="s">
        <v>1371</v>
      </c>
      <c r="B723" s="387">
        <v>7</v>
      </c>
      <c r="C723" s="388" t="s">
        <v>1372</v>
      </c>
      <c r="D723" s="81">
        <v>0</v>
      </c>
      <c r="E723" s="81"/>
      <c r="F723" s="81">
        <v>0</v>
      </c>
      <c r="G723" s="81"/>
      <c r="H723" s="389"/>
      <c r="I723" s="81">
        <f t="shared" si="91"/>
        <v>0</v>
      </c>
      <c r="J723" s="389"/>
    </row>
    <row r="724" s="338" customFormat="1" ht="24" customHeight="1" spans="1:10">
      <c r="A724" s="386" t="s">
        <v>1373</v>
      </c>
      <c r="B724" s="387">
        <v>7</v>
      </c>
      <c r="C724" s="388" t="s">
        <v>1374</v>
      </c>
      <c r="D724" s="81">
        <v>0</v>
      </c>
      <c r="E724" s="81"/>
      <c r="F724" s="81">
        <v>0</v>
      </c>
      <c r="G724" s="81"/>
      <c r="H724" s="389"/>
      <c r="I724" s="81">
        <f t="shared" si="91"/>
        <v>0</v>
      </c>
      <c r="J724" s="389"/>
    </row>
    <row r="725" s="338" customFormat="1" ht="24" customHeight="1" spans="1:10">
      <c r="A725" s="386" t="s">
        <v>1375</v>
      </c>
      <c r="B725" s="387">
        <v>7</v>
      </c>
      <c r="C725" s="388" t="s">
        <v>1376</v>
      </c>
      <c r="D725" s="81">
        <v>0</v>
      </c>
      <c r="E725" s="81"/>
      <c r="F725" s="81">
        <v>0</v>
      </c>
      <c r="G725" s="81"/>
      <c r="H725" s="389"/>
      <c r="I725" s="81">
        <f t="shared" si="91"/>
        <v>0</v>
      </c>
      <c r="J725" s="389"/>
    </row>
    <row r="726" s="338" customFormat="1" ht="24" customHeight="1" spans="1:10">
      <c r="A726" s="386" t="s">
        <v>1377</v>
      </c>
      <c r="B726" s="387">
        <v>5</v>
      </c>
      <c r="C726" s="388" t="s">
        <v>1378</v>
      </c>
      <c r="D726" s="81">
        <v>0</v>
      </c>
      <c r="E726" s="81"/>
      <c r="F726" s="81">
        <v>456338</v>
      </c>
      <c r="G726" s="81">
        <v>103200</v>
      </c>
      <c r="H726" s="389"/>
      <c r="I726" s="81">
        <f t="shared" si="91"/>
        <v>103200</v>
      </c>
      <c r="J726" s="389"/>
    </row>
    <row r="727" s="338" customFormat="1" ht="24" customHeight="1" spans="1:10">
      <c r="A727" s="386" t="s">
        <v>1379</v>
      </c>
      <c r="B727" s="387">
        <v>7</v>
      </c>
      <c r="C727" s="388" t="s">
        <v>1380</v>
      </c>
      <c r="D727" s="81">
        <v>0</v>
      </c>
      <c r="E727" s="81"/>
      <c r="F727" s="81">
        <v>103200</v>
      </c>
      <c r="G727" s="81">
        <v>103200</v>
      </c>
      <c r="H727" s="389"/>
      <c r="I727" s="81">
        <f t="shared" si="91"/>
        <v>103200</v>
      </c>
      <c r="J727" s="389"/>
    </row>
    <row r="728" s="338" customFormat="1" ht="24" customHeight="1" spans="1:10">
      <c r="A728" s="386" t="s">
        <v>1381</v>
      </c>
      <c r="B728" s="387">
        <v>7</v>
      </c>
      <c r="C728" s="388" t="s">
        <v>1382</v>
      </c>
      <c r="D728" s="81">
        <v>0</v>
      </c>
      <c r="E728" s="81"/>
      <c r="F728" s="81">
        <v>353138</v>
      </c>
      <c r="G728" s="81"/>
      <c r="H728" s="389"/>
      <c r="I728" s="81">
        <f t="shared" si="91"/>
        <v>0</v>
      </c>
      <c r="J728" s="389"/>
    </row>
    <row r="729" s="338" customFormat="1" ht="24" customHeight="1" spans="1:10">
      <c r="A729" s="386" t="s">
        <v>1383</v>
      </c>
      <c r="B729" s="387">
        <v>7</v>
      </c>
      <c r="C729" s="388" t="s">
        <v>1384</v>
      </c>
      <c r="D729" s="81">
        <v>0</v>
      </c>
      <c r="E729" s="81"/>
      <c r="F729" s="81">
        <v>0</v>
      </c>
      <c r="G729" s="81"/>
      <c r="H729" s="389"/>
      <c r="I729" s="81">
        <f t="shared" si="91"/>
        <v>0</v>
      </c>
      <c r="J729" s="389"/>
    </row>
    <row r="730" s="338" customFormat="1" ht="24" customHeight="1" spans="1:10">
      <c r="A730" s="386" t="s">
        <v>1385</v>
      </c>
      <c r="B730" s="387">
        <v>7</v>
      </c>
      <c r="C730" s="388" t="s">
        <v>1386</v>
      </c>
      <c r="D730" s="81">
        <v>0</v>
      </c>
      <c r="E730" s="81"/>
      <c r="F730" s="81">
        <v>0</v>
      </c>
      <c r="G730" s="81"/>
      <c r="H730" s="389"/>
      <c r="I730" s="81">
        <f t="shared" si="91"/>
        <v>0</v>
      </c>
      <c r="J730" s="389"/>
    </row>
    <row r="731" s="338" customFormat="1" ht="24" customHeight="1" spans="1:10">
      <c r="A731" s="386" t="s">
        <v>1387</v>
      </c>
      <c r="B731" s="387">
        <v>7</v>
      </c>
      <c r="C731" s="388" t="s">
        <v>1388</v>
      </c>
      <c r="D731" s="81">
        <v>0</v>
      </c>
      <c r="E731" s="81"/>
      <c r="F731" s="81">
        <v>0</v>
      </c>
      <c r="G731" s="81"/>
      <c r="H731" s="389"/>
      <c r="I731" s="81">
        <f t="shared" si="91"/>
        <v>0</v>
      </c>
      <c r="J731" s="389"/>
    </row>
    <row r="732" s="338" customFormat="1" ht="24" customHeight="1" spans="1:10">
      <c r="A732" s="386" t="s">
        <v>1389</v>
      </c>
      <c r="B732" s="387">
        <v>7</v>
      </c>
      <c r="C732" s="388" t="s">
        <v>1390</v>
      </c>
      <c r="D732" s="81">
        <v>0</v>
      </c>
      <c r="E732" s="81"/>
      <c r="F732" s="81">
        <v>0</v>
      </c>
      <c r="G732" s="81"/>
      <c r="H732" s="389"/>
      <c r="I732" s="81">
        <f t="shared" si="91"/>
        <v>0</v>
      </c>
      <c r="J732" s="389"/>
    </row>
    <row r="733" s="338" customFormat="1" ht="24" customHeight="1" spans="1:10">
      <c r="A733" s="386" t="s">
        <v>1391</v>
      </c>
      <c r="B733" s="387">
        <v>7</v>
      </c>
      <c r="C733" s="388" t="s">
        <v>1392</v>
      </c>
      <c r="D733" s="81">
        <v>0</v>
      </c>
      <c r="E733" s="81"/>
      <c r="F733" s="81">
        <v>0</v>
      </c>
      <c r="G733" s="81"/>
      <c r="H733" s="389"/>
      <c r="I733" s="81">
        <f t="shared" si="91"/>
        <v>0</v>
      </c>
      <c r="J733" s="389"/>
    </row>
    <row r="734" s="338" customFormat="1" ht="24" customHeight="1" spans="1:10">
      <c r="A734" s="386" t="s">
        <v>1393</v>
      </c>
      <c r="B734" s="387">
        <v>7</v>
      </c>
      <c r="C734" s="388" t="s">
        <v>1394</v>
      </c>
      <c r="D734" s="81">
        <v>0</v>
      </c>
      <c r="E734" s="81"/>
      <c r="F734" s="81">
        <v>0</v>
      </c>
      <c r="G734" s="81"/>
      <c r="H734" s="389"/>
      <c r="I734" s="81">
        <f t="shared" si="91"/>
        <v>0</v>
      </c>
      <c r="J734" s="389"/>
    </row>
    <row r="735" s="338" customFormat="1" ht="24" customHeight="1" spans="1:10">
      <c r="A735" s="386" t="s">
        <v>1395</v>
      </c>
      <c r="B735" s="387">
        <v>5</v>
      </c>
      <c r="C735" s="388" t="s">
        <v>1396</v>
      </c>
      <c r="D735" s="81">
        <v>170000</v>
      </c>
      <c r="E735" s="81">
        <v>252000</v>
      </c>
      <c r="F735" s="81">
        <v>20908210</v>
      </c>
      <c r="G735" s="81">
        <v>2778470.08</v>
      </c>
      <c r="H735" s="389">
        <f>G735/F735</f>
        <v>0.132888950321429</v>
      </c>
      <c r="I735" s="81">
        <f t="shared" si="91"/>
        <v>2608470.08</v>
      </c>
      <c r="J735" s="389">
        <f>I735/D735</f>
        <v>15.3439416470588</v>
      </c>
    </row>
    <row r="736" s="338" customFormat="1" ht="24" customHeight="1" spans="1:10">
      <c r="A736" s="386" t="s">
        <v>1397</v>
      </c>
      <c r="B736" s="387">
        <v>7</v>
      </c>
      <c r="C736" s="388" t="s">
        <v>1398</v>
      </c>
      <c r="D736" s="81">
        <v>0</v>
      </c>
      <c r="E736" s="81"/>
      <c r="F736" s="81">
        <v>656210</v>
      </c>
      <c r="G736" s="81">
        <v>570734.09</v>
      </c>
      <c r="H736" s="389"/>
      <c r="I736" s="81">
        <f t="shared" si="91"/>
        <v>570734.09</v>
      </c>
      <c r="J736" s="389"/>
    </row>
    <row r="737" s="338" customFormat="1" ht="24" customHeight="1" spans="1:10">
      <c r="A737" s="386" t="s">
        <v>1399</v>
      </c>
      <c r="B737" s="387">
        <v>7</v>
      </c>
      <c r="C737" s="388" t="s">
        <v>1400</v>
      </c>
      <c r="D737" s="81">
        <v>170000</v>
      </c>
      <c r="E737" s="81">
        <v>252000</v>
      </c>
      <c r="F737" s="81">
        <v>20252000</v>
      </c>
      <c r="G737" s="81">
        <v>2207735.99</v>
      </c>
      <c r="H737" s="389">
        <f>G737/F737</f>
        <v>0.109013232767134</v>
      </c>
      <c r="I737" s="81">
        <f t="shared" si="91"/>
        <v>2037735.99</v>
      </c>
      <c r="J737" s="389">
        <f>I737/D737</f>
        <v>11.9866822941176</v>
      </c>
    </row>
    <row r="738" s="338" customFormat="1" ht="24" customHeight="1" spans="1:10">
      <c r="A738" s="386" t="s">
        <v>1401</v>
      </c>
      <c r="B738" s="387">
        <v>7</v>
      </c>
      <c r="C738" s="388" t="s">
        <v>1402</v>
      </c>
      <c r="D738" s="81">
        <v>0</v>
      </c>
      <c r="E738" s="81"/>
      <c r="F738" s="81">
        <v>0</v>
      </c>
      <c r="G738" s="81"/>
      <c r="H738" s="389"/>
      <c r="I738" s="81">
        <f t="shared" si="91"/>
        <v>0</v>
      </c>
      <c r="J738" s="389"/>
    </row>
    <row r="739" s="338" customFormat="1" ht="24" customHeight="1" spans="1:10">
      <c r="A739" s="386" t="s">
        <v>1403</v>
      </c>
      <c r="B739" s="387">
        <v>7</v>
      </c>
      <c r="C739" s="388" t="s">
        <v>1404</v>
      </c>
      <c r="D739" s="81">
        <v>0</v>
      </c>
      <c r="E739" s="81"/>
      <c r="F739" s="81">
        <v>0</v>
      </c>
      <c r="G739" s="81"/>
      <c r="H739" s="389"/>
      <c r="I739" s="81">
        <f t="shared" si="91"/>
        <v>0</v>
      </c>
      <c r="J739" s="389"/>
    </row>
    <row r="740" s="338" customFormat="1" ht="24" customHeight="1" spans="1:10">
      <c r="A740" s="386" t="s">
        <v>1405</v>
      </c>
      <c r="B740" s="387">
        <v>7</v>
      </c>
      <c r="C740" s="388" t="s">
        <v>1406</v>
      </c>
      <c r="D740" s="81">
        <v>0</v>
      </c>
      <c r="E740" s="81"/>
      <c r="F740" s="81">
        <v>0</v>
      </c>
      <c r="G740" s="81"/>
      <c r="H740" s="389"/>
      <c r="I740" s="81">
        <f t="shared" si="91"/>
        <v>0</v>
      </c>
      <c r="J740" s="389"/>
    </row>
    <row r="741" s="338" customFormat="1" ht="24" customHeight="1" spans="1:10">
      <c r="A741" s="386" t="s">
        <v>1407</v>
      </c>
      <c r="B741" s="387">
        <v>7</v>
      </c>
      <c r="C741" s="388" t="s">
        <v>1408</v>
      </c>
      <c r="D741" s="81">
        <v>0</v>
      </c>
      <c r="E741" s="81"/>
      <c r="F741" s="81">
        <v>0</v>
      </c>
      <c r="G741" s="81"/>
      <c r="H741" s="389"/>
      <c r="I741" s="81">
        <f t="shared" si="91"/>
        <v>0</v>
      </c>
      <c r="J741" s="389"/>
    </row>
    <row r="742" s="338" customFormat="1" ht="24" customHeight="1" spans="1:10">
      <c r="A742" s="386" t="s">
        <v>1409</v>
      </c>
      <c r="B742" s="387">
        <v>5</v>
      </c>
      <c r="C742" s="388" t="s">
        <v>1410</v>
      </c>
      <c r="D742" s="81">
        <v>0</v>
      </c>
      <c r="E742" s="81">
        <v>144600</v>
      </c>
      <c r="F742" s="81">
        <v>134600</v>
      </c>
      <c r="G742" s="81">
        <v>75170.98</v>
      </c>
      <c r="H742" s="389"/>
      <c r="I742" s="81">
        <f t="shared" si="91"/>
        <v>75170.98</v>
      </c>
      <c r="J742" s="389"/>
    </row>
    <row r="743" s="338" customFormat="1" ht="24" customHeight="1" spans="1:10">
      <c r="A743" s="386" t="s">
        <v>1411</v>
      </c>
      <c r="B743" s="387">
        <v>7</v>
      </c>
      <c r="C743" s="388" t="s">
        <v>1412</v>
      </c>
      <c r="D743" s="81">
        <v>0</v>
      </c>
      <c r="E743" s="81">
        <v>144600</v>
      </c>
      <c r="F743" s="81">
        <v>134600</v>
      </c>
      <c r="G743" s="81">
        <v>75170.98</v>
      </c>
      <c r="H743" s="389"/>
      <c r="I743" s="81">
        <f t="shared" si="91"/>
        <v>75170.98</v>
      </c>
      <c r="J743" s="389"/>
    </row>
    <row r="744" s="338" customFormat="1" ht="24" customHeight="1" spans="1:10">
      <c r="A744" s="386" t="s">
        <v>1413</v>
      </c>
      <c r="B744" s="387">
        <v>7</v>
      </c>
      <c r="C744" s="388" t="s">
        <v>1414</v>
      </c>
      <c r="D744" s="81">
        <v>0</v>
      </c>
      <c r="E744" s="81"/>
      <c r="F744" s="81">
        <v>0</v>
      </c>
      <c r="G744" s="81"/>
      <c r="H744" s="389"/>
      <c r="I744" s="81">
        <f t="shared" si="91"/>
        <v>0</v>
      </c>
      <c r="J744" s="389"/>
    </row>
    <row r="745" s="338" customFormat="1" ht="24" customHeight="1" spans="1:10">
      <c r="A745" s="386" t="s">
        <v>1415</v>
      </c>
      <c r="B745" s="387">
        <v>7</v>
      </c>
      <c r="C745" s="388" t="s">
        <v>1416</v>
      </c>
      <c r="D745" s="81">
        <v>0</v>
      </c>
      <c r="E745" s="81"/>
      <c r="F745" s="81">
        <v>0</v>
      </c>
      <c r="G745" s="81"/>
      <c r="H745" s="389"/>
      <c r="I745" s="81">
        <f t="shared" si="91"/>
        <v>0</v>
      </c>
      <c r="J745" s="389"/>
    </row>
    <row r="746" s="338" customFormat="1" ht="24" customHeight="1" spans="1:10">
      <c r="A746" s="386" t="s">
        <v>1417</v>
      </c>
      <c r="B746" s="387">
        <v>7</v>
      </c>
      <c r="C746" s="388" t="s">
        <v>1418</v>
      </c>
      <c r="D746" s="81">
        <v>0</v>
      </c>
      <c r="E746" s="81"/>
      <c r="F746" s="81">
        <v>0</v>
      </c>
      <c r="G746" s="81"/>
      <c r="H746" s="389"/>
      <c r="I746" s="81">
        <f t="shared" si="91"/>
        <v>0</v>
      </c>
      <c r="J746" s="389"/>
    </row>
    <row r="747" s="338" customFormat="1" ht="24" customHeight="1" spans="1:10">
      <c r="A747" s="386" t="s">
        <v>1419</v>
      </c>
      <c r="B747" s="387">
        <v>7</v>
      </c>
      <c r="C747" s="388" t="s">
        <v>1420</v>
      </c>
      <c r="D747" s="81">
        <v>0</v>
      </c>
      <c r="E747" s="81"/>
      <c r="F747" s="81">
        <v>0</v>
      </c>
      <c r="G747" s="81"/>
      <c r="H747" s="389"/>
      <c r="I747" s="81">
        <f t="shared" si="91"/>
        <v>0</v>
      </c>
      <c r="J747" s="389"/>
    </row>
    <row r="748" s="338" customFormat="1" ht="24" customHeight="1" spans="1:10">
      <c r="A748" s="386" t="s">
        <v>1421</v>
      </c>
      <c r="B748" s="387">
        <v>7</v>
      </c>
      <c r="C748" s="388" t="s">
        <v>1422</v>
      </c>
      <c r="D748" s="81">
        <v>0</v>
      </c>
      <c r="E748" s="81"/>
      <c r="F748" s="81">
        <v>0</v>
      </c>
      <c r="G748" s="81"/>
      <c r="H748" s="389"/>
      <c r="I748" s="81">
        <f t="shared" si="91"/>
        <v>0</v>
      </c>
      <c r="J748" s="389"/>
    </row>
    <row r="749" s="338" customFormat="1" ht="24" customHeight="1" spans="1:10">
      <c r="A749" s="386" t="s">
        <v>1423</v>
      </c>
      <c r="B749" s="387">
        <v>5</v>
      </c>
      <c r="C749" s="388" t="s">
        <v>1424</v>
      </c>
      <c r="D749" s="81">
        <v>0</v>
      </c>
      <c r="E749" s="81"/>
      <c r="F749" s="81">
        <v>0</v>
      </c>
      <c r="G749" s="81"/>
      <c r="H749" s="389"/>
      <c r="I749" s="81">
        <f t="shared" si="91"/>
        <v>0</v>
      </c>
      <c r="J749" s="389"/>
    </row>
    <row r="750" s="338" customFormat="1" ht="24" customHeight="1" spans="1:10">
      <c r="A750" s="386" t="s">
        <v>1425</v>
      </c>
      <c r="B750" s="387">
        <v>7</v>
      </c>
      <c r="C750" s="388" t="s">
        <v>1426</v>
      </c>
      <c r="D750" s="81">
        <v>0</v>
      </c>
      <c r="E750" s="81"/>
      <c r="F750" s="81">
        <v>0</v>
      </c>
      <c r="G750" s="81"/>
      <c r="H750" s="389"/>
      <c r="I750" s="81">
        <f t="shared" si="91"/>
        <v>0</v>
      </c>
      <c r="J750" s="389"/>
    </row>
    <row r="751" s="338" customFormat="1" ht="24" customHeight="1" spans="1:10">
      <c r="A751" s="386" t="s">
        <v>1427</v>
      </c>
      <c r="B751" s="387">
        <v>7</v>
      </c>
      <c r="C751" s="388" t="s">
        <v>1428</v>
      </c>
      <c r="D751" s="81">
        <v>0</v>
      </c>
      <c r="E751" s="81"/>
      <c r="F751" s="81">
        <v>0</v>
      </c>
      <c r="G751" s="81"/>
      <c r="H751" s="389"/>
      <c r="I751" s="81">
        <f t="shared" si="91"/>
        <v>0</v>
      </c>
      <c r="J751" s="389"/>
    </row>
    <row r="752" s="338" customFormat="1" ht="24" customHeight="1" spans="1:10">
      <c r="A752" s="386" t="s">
        <v>1429</v>
      </c>
      <c r="B752" s="387">
        <v>7</v>
      </c>
      <c r="C752" s="388" t="s">
        <v>1430</v>
      </c>
      <c r="D752" s="81">
        <v>0</v>
      </c>
      <c r="E752" s="81"/>
      <c r="F752" s="81">
        <v>0</v>
      </c>
      <c r="G752" s="81"/>
      <c r="H752" s="389"/>
      <c r="I752" s="81">
        <f t="shared" si="91"/>
        <v>0</v>
      </c>
      <c r="J752" s="389"/>
    </row>
    <row r="753" s="338" customFormat="1" ht="24" customHeight="1" spans="1:10">
      <c r="A753" s="386" t="s">
        <v>1431</v>
      </c>
      <c r="B753" s="387">
        <v>7</v>
      </c>
      <c r="C753" s="388" t="s">
        <v>1432</v>
      </c>
      <c r="D753" s="81">
        <v>0</v>
      </c>
      <c r="E753" s="81"/>
      <c r="F753" s="81">
        <v>0</v>
      </c>
      <c r="G753" s="81"/>
      <c r="H753" s="389"/>
      <c r="I753" s="81">
        <f t="shared" si="91"/>
        <v>0</v>
      </c>
      <c r="J753" s="389"/>
    </row>
    <row r="754" s="338" customFormat="1" ht="24" customHeight="1" spans="1:10">
      <c r="A754" s="386" t="s">
        <v>1433</v>
      </c>
      <c r="B754" s="387">
        <v>7</v>
      </c>
      <c r="C754" s="388" t="s">
        <v>1434</v>
      </c>
      <c r="D754" s="81">
        <v>0</v>
      </c>
      <c r="E754" s="81"/>
      <c r="F754" s="81">
        <v>0</v>
      </c>
      <c r="G754" s="81"/>
      <c r="H754" s="389"/>
      <c r="I754" s="81">
        <f t="shared" si="91"/>
        <v>0</v>
      </c>
      <c r="J754" s="389"/>
    </row>
    <row r="755" s="338" customFormat="1" ht="24" customHeight="1" spans="1:10">
      <c r="A755" s="386" t="s">
        <v>1435</v>
      </c>
      <c r="B755" s="387">
        <v>5</v>
      </c>
      <c r="C755" s="388" t="s">
        <v>1436</v>
      </c>
      <c r="D755" s="81">
        <v>0</v>
      </c>
      <c r="E755" s="81"/>
      <c r="F755" s="81">
        <v>0</v>
      </c>
      <c r="G755" s="81"/>
      <c r="H755" s="389"/>
      <c r="I755" s="81">
        <f t="shared" si="91"/>
        <v>0</v>
      </c>
      <c r="J755" s="389"/>
    </row>
    <row r="756" s="338" customFormat="1" ht="24" customHeight="1" spans="1:10">
      <c r="A756" s="386" t="s">
        <v>1437</v>
      </c>
      <c r="B756" s="387">
        <v>7</v>
      </c>
      <c r="C756" s="388" t="s">
        <v>1438</v>
      </c>
      <c r="D756" s="81">
        <v>0</v>
      </c>
      <c r="E756" s="81"/>
      <c r="F756" s="81">
        <v>0</v>
      </c>
      <c r="G756" s="81"/>
      <c r="H756" s="389"/>
      <c r="I756" s="81">
        <f t="shared" si="91"/>
        <v>0</v>
      </c>
      <c r="J756" s="389"/>
    </row>
    <row r="757" s="338" customFormat="1" ht="24" customHeight="1" spans="1:10">
      <c r="A757" s="386" t="s">
        <v>1439</v>
      </c>
      <c r="B757" s="387">
        <v>7</v>
      </c>
      <c r="C757" s="388" t="s">
        <v>1440</v>
      </c>
      <c r="D757" s="81">
        <v>0</v>
      </c>
      <c r="E757" s="81"/>
      <c r="F757" s="81">
        <v>0</v>
      </c>
      <c r="G757" s="81"/>
      <c r="H757" s="389"/>
      <c r="I757" s="81">
        <f t="shared" si="91"/>
        <v>0</v>
      </c>
      <c r="J757" s="389"/>
    </row>
    <row r="758" s="338" customFormat="1" ht="24" customHeight="1" spans="1:10">
      <c r="A758" s="386" t="s">
        <v>1441</v>
      </c>
      <c r="B758" s="387">
        <v>5</v>
      </c>
      <c r="C758" s="388" t="s">
        <v>1442</v>
      </c>
      <c r="D758" s="81">
        <v>0</v>
      </c>
      <c r="E758" s="81"/>
      <c r="F758" s="81">
        <v>0</v>
      </c>
      <c r="G758" s="81"/>
      <c r="H758" s="389"/>
      <c r="I758" s="81">
        <f t="shared" si="91"/>
        <v>0</v>
      </c>
      <c r="J758" s="389"/>
    </row>
    <row r="759" s="338" customFormat="1" ht="24" customHeight="1" spans="1:10">
      <c r="A759" s="386" t="s">
        <v>1443</v>
      </c>
      <c r="B759" s="387">
        <v>7</v>
      </c>
      <c r="C759" s="388" t="s">
        <v>1444</v>
      </c>
      <c r="D759" s="81">
        <v>0</v>
      </c>
      <c r="E759" s="81"/>
      <c r="F759" s="81">
        <v>0</v>
      </c>
      <c r="G759" s="81"/>
      <c r="H759" s="389"/>
      <c r="I759" s="81">
        <f t="shared" si="91"/>
        <v>0</v>
      </c>
      <c r="J759" s="389"/>
    </row>
    <row r="760" s="338" customFormat="1" ht="24" customHeight="1" spans="1:10">
      <c r="A760" s="386" t="s">
        <v>1445</v>
      </c>
      <c r="B760" s="387">
        <v>7</v>
      </c>
      <c r="C760" s="388" t="s">
        <v>1446</v>
      </c>
      <c r="D760" s="81">
        <v>0</v>
      </c>
      <c r="E760" s="81"/>
      <c r="F760" s="81">
        <v>0</v>
      </c>
      <c r="G760" s="81"/>
      <c r="H760" s="389"/>
      <c r="I760" s="81">
        <f t="shared" si="91"/>
        <v>0</v>
      </c>
      <c r="J760" s="389"/>
    </row>
    <row r="761" s="338" customFormat="1" ht="24" customHeight="1" spans="1:10">
      <c r="A761" s="386" t="s">
        <v>1447</v>
      </c>
      <c r="B761" s="387">
        <v>5</v>
      </c>
      <c r="C761" s="388" t="s">
        <v>1448</v>
      </c>
      <c r="D761" s="81">
        <v>0</v>
      </c>
      <c r="E761" s="81"/>
      <c r="F761" s="81">
        <v>0</v>
      </c>
      <c r="G761" s="81"/>
      <c r="H761" s="389"/>
      <c r="I761" s="81">
        <f t="shared" si="91"/>
        <v>0</v>
      </c>
      <c r="J761" s="389"/>
    </row>
    <row r="762" s="338" customFormat="1" ht="24" customHeight="1" spans="1:10">
      <c r="A762" s="386" t="s">
        <v>1449</v>
      </c>
      <c r="B762" s="387">
        <v>7</v>
      </c>
      <c r="C762" s="388" t="s">
        <v>1450</v>
      </c>
      <c r="D762" s="81">
        <v>0</v>
      </c>
      <c r="E762" s="81"/>
      <c r="F762" s="81">
        <v>0</v>
      </c>
      <c r="G762" s="81"/>
      <c r="H762" s="389"/>
      <c r="I762" s="81">
        <f t="shared" si="91"/>
        <v>0</v>
      </c>
      <c r="J762" s="389"/>
    </row>
    <row r="763" s="338" customFormat="1" ht="24" customHeight="1" spans="1:10">
      <c r="A763" s="386" t="s">
        <v>1451</v>
      </c>
      <c r="B763" s="387">
        <v>5</v>
      </c>
      <c r="C763" s="388" t="s">
        <v>1452</v>
      </c>
      <c r="D763" s="81">
        <v>2850000</v>
      </c>
      <c r="E763" s="81"/>
      <c r="F763" s="81">
        <v>591376.5</v>
      </c>
      <c r="G763" s="81"/>
      <c r="H763" s="389"/>
      <c r="I763" s="81">
        <f t="shared" si="91"/>
        <v>-2850000</v>
      </c>
      <c r="J763" s="389">
        <f t="shared" ref="J763:J766" si="92">I763/D763</f>
        <v>-1</v>
      </c>
    </row>
    <row r="764" s="338" customFormat="1" ht="24" customHeight="1" spans="1:10">
      <c r="A764" s="386" t="s">
        <v>1453</v>
      </c>
      <c r="B764" s="387">
        <v>7</v>
      </c>
      <c r="C764" s="388" t="s">
        <v>1454</v>
      </c>
      <c r="D764" s="81">
        <v>0</v>
      </c>
      <c r="E764" s="81"/>
      <c r="F764" s="81">
        <v>591376.5</v>
      </c>
      <c r="G764" s="81"/>
      <c r="H764" s="389"/>
      <c r="I764" s="81">
        <f t="shared" si="91"/>
        <v>0</v>
      </c>
      <c r="J764" s="389"/>
    </row>
    <row r="765" s="338" customFormat="1" ht="24" customHeight="1" spans="1:10">
      <c r="A765" s="386" t="s">
        <v>1455</v>
      </c>
      <c r="B765" s="387">
        <v>5</v>
      </c>
      <c r="C765" s="388" t="s">
        <v>1456</v>
      </c>
      <c r="D765" s="81">
        <v>580000</v>
      </c>
      <c r="E765" s="81"/>
      <c r="F765" s="81">
        <v>0</v>
      </c>
      <c r="G765" s="81"/>
      <c r="H765" s="389"/>
      <c r="I765" s="81">
        <f t="shared" si="91"/>
        <v>-580000</v>
      </c>
      <c r="J765" s="389">
        <f t="shared" si="92"/>
        <v>-1</v>
      </c>
    </row>
    <row r="766" s="338" customFormat="1" ht="24" customHeight="1" spans="1:10">
      <c r="A766" s="386" t="s">
        <v>1457</v>
      </c>
      <c r="B766" s="387">
        <v>7</v>
      </c>
      <c r="C766" s="388" t="s">
        <v>1458</v>
      </c>
      <c r="D766" s="81">
        <v>580000</v>
      </c>
      <c r="E766" s="81"/>
      <c r="F766" s="81">
        <v>0</v>
      </c>
      <c r="G766" s="81"/>
      <c r="H766" s="389"/>
      <c r="I766" s="81">
        <f t="shared" si="91"/>
        <v>-580000</v>
      </c>
      <c r="J766" s="389">
        <f t="shared" si="92"/>
        <v>-1</v>
      </c>
    </row>
    <row r="767" s="338" customFormat="1" ht="24" customHeight="1" spans="1:10">
      <c r="A767" s="386" t="s">
        <v>1459</v>
      </c>
      <c r="B767" s="387">
        <v>7</v>
      </c>
      <c r="C767" s="388" t="s">
        <v>1460</v>
      </c>
      <c r="D767" s="81">
        <v>0</v>
      </c>
      <c r="E767" s="81"/>
      <c r="F767" s="81">
        <v>0</v>
      </c>
      <c r="G767" s="81"/>
      <c r="H767" s="389"/>
      <c r="I767" s="81">
        <f t="shared" si="91"/>
        <v>0</v>
      </c>
      <c r="J767" s="389"/>
    </row>
    <row r="768" s="338" customFormat="1" ht="24" customHeight="1" spans="1:10">
      <c r="A768" s="386" t="s">
        <v>1461</v>
      </c>
      <c r="B768" s="387">
        <v>7</v>
      </c>
      <c r="C768" s="388" t="s">
        <v>1462</v>
      </c>
      <c r="D768" s="81">
        <v>0</v>
      </c>
      <c r="E768" s="81"/>
      <c r="F768" s="81">
        <v>0</v>
      </c>
      <c r="G768" s="81"/>
      <c r="H768" s="389"/>
      <c r="I768" s="81">
        <f t="shared" si="91"/>
        <v>0</v>
      </c>
      <c r="J768" s="389"/>
    </row>
    <row r="769" s="338" customFormat="1" ht="24" customHeight="1" spans="1:10">
      <c r="A769" s="386" t="s">
        <v>1463</v>
      </c>
      <c r="B769" s="387">
        <v>7</v>
      </c>
      <c r="C769" s="388" t="s">
        <v>1464</v>
      </c>
      <c r="D769" s="81">
        <v>0</v>
      </c>
      <c r="E769" s="81"/>
      <c r="F769" s="81">
        <v>0</v>
      </c>
      <c r="G769" s="81"/>
      <c r="H769" s="389"/>
      <c r="I769" s="81">
        <f t="shared" si="91"/>
        <v>0</v>
      </c>
      <c r="J769" s="389"/>
    </row>
    <row r="770" s="338" customFormat="1" ht="24" customHeight="1" spans="1:10">
      <c r="A770" s="386" t="s">
        <v>1465</v>
      </c>
      <c r="B770" s="387">
        <v>7</v>
      </c>
      <c r="C770" s="388" t="s">
        <v>1466</v>
      </c>
      <c r="D770" s="81">
        <v>0</v>
      </c>
      <c r="E770" s="81"/>
      <c r="F770" s="81">
        <v>0</v>
      </c>
      <c r="G770" s="81"/>
      <c r="H770" s="389"/>
      <c r="I770" s="81">
        <f t="shared" si="91"/>
        <v>0</v>
      </c>
      <c r="J770" s="389"/>
    </row>
    <row r="771" s="338" customFormat="1" ht="24" customHeight="1" spans="1:10">
      <c r="A771" s="386" t="s">
        <v>1467</v>
      </c>
      <c r="B771" s="387">
        <v>5</v>
      </c>
      <c r="C771" s="388" t="s">
        <v>1468</v>
      </c>
      <c r="D771" s="81">
        <v>0</v>
      </c>
      <c r="E771" s="81"/>
      <c r="F771" s="81">
        <v>0</v>
      </c>
      <c r="G771" s="81"/>
      <c r="H771" s="389"/>
      <c r="I771" s="81">
        <f t="shared" si="91"/>
        <v>0</v>
      </c>
      <c r="J771" s="389"/>
    </row>
    <row r="772" s="338" customFormat="1" ht="24" customHeight="1" spans="1:10">
      <c r="A772" s="386" t="s">
        <v>1469</v>
      </c>
      <c r="B772" s="387">
        <v>7</v>
      </c>
      <c r="C772" s="388" t="s">
        <v>1470</v>
      </c>
      <c r="D772" s="81">
        <v>0</v>
      </c>
      <c r="E772" s="81"/>
      <c r="F772" s="81">
        <v>0</v>
      </c>
      <c r="G772" s="81"/>
      <c r="H772" s="389"/>
      <c r="I772" s="81">
        <f t="shared" si="91"/>
        <v>0</v>
      </c>
      <c r="J772" s="389"/>
    </row>
    <row r="773" s="338" customFormat="1" ht="24" customHeight="1" spans="1:10">
      <c r="A773" s="386" t="s">
        <v>1471</v>
      </c>
      <c r="B773" s="387">
        <v>5</v>
      </c>
      <c r="C773" s="388" t="s">
        <v>1472</v>
      </c>
      <c r="D773" s="81">
        <v>0</v>
      </c>
      <c r="E773" s="81"/>
      <c r="F773" s="81">
        <v>0</v>
      </c>
      <c r="G773" s="81"/>
      <c r="H773" s="389"/>
      <c r="I773" s="81">
        <f t="shared" si="91"/>
        <v>0</v>
      </c>
      <c r="J773" s="389"/>
    </row>
    <row r="774" s="338" customFormat="1" ht="24" customHeight="1" spans="1:10">
      <c r="A774" s="386" t="s">
        <v>1473</v>
      </c>
      <c r="B774" s="387">
        <v>7</v>
      </c>
      <c r="C774" s="388" t="s">
        <v>1474</v>
      </c>
      <c r="D774" s="81">
        <v>0</v>
      </c>
      <c r="E774" s="81"/>
      <c r="F774" s="81">
        <v>0</v>
      </c>
      <c r="G774" s="81"/>
      <c r="H774" s="389"/>
      <c r="I774" s="81">
        <f t="shared" si="91"/>
        <v>0</v>
      </c>
      <c r="J774" s="389"/>
    </row>
    <row r="775" s="338" customFormat="1" ht="24" customHeight="1" spans="1:10">
      <c r="A775" s="386" t="s">
        <v>1475</v>
      </c>
      <c r="B775" s="387">
        <v>5</v>
      </c>
      <c r="C775" s="388" t="s">
        <v>1476</v>
      </c>
      <c r="D775" s="81">
        <v>0</v>
      </c>
      <c r="E775" s="81"/>
      <c r="F775" s="81">
        <v>0</v>
      </c>
      <c r="G775" s="81"/>
      <c r="H775" s="389"/>
      <c r="I775" s="81">
        <f t="shared" ref="I775:I838" si="93">G775-D775</f>
        <v>0</v>
      </c>
      <c r="J775" s="389"/>
    </row>
    <row r="776" s="338" customFormat="1" ht="24" customHeight="1" spans="1:10">
      <c r="A776" s="386" t="s">
        <v>1477</v>
      </c>
      <c r="B776" s="387">
        <v>7</v>
      </c>
      <c r="C776" s="388" t="s">
        <v>125</v>
      </c>
      <c r="D776" s="81">
        <v>0</v>
      </c>
      <c r="E776" s="81"/>
      <c r="F776" s="81">
        <v>0</v>
      </c>
      <c r="G776" s="81"/>
      <c r="H776" s="389"/>
      <c r="I776" s="81">
        <f t="shared" si="93"/>
        <v>0</v>
      </c>
      <c r="J776" s="389"/>
    </row>
    <row r="777" s="338" customFormat="1" ht="24" customHeight="1" spans="1:10">
      <c r="A777" s="386" t="s">
        <v>1478</v>
      </c>
      <c r="B777" s="387">
        <v>7</v>
      </c>
      <c r="C777" s="388" t="s">
        <v>127</v>
      </c>
      <c r="D777" s="81">
        <v>0</v>
      </c>
      <c r="E777" s="81"/>
      <c r="F777" s="81">
        <v>0</v>
      </c>
      <c r="G777" s="81"/>
      <c r="H777" s="389"/>
      <c r="I777" s="81">
        <f t="shared" si="93"/>
        <v>0</v>
      </c>
      <c r="J777" s="389"/>
    </row>
    <row r="778" s="338" customFormat="1" ht="24" customHeight="1" spans="1:10">
      <c r="A778" s="386" t="s">
        <v>1479</v>
      </c>
      <c r="B778" s="387">
        <v>7</v>
      </c>
      <c r="C778" s="388" t="s">
        <v>129</v>
      </c>
      <c r="D778" s="81">
        <v>0</v>
      </c>
      <c r="E778" s="81"/>
      <c r="F778" s="81">
        <v>0</v>
      </c>
      <c r="G778" s="81"/>
      <c r="H778" s="389"/>
      <c r="I778" s="81">
        <f t="shared" si="93"/>
        <v>0</v>
      </c>
      <c r="J778" s="389"/>
    </row>
    <row r="779" s="338" customFormat="1" ht="24" customHeight="1" spans="1:10">
      <c r="A779" s="386" t="s">
        <v>1480</v>
      </c>
      <c r="B779" s="387">
        <v>7</v>
      </c>
      <c r="C779" s="388" t="s">
        <v>1481</v>
      </c>
      <c r="D779" s="81">
        <v>0</v>
      </c>
      <c r="E779" s="81"/>
      <c r="F779" s="81">
        <v>0</v>
      </c>
      <c r="G779" s="81"/>
      <c r="H779" s="389"/>
      <c r="I779" s="81">
        <f t="shared" si="93"/>
        <v>0</v>
      </c>
      <c r="J779" s="389"/>
    </row>
    <row r="780" s="338" customFormat="1" ht="24" customHeight="1" spans="1:10">
      <c r="A780" s="386" t="s">
        <v>1482</v>
      </c>
      <c r="B780" s="387">
        <v>7</v>
      </c>
      <c r="C780" s="388" t="s">
        <v>1483</v>
      </c>
      <c r="D780" s="81">
        <v>0</v>
      </c>
      <c r="E780" s="81"/>
      <c r="F780" s="81">
        <v>0</v>
      </c>
      <c r="G780" s="81"/>
      <c r="H780" s="389"/>
      <c r="I780" s="81">
        <f t="shared" si="93"/>
        <v>0</v>
      </c>
      <c r="J780" s="389"/>
    </row>
    <row r="781" s="338" customFormat="1" ht="24" customHeight="1" spans="1:10">
      <c r="A781" s="386" t="s">
        <v>1484</v>
      </c>
      <c r="B781" s="387">
        <v>7</v>
      </c>
      <c r="C781" s="388" t="s">
        <v>1485</v>
      </c>
      <c r="D781" s="81">
        <v>0</v>
      </c>
      <c r="E781" s="81"/>
      <c r="F781" s="81">
        <v>0</v>
      </c>
      <c r="G781" s="81"/>
      <c r="H781" s="389"/>
      <c r="I781" s="81">
        <f t="shared" si="93"/>
        <v>0</v>
      </c>
      <c r="J781" s="389"/>
    </row>
    <row r="782" s="338" customFormat="1" ht="24" customHeight="1" spans="1:10">
      <c r="A782" s="386" t="s">
        <v>1486</v>
      </c>
      <c r="B782" s="387">
        <v>7</v>
      </c>
      <c r="C782" s="388" t="s">
        <v>226</v>
      </c>
      <c r="D782" s="81">
        <v>0</v>
      </c>
      <c r="E782" s="81"/>
      <c r="F782" s="81">
        <v>0</v>
      </c>
      <c r="G782" s="81"/>
      <c r="H782" s="389"/>
      <c r="I782" s="81">
        <f t="shared" si="93"/>
        <v>0</v>
      </c>
      <c r="J782" s="389"/>
    </row>
    <row r="783" s="338" customFormat="1" ht="24" customHeight="1" spans="1:10">
      <c r="A783" s="386" t="s">
        <v>1487</v>
      </c>
      <c r="B783" s="387">
        <v>7</v>
      </c>
      <c r="C783" s="388" t="s">
        <v>1488</v>
      </c>
      <c r="D783" s="81">
        <v>0</v>
      </c>
      <c r="E783" s="81"/>
      <c r="F783" s="81">
        <v>0</v>
      </c>
      <c r="G783" s="81"/>
      <c r="H783" s="389"/>
      <c r="I783" s="81">
        <f t="shared" si="93"/>
        <v>0</v>
      </c>
      <c r="J783" s="389"/>
    </row>
    <row r="784" s="338" customFormat="1" ht="24" customHeight="1" spans="1:10">
      <c r="A784" s="386" t="s">
        <v>1489</v>
      </c>
      <c r="B784" s="387">
        <v>7</v>
      </c>
      <c r="C784" s="388" t="s">
        <v>143</v>
      </c>
      <c r="D784" s="81">
        <v>0</v>
      </c>
      <c r="E784" s="81"/>
      <c r="F784" s="81">
        <v>0</v>
      </c>
      <c r="G784" s="81"/>
      <c r="H784" s="389"/>
      <c r="I784" s="81">
        <f t="shared" si="93"/>
        <v>0</v>
      </c>
      <c r="J784" s="389"/>
    </row>
    <row r="785" s="338" customFormat="1" ht="24" customHeight="1" spans="1:10">
      <c r="A785" s="386" t="s">
        <v>1490</v>
      </c>
      <c r="B785" s="387">
        <v>7</v>
      </c>
      <c r="C785" s="388" t="s">
        <v>1491</v>
      </c>
      <c r="D785" s="81">
        <v>0</v>
      </c>
      <c r="E785" s="81"/>
      <c r="F785" s="81">
        <v>0</v>
      </c>
      <c r="G785" s="81"/>
      <c r="H785" s="389"/>
      <c r="I785" s="81">
        <f t="shared" si="93"/>
        <v>0</v>
      </c>
      <c r="J785" s="389"/>
    </row>
    <row r="786" s="338" customFormat="1" ht="24" customHeight="1" spans="1:10">
      <c r="A786" s="386" t="s">
        <v>1492</v>
      </c>
      <c r="B786" s="387">
        <v>5</v>
      </c>
      <c r="C786" s="388" t="s">
        <v>1493</v>
      </c>
      <c r="D786" s="81">
        <v>0</v>
      </c>
      <c r="E786" s="81"/>
      <c r="F786" s="81">
        <v>0</v>
      </c>
      <c r="G786" s="81">
        <v>84820</v>
      </c>
      <c r="H786" s="389"/>
      <c r="I786" s="81">
        <f t="shared" si="93"/>
        <v>84820</v>
      </c>
      <c r="J786" s="389"/>
    </row>
    <row r="787" s="338" customFormat="1" ht="24" customHeight="1" spans="1:10">
      <c r="A787" s="386" t="s">
        <v>1494</v>
      </c>
      <c r="B787" s="387">
        <v>7</v>
      </c>
      <c r="C787" s="388" t="s">
        <v>1495</v>
      </c>
      <c r="D787" s="81">
        <v>0</v>
      </c>
      <c r="E787" s="81"/>
      <c r="F787" s="81">
        <v>0</v>
      </c>
      <c r="G787" s="81">
        <v>84820</v>
      </c>
      <c r="H787" s="389"/>
      <c r="I787" s="81">
        <f t="shared" si="93"/>
        <v>84820</v>
      </c>
      <c r="J787" s="389"/>
    </row>
    <row r="788" s="338" customFormat="1" ht="24" customHeight="1" spans="1:10">
      <c r="A788" s="381" t="s">
        <v>1496</v>
      </c>
      <c r="B788" s="382">
        <v>3</v>
      </c>
      <c r="C788" s="402" t="s">
        <v>1497</v>
      </c>
      <c r="D788" s="403">
        <v>157880000</v>
      </c>
      <c r="E788" s="403">
        <v>167760708.35</v>
      </c>
      <c r="F788" s="403">
        <v>45141358.13</v>
      </c>
      <c r="G788" s="403">
        <v>143172806.53</v>
      </c>
      <c r="H788" s="385">
        <f t="shared" ref="H788:H790" si="94">G788/F788</f>
        <v>3.17165482965056</v>
      </c>
      <c r="I788" s="403">
        <f t="shared" si="93"/>
        <v>-14707193.47</v>
      </c>
      <c r="J788" s="385">
        <f t="shared" ref="J788:J791" si="95">I788/D788</f>
        <v>-0.0931542530402838</v>
      </c>
    </row>
    <row r="789" s="338" customFormat="1" ht="24" customHeight="1" spans="1:10">
      <c r="A789" s="386" t="s">
        <v>1498</v>
      </c>
      <c r="B789" s="387">
        <v>5</v>
      </c>
      <c r="C789" s="388" t="s">
        <v>1499</v>
      </c>
      <c r="D789" s="81">
        <v>63960000</v>
      </c>
      <c r="E789" s="81">
        <v>56931743.33</v>
      </c>
      <c r="F789" s="81">
        <v>18719189</v>
      </c>
      <c r="G789" s="81">
        <v>41622322.91</v>
      </c>
      <c r="H789" s="389">
        <f t="shared" si="94"/>
        <v>2.22351101375172</v>
      </c>
      <c r="I789" s="81">
        <f t="shared" si="93"/>
        <v>-22337677.09</v>
      </c>
      <c r="J789" s="389">
        <f t="shared" si="95"/>
        <v>-0.349244482332708</v>
      </c>
    </row>
    <row r="790" s="338" customFormat="1" ht="24" customHeight="1" spans="1:10">
      <c r="A790" s="386" t="s">
        <v>1500</v>
      </c>
      <c r="B790" s="387">
        <v>7</v>
      </c>
      <c r="C790" s="388" t="s">
        <v>125</v>
      </c>
      <c r="D790" s="81">
        <v>2920000</v>
      </c>
      <c r="E790" s="81">
        <v>2148289.93</v>
      </c>
      <c r="F790" s="81">
        <v>941248</v>
      </c>
      <c r="G790" s="81">
        <v>1797271.2</v>
      </c>
      <c r="H790" s="389">
        <f t="shared" si="94"/>
        <v>1.90945553137962</v>
      </c>
      <c r="I790" s="81">
        <f t="shared" si="93"/>
        <v>-1122728.8</v>
      </c>
      <c r="J790" s="389">
        <f t="shared" si="95"/>
        <v>-0.384496164383562</v>
      </c>
    </row>
    <row r="791" s="338" customFormat="1" ht="24" customHeight="1" spans="1:10">
      <c r="A791" s="386" t="s">
        <v>1501</v>
      </c>
      <c r="B791" s="387">
        <v>7</v>
      </c>
      <c r="C791" s="388" t="s">
        <v>127</v>
      </c>
      <c r="D791" s="81">
        <v>880000</v>
      </c>
      <c r="E791" s="81">
        <v>6217420</v>
      </c>
      <c r="F791" s="81">
        <v>5536200</v>
      </c>
      <c r="G791" s="81">
        <v>4574789.9</v>
      </c>
      <c r="H791" s="389"/>
      <c r="I791" s="81">
        <f t="shared" si="93"/>
        <v>3694789.9</v>
      </c>
      <c r="J791" s="389">
        <f t="shared" si="95"/>
        <v>4.19862488636364</v>
      </c>
    </row>
    <row r="792" s="338" customFormat="1" ht="24" customHeight="1" spans="1:10">
      <c r="A792" s="386" t="s">
        <v>1502</v>
      </c>
      <c r="B792" s="387">
        <v>7</v>
      </c>
      <c r="C792" s="388" t="s">
        <v>129</v>
      </c>
      <c r="D792" s="81">
        <v>0</v>
      </c>
      <c r="E792" s="81"/>
      <c r="F792" s="81">
        <v>0</v>
      </c>
      <c r="G792" s="81"/>
      <c r="H792" s="389"/>
      <c r="I792" s="81">
        <f t="shared" si="93"/>
        <v>0</v>
      </c>
      <c r="J792" s="389"/>
    </row>
    <row r="793" s="338" customFormat="1" ht="24" customHeight="1" spans="1:10">
      <c r="A793" s="386" t="s">
        <v>1503</v>
      </c>
      <c r="B793" s="387">
        <v>7</v>
      </c>
      <c r="C793" s="388" t="s">
        <v>1504</v>
      </c>
      <c r="D793" s="81">
        <v>30470000</v>
      </c>
      <c r="E793" s="81">
        <v>43224392.4</v>
      </c>
      <c r="F793" s="81">
        <v>7856800</v>
      </c>
      <c r="G793" s="81">
        <v>32740483.24</v>
      </c>
      <c r="H793" s="389">
        <f>G793/F793</f>
        <v>4.16715243356074</v>
      </c>
      <c r="I793" s="81">
        <f t="shared" si="93"/>
        <v>2270483.24</v>
      </c>
      <c r="J793" s="389">
        <f>I793/D793</f>
        <v>0.0745153672464719</v>
      </c>
    </row>
    <row r="794" s="338" customFormat="1" ht="24" customHeight="1" spans="1:10">
      <c r="A794" s="386" t="s">
        <v>1505</v>
      </c>
      <c r="B794" s="387">
        <v>7</v>
      </c>
      <c r="C794" s="388" t="s">
        <v>1506</v>
      </c>
      <c r="D794" s="81">
        <v>0</v>
      </c>
      <c r="E794" s="81"/>
      <c r="F794" s="81">
        <v>0</v>
      </c>
      <c r="G794" s="81"/>
      <c r="H794" s="389"/>
      <c r="I794" s="81">
        <f t="shared" si="93"/>
        <v>0</v>
      </c>
      <c r="J794" s="389"/>
    </row>
    <row r="795" s="338" customFormat="1" ht="24" customHeight="1" spans="1:10">
      <c r="A795" s="386" t="s">
        <v>1507</v>
      </c>
      <c r="B795" s="387">
        <v>7</v>
      </c>
      <c r="C795" s="388" t="s">
        <v>1508</v>
      </c>
      <c r="D795" s="81">
        <v>460000</v>
      </c>
      <c r="E795" s="81">
        <v>3500000</v>
      </c>
      <c r="F795" s="81">
        <v>3458500</v>
      </c>
      <c r="G795" s="81">
        <v>1167684.52</v>
      </c>
      <c r="H795" s="389"/>
      <c r="I795" s="81">
        <f t="shared" si="93"/>
        <v>707684.52</v>
      </c>
      <c r="J795" s="389">
        <f>I795/D795</f>
        <v>1.53844460869565</v>
      </c>
    </row>
    <row r="796" s="338" customFormat="1" ht="24" customHeight="1" spans="1:10">
      <c r="A796" s="386" t="s">
        <v>1509</v>
      </c>
      <c r="B796" s="387">
        <v>7</v>
      </c>
      <c r="C796" s="388" t="s">
        <v>1510</v>
      </c>
      <c r="D796" s="81">
        <v>0</v>
      </c>
      <c r="E796" s="81"/>
      <c r="F796" s="81">
        <v>0</v>
      </c>
      <c r="G796" s="81"/>
      <c r="H796" s="389"/>
      <c r="I796" s="81">
        <f t="shared" si="93"/>
        <v>0</v>
      </c>
      <c r="J796" s="389"/>
    </row>
    <row r="797" s="338" customFormat="1" ht="24" customHeight="1" spans="1:10">
      <c r="A797" s="386" t="s">
        <v>1511</v>
      </c>
      <c r="B797" s="387">
        <v>7</v>
      </c>
      <c r="C797" s="388" t="s">
        <v>1512</v>
      </c>
      <c r="D797" s="81">
        <v>0</v>
      </c>
      <c r="E797" s="81"/>
      <c r="F797" s="81">
        <v>0</v>
      </c>
      <c r="G797" s="81"/>
      <c r="H797" s="389"/>
      <c r="I797" s="81">
        <f t="shared" si="93"/>
        <v>0</v>
      </c>
      <c r="J797" s="389"/>
    </row>
    <row r="798" s="338" customFormat="1" ht="24" customHeight="1" spans="1:10">
      <c r="A798" s="386" t="s">
        <v>1513</v>
      </c>
      <c r="B798" s="387">
        <v>7</v>
      </c>
      <c r="C798" s="388" t="s">
        <v>1514</v>
      </c>
      <c r="D798" s="81">
        <v>0</v>
      </c>
      <c r="E798" s="81"/>
      <c r="F798" s="81">
        <v>0</v>
      </c>
      <c r="G798" s="81"/>
      <c r="H798" s="389"/>
      <c r="I798" s="81">
        <f t="shared" si="93"/>
        <v>0</v>
      </c>
      <c r="J798" s="389"/>
    </row>
    <row r="799" s="338" customFormat="1" ht="24" customHeight="1" spans="1:10">
      <c r="A799" s="386" t="s">
        <v>1515</v>
      </c>
      <c r="B799" s="387">
        <v>7</v>
      </c>
      <c r="C799" s="388" t="s">
        <v>1516</v>
      </c>
      <c r="D799" s="81">
        <v>29230000</v>
      </c>
      <c r="E799" s="81">
        <v>1841641</v>
      </c>
      <c r="F799" s="81">
        <v>926441</v>
      </c>
      <c r="G799" s="81">
        <v>1342094.05</v>
      </c>
      <c r="H799" s="389"/>
      <c r="I799" s="81">
        <f t="shared" si="93"/>
        <v>-27887905.95</v>
      </c>
      <c r="J799" s="389">
        <f t="shared" ref="J799:J806" si="96">I799/D799</f>
        <v>-0.954085047895997</v>
      </c>
    </row>
    <row r="800" s="338" customFormat="1" ht="24" customHeight="1" spans="1:10">
      <c r="A800" s="386" t="s">
        <v>1517</v>
      </c>
      <c r="B800" s="387">
        <v>5</v>
      </c>
      <c r="C800" s="388" t="s">
        <v>1518</v>
      </c>
      <c r="D800" s="81">
        <v>0</v>
      </c>
      <c r="E800" s="81">
        <v>56687.4</v>
      </c>
      <c r="F800" s="81">
        <v>10000</v>
      </c>
      <c r="G800" s="81"/>
      <c r="H800" s="389"/>
      <c r="I800" s="81">
        <f t="shared" si="93"/>
        <v>0</v>
      </c>
      <c r="J800" s="389"/>
    </row>
    <row r="801" s="338" customFormat="1" ht="24" customHeight="1" spans="1:10">
      <c r="A801" s="386" t="s">
        <v>1519</v>
      </c>
      <c r="B801" s="387">
        <v>7</v>
      </c>
      <c r="C801" s="388" t="s">
        <v>1520</v>
      </c>
      <c r="D801" s="81">
        <v>0</v>
      </c>
      <c r="E801" s="81">
        <v>56687.4</v>
      </c>
      <c r="F801" s="81">
        <v>10000</v>
      </c>
      <c r="G801" s="81"/>
      <c r="H801" s="389"/>
      <c r="I801" s="81">
        <f t="shared" si="93"/>
        <v>0</v>
      </c>
      <c r="J801" s="389"/>
    </row>
    <row r="802" s="338" customFormat="1" ht="24" customHeight="1" spans="1:10">
      <c r="A802" s="386" t="s">
        <v>1521</v>
      </c>
      <c r="B802" s="387">
        <v>5</v>
      </c>
      <c r="C802" s="388" t="s">
        <v>1522</v>
      </c>
      <c r="D802" s="81">
        <v>1830000</v>
      </c>
      <c r="E802" s="81">
        <v>9582300</v>
      </c>
      <c r="F802" s="81">
        <v>5840173</v>
      </c>
      <c r="G802" s="81">
        <v>2622420.68</v>
      </c>
      <c r="H802" s="389">
        <f t="shared" ref="H802:H805" si="97">G802/F802</f>
        <v>0.449031335201885</v>
      </c>
      <c r="I802" s="81">
        <f t="shared" si="93"/>
        <v>792420.68</v>
      </c>
      <c r="J802" s="389">
        <f t="shared" si="96"/>
        <v>0.433016765027323</v>
      </c>
    </row>
    <row r="803" s="338" customFormat="1" ht="24" customHeight="1" spans="1:10">
      <c r="A803" s="386" t="s">
        <v>1523</v>
      </c>
      <c r="B803" s="387">
        <v>7</v>
      </c>
      <c r="C803" s="388" t="s">
        <v>1524</v>
      </c>
      <c r="D803" s="81">
        <v>0</v>
      </c>
      <c r="E803" s="81"/>
      <c r="F803" s="81">
        <v>202200</v>
      </c>
      <c r="G803" s="81"/>
      <c r="H803" s="389"/>
      <c r="I803" s="81">
        <f t="shared" si="93"/>
        <v>0</v>
      </c>
      <c r="J803" s="389"/>
    </row>
    <row r="804" s="338" customFormat="1" ht="24" customHeight="1" spans="1:10">
      <c r="A804" s="386" t="s">
        <v>1525</v>
      </c>
      <c r="B804" s="387">
        <v>7</v>
      </c>
      <c r="C804" s="388" t="s">
        <v>1526</v>
      </c>
      <c r="D804" s="81">
        <v>1830000</v>
      </c>
      <c r="E804" s="81">
        <v>9582300</v>
      </c>
      <c r="F804" s="81">
        <v>5637973</v>
      </c>
      <c r="G804" s="81">
        <v>2622420.68</v>
      </c>
      <c r="H804" s="389">
        <f t="shared" si="97"/>
        <v>0.465135374007644</v>
      </c>
      <c r="I804" s="81">
        <f t="shared" si="93"/>
        <v>792420.68</v>
      </c>
      <c r="J804" s="389">
        <f t="shared" si="96"/>
        <v>0.433016765027323</v>
      </c>
    </row>
    <row r="805" s="338" customFormat="1" ht="24" customHeight="1" spans="1:10">
      <c r="A805" s="386" t="s">
        <v>1527</v>
      </c>
      <c r="B805" s="387">
        <v>5</v>
      </c>
      <c r="C805" s="388" t="s">
        <v>1528</v>
      </c>
      <c r="D805" s="81">
        <v>91970000</v>
      </c>
      <c r="E805" s="81">
        <v>101189977.62</v>
      </c>
      <c r="F805" s="81">
        <v>20571996.13</v>
      </c>
      <c r="G805" s="81">
        <v>98806706.94</v>
      </c>
      <c r="H805" s="389">
        <f t="shared" si="97"/>
        <v>4.80297129727294</v>
      </c>
      <c r="I805" s="81">
        <f t="shared" si="93"/>
        <v>6836706.94</v>
      </c>
      <c r="J805" s="389">
        <f t="shared" si="96"/>
        <v>0.0743362720452321</v>
      </c>
    </row>
    <row r="806" s="338" customFormat="1" ht="24" customHeight="1" spans="1:10">
      <c r="A806" s="386" t="s">
        <v>1529</v>
      </c>
      <c r="B806" s="387">
        <v>7</v>
      </c>
      <c r="C806" s="388" t="s">
        <v>1530</v>
      </c>
      <c r="D806" s="81">
        <v>91970000</v>
      </c>
      <c r="E806" s="81">
        <v>101189977.62</v>
      </c>
      <c r="F806" s="81">
        <v>20571996.13</v>
      </c>
      <c r="G806" s="81">
        <v>98806706.94</v>
      </c>
      <c r="H806" s="389"/>
      <c r="I806" s="81">
        <f t="shared" si="93"/>
        <v>6836706.94</v>
      </c>
      <c r="J806" s="389">
        <f t="shared" si="96"/>
        <v>0.0743362720452321</v>
      </c>
    </row>
    <row r="807" s="338" customFormat="1" ht="24" customHeight="1" spans="1:10">
      <c r="A807" s="386" t="s">
        <v>1531</v>
      </c>
      <c r="B807" s="387">
        <v>5</v>
      </c>
      <c r="C807" s="388" t="s">
        <v>1532</v>
      </c>
      <c r="D807" s="81">
        <v>0</v>
      </c>
      <c r="E807" s="81"/>
      <c r="F807" s="81">
        <v>0</v>
      </c>
      <c r="G807" s="81"/>
      <c r="H807" s="389"/>
      <c r="I807" s="81">
        <f t="shared" si="93"/>
        <v>0</v>
      </c>
      <c r="J807" s="389"/>
    </row>
    <row r="808" s="338" customFormat="1" ht="24" customHeight="1" spans="1:10">
      <c r="A808" s="386" t="s">
        <v>1533</v>
      </c>
      <c r="B808" s="387">
        <v>7</v>
      </c>
      <c r="C808" s="388" t="s">
        <v>1534</v>
      </c>
      <c r="D808" s="81">
        <v>0</v>
      </c>
      <c r="E808" s="81"/>
      <c r="F808" s="81">
        <v>0</v>
      </c>
      <c r="G808" s="81"/>
      <c r="H808" s="389"/>
      <c r="I808" s="81">
        <f t="shared" si="93"/>
        <v>0</v>
      </c>
      <c r="J808" s="389"/>
    </row>
    <row r="809" s="338" customFormat="1" ht="24" customHeight="1" spans="1:10">
      <c r="A809" s="386" t="s">
        <v>1535</v>
      </c>
      <c r="B809" s="387">
        <v>5</v>
      </c>
      <c r="C809" s="388" t="s">
        <v>1536</v>
      </c>
      <c r="D809" s="81">
        <v>120000</v>
      </c>
      <c r="E809" s="81"/>
      <c r="F809" s="81">
        <v>3.78349795937538e-10</v>
      </c>
      <c r="G809" s="81">
        <v>121356</v>
      </c>
      <c r="H809" s="389"/>
      <c r="I809" s="81">
        <f t="shared" si="93"/>
        <v>1356</v>
      </c>
      <c r="J809" s="389">
        <f t="shared" ref="J809:J814" si="98">I809/D809</f>
        <v>0.0113</v>
      </c>
    </row>
    <row r="810" s="338" customFormat="1" ht="24" customHeight="1" spans="1:10">
      <c r="A810" s="386" t="s">
        <v>1537</v>
      </c>
      <c r="B810" s="387">
        <v>7</v>
      </c>
      <c r="C810" s="388" t="s">
        <v>1538</v>
      </c>
      <c r="D810" s="81">
        <v>120000</v>
      </c>
      <c r="E810" s="81"/>
      <c r="F810" s="81">
        <v>3.78349795937538e-10</v>
      </c>
      <c r="G810" s="81">
        <v>121356</v>
      </c>
      <c r="H810" s="389"/>
      <c r="I810" s="81">
        <f t="shared" si="93"/>
        <v>1356</v>
      </c>
      <c r="J810" s="389">
        <f t="shared" si="98"/>
        <v>0.0113</v>
      </c>
    </row>
    <row r="811" s="338" customFormat="1" ht="24" customHeight="1" spans="1:10">
      <c r="A811" s="381" t="s">
        <v>1539</v>
      </c>
      <c r="B811" s="382">
        <v>3</v>
      </c>
      <c r="C811" s="402" t="s">
        <v>1540</v>
      </c>
      <c r="D811" s="403">
        <v>115750000</v>
      </c>
      <c r="E811" s="403">
        <v>118226986.38</v>
      </c>
      <c r="F811" s="403">
        <v>208094885.95</v>
      </c>
      <c r="G811" s="403">
        <v>136691404.39</v>
      </c>
      <c r="H811" s="385">
        <f t="shared" ref="H811:H814" si="99">G811/F811</f>
        <v>0.656870560590535</v>
      </c>
      <c r="I811" s="403">
        <f t="shared" si="93"/>
        <v>20941404.39</v>
      </c>
      <c r="J811" s="385">
        <f t="shared" si="98"/>
        <v>0.180919260388769</v>
      </c>
    </row>
    <row r="812" s="338" customFormat="1" ht="24" customHeight="1" spans="1:10">
      <c r="A812" s="386" t="s">
        <v>1541</v>
      </c>
      <c r="B812" s="387">
        <v>5</v>
      </c>
      <c r="C812" s="388" t="s">
        <v>1542</v>
      </c>
      <c r="D812" s="81">
        <v>38380000</v>
      </c>
      <c r="E812" s="81">
        <v>74899998.68</v>
      </c>
      <c r="F812" s="81">
        <v>107695592.9</v>
      </c>
      <c r="G812" s="81">
        <v>50974311.5</v>
      </c>
      <c r="H812" s="389">
        <f t="shared" si="99"/>
        <v>0.473318453683911</v>
      </c>
      <c r="I812" s="81">
        <f t="shared" si="93"/>
        <v>12594311.5</v>
      </c>
      <c r="J812" s="389">
        <f t="shared" si="98"/>
        <v>0.328147772277228</v>
      </c>
    </row>
    <row r="813" s="338" customFormat="1" ht="24" customHeight="1" spans="1:10">
      <c r="A813" s="386" t="s">
        <v>1543</v>
      </c>
      <c r="B813" s="387">
        <v>7</v>
      </c>
      <c r="C813" s="388" t="s">
        <v>125</v>
      </c>
      <c r="D813" s="81">
        <v>3230000</v>
      </c>
      <c r="E813" s="81">
        <v>5965844.96</v>
      </c>
      <c r="F813" s="81">
        <v>4201451</v>
      </c>
      <c r="G813" s="81">
        <v>5501121.56</v>
      </c>
      <c r="H813" s="389">
        <f t="shared" si="99"/>
        <v>1.30933850234121</v>
      </c>
      <c r="I813" s="81">
        <f t="shared" si="93"/>
        <v>2271121.56</v>
      </c>
      <c r="J813" s="389">
        <f t="shared" si="98"/>
        <v>0.703133609907121</v>
      </c>
    </row>
    <row r="814" s="338" customFormat="1" ht="24" customHeight="1" spans="1:10">
      <c r="A814" s="386" t="s">
        <v>1544</v>
      </c>
      <c r="B814" s="387">
        <v>7</v>
      </c>
      <c r="C814" s="388" t="s">
        <v>127</v>
      </c>
      <c r="D814" s="81">
        <v>540000</v>
      </c>
      <c r="E814" s="81">
        <v>1868904</v>
      </c>
      <c r="F814" s="81">
        <v>1723904</v>
      </c>
      <c r="G814" s="81">
        <v>1282321.55</v>
      </c>
      <c r="H814" s="389">
        <f t="shared" si="99"/>
        <v>0.743847424218518</v>
      </c>
      <c r="I814" s="81">
        <f t="shared" si="93"/>
        <v>742321.55</v>
      </c>
      <c r="J814" s="389">
        <f t="shared" si="98"/>
        <v>1.37466953703704</v>
      </c>
    </row>
    <row r="815" s="338" customFormat="1" ht="24" customHeight="1" spans="1:10">
      <c r="A815" s="386" t="s">
        <v>1545</v>
      </c>
      <c r="B815" s="387">
        <v>7</v>
      </c>
      <c r="C815" s="388" t="s">
        <v>129</v>
      </c>
      <c r="D815" s="81">
        <v>0</v>
      </c>
      <c r="E815" s="81"/>
      <c r="F815" s="81">
        <v>0</v>
      </c>
      <c r="G815" s="81"/>
      <c r="H815" s="389"/>
      <c r="I815" s="81">
        <f t="shared" si="93"/>
        <v>0</v>
      </c>
      <c r="J815" s="389"/>
    </row>
    <row r="816" s="338" customFormat="1" ht="24" customHeight="1" spans="1:10">
      <c r="A816" s="386" t="s">
        <v>1546</v>
      </c>
      <c r="B816" s="387">
        <v>7</v>
      </c>
      <c r="C816" s="388" t="s">
        <v>143</v>
      </c>
      <c r="D816" s="81">
        <v>10570000</v>
      </c>
      <c r="E816" s="81">
        <v>8024304.92</v>
      </c>
      <c r="F816" s="81">
        <v>6445453.49</v>
      </c>
      <c r="G816" s="81">
        <v>9195215.28</v>
      </c>
      <c r="H816" s="389">
        <f t="shared" ref="H816:H819" si="100">G816/F816</f>
        <v>1.42662037578367</v>
      </c>
      <c r="I816" s="81">
        <f t="shared" si="93"/>
        <v>-1374784.72</v>
      </c>
      <c r="J816" s="389">
        <f t="shared" ref="J816:J819" si="101">I816/D816</f>
        <v>-0.130064779564806</v>
      </c>
    </row>
    <row r="817" s="338" customFormat="1" ht="24" customHeight="1" spans="1:10">
      <c r="A817" s="386" t="s">
        <v>1547</v>
      </c>
      <c r="B817" s="387">
        <v>7</v>
      </c>
      <c r="C817" s="388" t="s">
        <v>1548</v>
      </c>
      <c r="D817" s="81">
        <v>0</v>
      </c>
      <c r="E817" s="81"/>
      <c r="F817" s="81">
        <v>0</v>
      </c>
      <c r="G817" s="81"/>
      <c r="H817" s="389"/>
      <c r="I817" s="81">
        <f t="shared" si="93"/>
        <v>0</v>
      </c>
      <c r="J817" s="389"/>
    </row>
    <row r="818" s="338" customFormat="1" ht="24" customHeight="1" spans="1:10">
      <c r="A818" s="386" t="s">
        <v>1549</v>
      </c>
      <c r="B818" s="387">
        <v>7</v>
      </c>
      <c r="C818" s="388" t="s">
        <v>1550</v>
      </c>
      <c r="D818" s="81">
        <v>1170000</v>
      </c>
      <c r="E818" s="81"/>
      <c r="F818" s="81">
        <v>18303068.3</v>
      </c>
      <c r="G818" s="81">
        <v>3037903.02</v>
      </c>
      <c r="H818" s="389">
        <f t="shared" si="100"/>
        <v>0.165977800563636</v>
      </c>
      <c r="I818" s="81">
        <f t="shared" si="93"/>
        <v>1867903.02</v>
      </c>
      <c r="J818" s="389">
        <f t="shared" si="101"/>
        <v>1.59649830769231</v>
      </c>
    </row>
    <row r="819" s="338" customFormat="1" ht="24" customHeight="1" spans="1:10">
      <c r="A819" s="386" t="s">
        <v>1551</v>
      </c>
      <c r="B819" s="387">
        <v>7</v>
      </c>
      <c r="C819" s="388" t="s">
        <v>1552</v>
      </c>
      <c r="D819" s="81">
        <v>370000</v>
      </c>
      <c r="E819" s="81">
        <v>106000</v>
      </c>
      <c r="F819" s="81">
        <v>1369660</v>
      </c>
      <c r="G819" s="81">
        <v>876260.5</v>
      </c>
      <c r="H819" s="389">
        <f t="shared" si="100"/>
        <v>0.639764978169765</v>
      </c>
      <c r="I819" s="81">
        <f t="shared" si="93"/>
        <v>506260.5</v>
      </c>
      <c r="J819" s="389">
        <f t="shared" si="101"/>
        <v>1.36827162162162</v>
      </c>
    </row>
    <row r="820" s="338" customFormat="1" ht="24" customHeight="1" spans="1:10">
      <c r="A820" s="386" t="s">
        <v>1553</v>
      </c>
      <c r="B820" s="387">
        <v>7</v>
      </c>
      <c r="C820" s="388" t="s">
        <v>1554</v>
      </c>
      <c r="D820" s="81">
        <v>0</v>
      </c>
      <c r="E820" s="81">
        <v>169900</v>
      </c>
      <c r="F820" s="81">
        <v>231900</v>
      </c>
      <c r="G820" s="81">
        <v>79643.88</v>
      </c>
      <c r="H820" s="389"/>
      <c r="I820" s="81">
        <f t="shared" si="93"/>
        <v>79643.88</v>
      </c>
      <c r="J820" s="389"/>
    </row>
    <row r="821" s="338" customFormat="1" ht="24" customHeight="1" spans="1:10">
      <c r="A821" s="386" t="s">
        <v>1555</v>
      </c>
      <c r="B821" s="387">
        <v>7</v>
      </c>
      <c r="C821" s="388" t="s">
        <v>1556</v>
      </c>
      <c r="D821" s="81">
        <v>30000</v>
      </c>
      <c r="E821" s="81"/>
      <c r="F821" s="81">
        <v>0</v>
      </c>
      <c r="G821" s="81"/>
      <c r="H821" s="389"/>
      <c r="I821" s="81">
        <f t="shared" si="93"/>
        <v>-30000</v>
      </c>
      <c r="J821" s="389">
        <f>I821/D821</f>
        <v>-1</v>
      </c>
    </row>
    <row r="822" s="338" customFormat="1" ht="24" customHeight="1" spans="1:10">
      <c r="A822" s="386" t="s">
        <v>1557</v>
      </c>
      <c r="B822" s="387">
        <v>7</v>
      </c>
      <c r="C822" s="388" t="s">
        <v>1558</v>
      </c>
      <c r="D822" s="81">
        <v>0</v>
      </c>
      <c r="E822" s="81"/>
      <c r="F822" s="81">
        <v>0</v>
      </c>
      <c r="G822" s="81"/>
      <c r="H822" s="389"/>
      <c r="I822" s="81">
        <f t="shared" si="93"/>
        <v>0</v>
      </c>
      <c r="J822" s="389"/>
    </row>
    <row r="823" s="338" customFormat="1" ht="24" customHeight="1" spans="1:10">
      <c r="A823" s="386" t="s">
        <v>1559</v>
      </c>
      <c r="B823" s="387">
        <v>7</v>
      </c>
      <c r="C823" s="388" t="s">
        <v>1560</v>
      </c>
      <c r="D823" s="81">
        <v>0</v>
      </c>
      <c r="E823" s="81"/>
      <c r="F823" s="81">
        <v>0</v>
      </c>
      <c r="G823" s="81">
        <v>22000</v>
      </c>
      <c r="H823" s="389"/>
      <c r="I823" s="81">
        <f t="shared" si="93"/>
        <v>22000</v>
      </c>
      <c r="J823" s="389"/>
    </row>
    <row r="824" s="338" customFormat="1" ht="24" customHeight="1" spans="1:10">
      <c r="A824" s="386" t="s">
        <v>1561</v>
      </c>
      <c r="B824" s="387">
        <v>7</v>
      </c>
      <c r="C824" s="388" t="s">
        <v>1562</v>
      </c>
      <c r="D824" s="81">
        <v>0</v>
      </c>
      <c r="E824" s="81"/>
      <c r="F824" s="81">
        <v>0</v>
      </c>
      <c r="G824" s="81"/>
      <c r="H824" s="389"/>
      <c r="I824" s="81">
        <f t="shared" si="93"/>
        <v>0</v>
      </c>
      <c r="J824" s="389"/>
    </row>
    <row r="825" s="338" customFormat="1" ht="24" customHeight="1" spans="1:10">
      <c r="A825" s="386" t="s">
        <v>1563</v>
      </c>
      <c r="B825" s="387">
        <v>7</v>
      </c>
      <c r="C825" s="388" t="s">
        <v>1564</v>
      </c>
      <c r="D825" s="81">
        <v>0</v>
      </c>
      <c r="E825" s="81"/>
      <c r="F825" s="81">
        <v>200000</v>
      </c>
      <c r="G825" s="81"/>
      <c r="H825" s="389"/>
      <c r="I825" s="81">
        <f t="shared" si="93"/>
        <v>0</v>
      </c>
      <c r="J825" s="389"/>
    </row>
    <row r="826" s="338" customFormat="1" ht="24" customHeight="1" spans="1:10">
      <c r="A826" s="386" t="s">
        <v>1565</v>
      </c>
      <c r="B826" s="387">
        <v>7</v>
      </c>
      <c r="C826" s="388" t="s">
        <v>1566</v>
      </c>
      <c r="D826" s="81">
        <v>0</v>
      </c>
      <c r="E826" s="81">
        <v>26000</v>
      </c>
      <c r="F826" s="81">
        <v>26000</v>
      </c>
      <c r="G826" s="81">
        <v>8000</v>
      </c>
      <c r="H826" s="389"/>
      <c r="I826" s="81">
        <f t="shared" si="93"/>
        <v>8000</v>
      </c>
      <c r="J826" s="389"/>
    </row>
    <row r="827" s="338" customFormat="1" ht="24" customHeight="1" spans="1:10">
      <c r="A827" s="386" t="s">
        <v>1567</v>
      </c>
      <c r="B827" s="387">
        <v>7</v>
      </c>
      <c r="C827" s="388" t="s">
        <v>1568</v>
      </c>
      <c r="D827" s="81">
        <v>0</v>
      </c>
      <c r="E827" s="81"/>
      <c r="F827" s="81">
        <v>0</v>
      </c>
      <c r="G827" s="81"/>
      <c r="H827" s="389"/>
      <c r="I827" s="81">
        <f t="shared" si="93"/>
        <v>0</v>
      </c>
      <c r="J827" s="389"/>
    </row>
    <row r="828" s="338" customFormat="1" ht="24" customHeight="1" spans="1:10">
      <c r="A828" s="386" t="s">
        <v>1569</v>
      </c>
      <c r="B828" s="387">
        <v>7</v>
      </c>
      <c r="C828" s="388" t="s">
        <v>1570</v>
      </c>
      <c r="D828" s="81">
        <v>17370000</v>
      </c>
      <c r="E828" s="81">
        <v>38690412</v>
      </c>
      <c r="F828" s="81">
        <v>42285879.01</v>
      </c>
      <c r="G828" s="81">
        <v>19039300.04</v>
      </c>
      <c r="H828" s="389">
        <f>G828/F828</f>
        <v>0.450251963202597</v>
      </c>
      <c r="I828" s="81">
        <f t="shared" si="93"/>
        <v>1669300.04</v>
      </c>
      <c r="J828" s="389">
        <f>I828/D828</f>
        <v>0.0961024778353483</v>
      </c>
    </row>
    <row r="829" s="338" customFormat="1" ht="24" customHeight="1" spans="1:10">
      <c r="A829" s="386" t="s">
        <v>1571</v>
      </c>
      <c r="B829" s="387">
        <v>7</v>
      </c>
      <c r="C829" s="388" t="s">
        <v>1572</v>
      </c>
      <c r="D829" s="81">
        <v>0</v>
      </c>
      <c r="E829" s="81">
        <v>13060</v>
      </c>
      <c r="F829" s="81">
        <v>120000</v>
      </c>
      <c r="G829" s="81"/>
      <c r="H829" s="389"/>
      <c r="I829" s="81">
        <f t="shared" si="93"/>
        <v>0</v>
      </c>
      <c r="J829" s="389"/>
    </row>
    <row r="830" s="338" customFormat="1" ht="24" customHeight="1" spans="1:10">
      <c r="A830" s="386" t="s">
        <v>1573</v>
      </c>
      <c r="B830" s="387">
        <v>7</v>
      </c>
      <c r="C830" s="388" t="s">
        <v>1574</v>
      </c>
      <c r="D830" s="81">
        <v>0</v>
      </c>
      <c r="E830" s="81"/>
      <c r="F830" s="81">
        <v>1450000</v>
      </c>
      <c r="G830" s="81"/>
      <c r="H830" s="389"/>
      <c r="I830" s="81">
        <f t="shared" si="93"/>
        <v>0</v>
      </c>
      <c r="J830" s="389"/>
    </row>
    <row r="831" s="338" customFormat="1" ht="24" customHeight="1" spans="1:10">
      <c r="A831" s="386" t="s">
        <v>1575</v>
      </c>
      <c r="B831" s="387">
        <v>7</v>
      </c>
      <c r="C831" s="388" t="s">
        <v>1576</v>
      </c>
      <c r="D831" s="81">
        <v>0</v>
      </c>
      <c r="E831" s="81"/>
      <c r="F831" s="81">
        <v>0</v>
      </c>
      <c r="G831" s="81"/>
      <c r="H831" s="389"/>
      <c r="I831" s="81">
        <f t="shared" si="93"/>
        <v>0</v>
      </c>
      <c r="J831" s="389"/>
    </row>
    <row r="832" s="338" customFormat="1" ht="24" customHeight="1" spans="1:10">
      <c r="A832" s="386" t="s">
        <v>1577</v>
      </c>
      <c r="B832" s="387">
        <v>7</v>
      </c>
      <c r="C832" s="388" t="s">
        <v>1578</v>
      </c>
      <c r="D832" s="81">
        <v>0</v>
      </c>
      <c r="E832" s="81">
        <v>297005</v>
      </c>
      <c r="F832" s="81">
        <v>62305</v>
      </c>
      <c r="G832" s="81"/>
      <c r="H832" s="389"/>
      <c r="I832" s="81">
        <f t="shared" si="93"/>
        <v>0</v>
      </c>
      <c r="J832" s="389"/>
    </row>
    <row r="833" s="338" customFormat="1" ht="24" customHeight="1" spans="1:10">
      <c r="A833" s="386" t="s">
        <v>1579</v>
      </c>
      <c r="B833" s="387">
        <v>7</v>
      </c>
      <c r="C833" s="388" t="s">
        <v>1580</v>
      </c>
      <c r="D833" s="81">
        <v>0</v>
      </c>
      <c r="E833" s="81">
        <v>3442600</v>
      </c>
      <c r="F833" s="81">
        <v>238165</v>
      </c>
      <c r="G833" s="81">
        <v>238165</v>
      </c>
      <c r="H833" s="389"/>
      <c r="I833" s="81">
        <f t="shared" si="93"/>
        <v>238165</v>
      </c>
      <c r="J833" s="389"/>
    </row>
    <row r="834" s="338" customFormat="1" ht="24" customHeight="1" spans="1:10">
      <c r="A834" s="386" t="s">
        <v>1581</v>
      </c>
      <c r="B834" s="387">
        <v>7</v>
      </c>
      <c r="C834" s="388" t="s">
        <v>1582</v>
      </c>
      <c r="D834" s="81">
        <v>30000</v>
      </c>
      <c r="E834" s="81">
        <v>16000</v>
      </c>
      <c r="F834" s="81">
        <v>16000</v>
      </c>
      <c r="G834" s="81">
        <v>8000</v>
      </c>
      <c r="H834" s="389"/>
      <c r="I834" s="81">
        <f t="shared" si="93"/>
        <v>-22000</v>
      </c>
      <c r="J834" s="389">
        <f t="shared" ref="J834:J838" si="102">I834/D834</f>
        <v>-0.733333333333333</v>
      </c>
    </row>
    <row r="835" s="338" customFormat="1" ht="24" customHeight="1" spans="1:10">
      <c r="A835" s="386" t="s">
        <v>1583</v>
      </c>
      <c r="B835" s="387">
        <v>7</v>
      </c>
      <c r="C835" s="388" t="s">
        <v>1584</v>
      </c>
      <c r="D835" s="81">
        <v>0</v>
      </c>
      <c r="E835" s="81"/>
      <c r="F835" s="81">
        <v>10000</v>
      </c>
      <c r="G835" s="81"/>
      <c r="H835" s="389"/>
      <c r="I835" s="81">
        <f t="shared" si="93"/>
        <v>0</v>
      </c>
      <c r="J835" s="389"/>
    </row>
    <row r="836" s="338" customFormat="1" ht="24" customHeight="1" spans="1:10">
      <c r="A836" s="386" t="s">
        <v>1585</v>
      </c>
      <c r="B836" s="387">
        <v>7</v>
      </c>
      <c r="C836" s="388" t="s">
        <v>1586</v>
      </c>
      <c r="D836" s="81">
        <v>4710000</v>
      </c>
      <c r="E836" s="81">
        <v>13086267.8</v>
      </c>
      <c r="F836" s="81">
        <v>21807527.15</v>
      </c>
      <c r="G836" s="81">
        <v>9467642.28</v>
      </c>
      <c r="H836" s="389"/>
      <c r="I836" s="81">
        <f t="shared" si="93"/>
        <v>4757642.28</v>
      </c>
      <c r="J836" s="389">
        <f t="shared" si="102"/>
        <v>1.01011513375796</v>
      </c>
    </row>
    <row r="837" s="338" customFormat="1" ht="24" customHeight="1" spans="1:10">
      <c r="A837" s="386" t="s">
        <v>1587</v>
      </c>
      <c r="B837" s="387">
        <v>7</v>
      </c>
      <c r="C837" s="388" t="s">
        <v>1588</v>
      </c>
      <c r="D837" s="81">
        <v>360000</v>
      </c>
      <c r="E837" s="81">
        <v>3193700</v>
      </c>
      <c r="F837" s="81">
        <v>9204279.95</v>
      </c>
      <c r="G837" s="81">
        <v>2218738.39</v>
      </c>
      <c r="H837" s="389"/>
      <c r="I837" s="81">
        <f t="shared" si="93"/>
        <v>1858738.39</v>
      </c>
      <c r="J837" s="389">
        <f t="shared" si="102"/>
        <v>5.16316219444445</v>
      </c>
    </row>
    <row r="838" s="338" customFormat="1" ht="24" customHeight="1" spans="1:10">
      <c r="A838" s="386" t="s">
        <v>1589</v>
      </c>
      <c r="B838" s="387">
        <v>5</v>
      </c>
      <c r="C838" s="388" t="s">
        <v>1590</v>
      </c>
      <c r="D838" s="81">
        <v>10520000</v>
      </c>
      <c r="E838" s="81">
        <v>9856644.33</v>
      </c>
      <c r="F838" s="81">
        <v>5221929.14</v>
      </c>
      <c r="G838" s="81">
        <v>8134833.7</v>
      </c>
      <c r="H838" s="389">
        <f>G838/F838</f>
        <v>1.55782154102535</v>
      </c>
      <c r="I838" s="81">
        <f t="shared" si="93"/>
        <v>-2385166.3</v>
      </c>
      <c r="J838" s="389">
        <f t="shared" si="102"/>
        <v>-0.22672683460076</v>
      </c>
    </row>
    <row r="839" s="338" customFormat="1" ht="24" customHeight="1" spans="1:10">
      <c r="A839" s="386" t="s">
        <v>1591</v>
      </c>
      <c r="B839" s="387">
        <v>7</v>
      </c>
      <c r="C839" s="388" t="s">
        <v>125</v>
      </c>
      <c r="D839" s="81">
        <v>0</v>
      </c>
      <c r="E839" s="81"/>
      <c r="F839" s="81">
        <v>0</v>
      </c>
      <c r="G839" s="81"/>
      <c r="H839" s="389"/>
      <c r="I839" s="81">
        <f t="shared" ref="I839:I902" si="103">G839-D839</f>
        <v>0</v>
      </c>
      <c r="J839" s="389"/>
    </row>
    <row r="840" s="338" customFormat="1" ht="24" customHeight="1" spans="1:10">
      <c r="A840" s="386" t="s">
        <v>1592</v>
      </c>
      <c r="B840" s="387">
        <v>7</v>
      </c>
      <c r="C840" s="388" t="s">
        <v>127</v>
      </c>
      <c r="D840" s="81">
        <v>90000</v>
      </c>
      <c r="E840" s="81">
        <v>500000</v>
      </c>
      <c r="F840" s="81">
        <v>0</v>
      </c>
      <c r="G840" s="81">
        <v>179009</v>
      </c>
      <c r="H840" s="389"/>
      <c r="I840" s="81">
        <f t="shared" si="103"/>
        <v>89009</v>
      </c>
      <c r="J840" s="389">
        <f t="shared" ref="J840:J843" si="104">I840/D840</f>
        <v>0.988988888888889</v>
      </c>
    </row>
    <row r="841" s="338" customFormat="1" ht="24" customHeight="1" spans="1:10">
      <c r="A841" s="386" t="s">
        <v>1593</v>
      </c>
      <c r="B841" s="387">
        <v>7</v>
      </c>
      <c r="C841" s="388" t="s">
        <v>129</v>
      </c>
      <c r="D841" s="81">
        <v>0</v>
      </c>
      <c r="E841" s="81"/>
      <c r="F841" s="81">
        <v>0</v>
      </c>
      <c r="G841" s="81"/>
      <c r="H841" s="389"/>
      <c r="I841" s="81">
        <f t="shared" si="103"/>
        <v>0</v>
      </c>
      <c r="J841" s="389"/>
    </row>
    <row r="842" s="338" customFormat="1" ht="24" customHeight="1" spans="1:10">
      <c r="A842" s="386" t="s">
        <v>1594</v>
      </c>
      <c r="B842" s="387">
        <v>7</v>
      </c>
      <c r="C842" s="388" t="s">
        <v>1595</v>
      </c>
      <c r="D842" s="81">
        <v>5720000</v>
      </c>
      <c r="E842" s="81">
        <v>6078194.33</v>
      </c>
      <c r="F842" s="81">
        <v>3956820</v>
      </c>
      <c r="G842" s="81">
        <v>5620898.59</v>
      </c>
      <c r="H842" s="389">
        <f>G842/F842</f>
        <v>1.42055958825522</v>
      </c>
      <c r="I842" s="81">
        <f t="shared" si="103"/>
        <v>-99101.4100000001</v>
      </c>
      <c r="J842" s="389">
        <f t="shared" si="104"/>
        <v>-0.0173254213286714</v>
      </c>
    </row>
    <row r="843" s="338" customFormat="1" ht="24" customHeight="1" spans="1:10">
      <c r="A843" s="386" t="s">
        <v>1596</v>
      </c>
      <c r="B843" s="387">
        <v>7</v>
      </c>
      <c r="C843" s="388" t="s">
        <v>1597</v>
      </c>
      <c r="D843" s="81">
        <v>140000</v>
      </c>
      <c r="E843" s="81">
        <v>26250</v>
      </c>
      <c r="F843" s="81">
        <v>36250</v>
      </c>
      <c r="G843" s="81">
        <v>10000</v>
      </c>
      <c r="H843" s="389"/>
      <c r="I843" s="81">
        <f t="shared" si="103"/>
        <v>-130000</v>
      </c>
      <c r="J843" s="389">
        <f t="shared" si="104"/>
        <v>-0.928571428571429</v>
      </c>
    </row>
    <row r="844" s="338" customFormat="1" ht="24" customHeight="1" spans="1:10">
      <c r="A844" s="386" t="s">
        <v>1598</v>
      </c>
      <c r="B844" s="387">
        <v>7</v>
      </c>
      <c r="C844" s="388" t="s">
        <v>1599</v>
      </c>
      <c r="D844" s="81">
        <v>0</v>
      </c>
      <c r="E844" s="81"/>
      <c r="F844" s="81">
        <v>325360</v>
      </c>
      <c r="G844" s="81">
        <v>245935</v>
      </c>
      <c r="H844" s="389"/>
      <c r="I844" s="81">
        <f t="shared" si="103"/>
        <v>245935</v>
      </c>
      <c r="J844" s="389"/>
    </row>
    <row r="845" s="338" customFormat="1" ht="24" customHeight="1" spans="1:10">
      <c r="A845" s="386" t="s">
        <v>1600</v>
      </c>
      <c r="B845" s="387">
        <v>7</v>
      </c>
      <c r="C845" s="388" t="s">
        <v>1601</v>
      </c>
      <c r="D845" s="81">
        <v>0</v>
      </c>
      <c r="E845" s="81">
        <v>560000</v>
      </c>
      <c r="F845" s="81">
        <v>160000</v>
      </c>
      <c r="G845" s="81"/>
      <c r="H845" s="389"/>
      <c r="I845" s="81">
        <f t="shared" si="103"/>
        <v>0</v>
      </c>
      <c r="J845" s="389"/>
    </row>
    <row r="846" s="338" customFormat="1" ht="24" customHeight="1" spans="1:10">
      <c r="A846" s="386" t="s">
        <v>1602</v>
      </c>
      <c r="B846" s="387">
        <v>7</v>
      </c>
      <c r="C846" s="388" t="s">
        <v>1603</v>
      </c>
      <c r="D846" s="81">
        <v>0</v>
      </c>
      <c r="E846" s="81"/>
      <c r="F846" s="81">
        <v>0</v>
      </c>
      <c r="G846" s="81">
        <v>7258.19</v>
      </c>
      <c r="H846" s="389"/>
      <c r="I846" s="81">
        <f t="shared" si="103"/>
        <v>7258.19</v>
      </c>
      <c r="J846" s="389"/>
    </row>
    <row r="847" s="338" customFormat="1" ht="24" customHeight="1" spans="1:10">
      <c r="A847" s="386" t="s">
        <v>1604</v>
      </c>
      <c r="B847" s="387">
        <v>7</v>
      </c>
      <c r="C847" s="388" t="s">
        <v>1605</v>
      </c>
      <c r="D847" s="81">
        <v>4270000</v>
      </c>
      <c r="E847" s="81">
        <v>2430000</v>
      </c>
      <c r="F847" s="81">
        <v>0</v>
      </c>
      <c r="G847" s="81">
        <v>734699.6</v>
      </c>
      <c r="H847" s="389"/>
      <c r="I847" s="81">
        <f t="shared" si="103"/>
        <v>-3535300.4</v>
      </c>
      <c r="J847" s="389">
        <f>I847/D847</f>
        <v>-0.827939203747073</v>
      </c>
    </row>
    <row r="848" s="338" customFormat="1" ht="24" customHeight="1" spans="1:10">
      <c r="A848" s="386" t="s">
        <v>1606</v>
      </c>
      <c r="B848" s="387">
        <v>7</v>
      </c>
      <c r="C848" s="388" t="s">
        <v>1607</v>
      </c>
      <c r="D848" s="81">
        <v>0</v>
      </c>
      <c r="E848" s="81"/>
      <c r="F848" s="81">
        <v>0</v>
      </c>
      <c r="G848" s="81"/>
      <c r="H848" s="389"/>
      <c r="I848" s="81">
        <f t="shared" si="103"/>
        <v>0</v>
      </c>
      <c r="J848" s="389"/>
    </row>
    <row r="849" s="338" customFormat="1" ht="24" customHeight="1" spans="1:10">
      <c r="A849" s="386" t="s">
        <v>1608</v>
      </c>
      <c r="B849" s="387">
        <v>7</v>
      </c>
      <c r="C849" s="388" t="s">
        <v>1609</v>
      </c>
      <c r="D849" s="81">
        <v>0</v>
      </c>
      <c r="E849" s="81"/>
      <c r="F849" s="81">
        <v>0</v>
      </c>
      <c r="G849" s="81"/>
      <c r="H849" s="389"/>
      <c r="I849" s="81">
        <f t="shared" si="103"/>
        <v>0</v>
      </c>
      <c r="J849" s="389"/>
    </row>
    <row r="850" s="338" customFormat="1" ht="24" customHeight="1" spans="1:10">
      <c r="A850" s="386" t="s">
        <v>1610</v>
      </c>
      <c r="B850" s="387">
        <v>7</v>
      </c>
      <c r="C850" s="388" t="s">
        <v>1611</v>
      </c>
      <c r="D850" s="81">
        <v>0</v>
      </c>
      <c r="E850" s="81"/>
      <c r="F850" s="81">
        <v>0</v>
      </c>
      <c r="G850" s="81"/>
      <c r="H850" s="389"/>
      <c r="I850" s="81">
        <f t="shared" si="103"/>
        <v>0</v>
      </c>
      <c r="J850" s="389"/>
    </row>
    <row r="851" s="338" customFormat="1" ht="24" customHeight="1" spans="1:10">
      <c r="A851" s="386" t="s">
        <v>1612</v>
      </c>
      <c r="B851" s="387">
        <v>7</v>
      </c>
      <c r="C851" s="388" t="s">
        <v>1613</v>
      </c>
      <c r="D851" s="81">
        <v>0</v>
      </c>
      <c r="E851" s="81"/>
      <c r="F851" s="81">
        <v>0</v>
      </c>
      <c r="G851" s="81"/>
      <c r="H851" s="389"/>
      <c r="I851" s="81">
        <f t="shared" si="103"/>
        <v>0</v>
      </c>
      <c r="J851" s="389"/>
    </row>
    <row r="852" s="338" customFormat="1" ht="24" customHeight="1" spans="1:10">
      <c r="A852" s="386" t="s">
        <v>1614</v>
      </c>
      <c r="B852" s="387">
        <v>7</v>
      </c>
      <c r="C852" s="388" t="s">
        <v>1615</v>
      </c>
      <c r="D852" s="81">
        <v>0</v>
      </c>
      <c r="E852" s="81"/>
      <c r="F852" s="81">
        <v>0</v>
      </c>
      <c r="G852" s="81"/>
      <c r="H852" s="389"/>
      <c r="I852" s="81">
        <f t="shared" si="103"/>
        <v>0</v>
      </c>
      <c r="J852" s="389"/>
    </row>
    <row r="853" s="338" customFormat="1" ht="24" customHeight="1" spans="1:10">
      <c r="A853" s="386" t="s">
        <v>1616</v>
      </c>
      <c r="B853" s="387">
        <v>7</v>
      </c>
      <c r="C853" s="388" t="s">
        <v>1617</v>
      </c>
      <c r="D853" s="81">
        <v>0</v>
      </c>
      <c r="E853" s="81"/>
      <c r="F853" s="81">
        <v>0</v>
      </c>
      <c r="G853" s="81"/>
      <c r="H853" s="389"/>
      <c r="I853" s="81">
        <f t="shared" si="103"/>
        <v>0</v>
      </c>
      <c r="J853" s="389"/>
    </row>
    <row r="854" s="338" customFormat="1" ht="24" customHeight="1" spans="1:10">
      <c r="A854" s="386" t="s">
        <v>1618</v>
      </c>
      <c r="B854" s="387">
        <v>7</v>
      </c>
      <c r="C854" s="388" t="s">
        <v>1619</v>
      </c>
      <c r="D854" s="81">
        <v>0</v>
      </c>
      <c r="E854" s="81">
        <v>131200</v>
      </c>
      <c r="F854" s="81">
        <v>131200</v>
      </c>
      <c r="G854" s="81"/>
      <c r="H854" s="389"/>
      <c r="I854" s="81">
        <f t="shared" si="103"/>
        <v>0</v>
      </c>
      <c r="J854" s="389"/>
    </row>
    <row r="855" s="338" customFormat="1" ht="24" customHeight="1" spans="1:10">
      <c r="A855" s="386" t="s">
        <v>1620</v>
      </c>
      <c r="B855" s="387">
        <v>7</v>
      </c>
      <c r="C855" s="388" t="s">
        <v>1621</v>
      </c>
      <c r="D855" s="81">
        <v>0</v>
      </c>
      <c r="E855" s="81">
        <v>131000</v>
      </c>
      <c r="F855" s="81">
        <v>0</v>
      </c>
      <c r="G855" s="81"/>
      <c r="H855" s="389"/>
      <c r="I855" s="81">
        <f t="shared" si="103"/>
        <v>0</v>
      </c>
      <c r="J855" s="389"/>
    </row>
    <row r="856" s="338" customFormat="1" ht="24" customHeight="1" spans="1:10">
      <c r="A856" s="386" t="s">
        <v>1622</v>
      </c>
      <c r="B856" s="387">
        <v>7</v>
      </c>
      <c r="C856" s="388" t="s">
        <v>1623</v>
      </c>
      <c r="D856" s="81">
        <v>200000</v>
      </c>
      <c r="E856" s="81"/>
      <c r="F856" s="81">
        <v>440699.14</v>
      </c>
      <c r="G856" s="81">
        <v>710099.14</v>
      </c>
      <c r="H856" s="389"/>
      <c r="I856" s="81">
        <f t="shared" si="103"/>
        <v>510099.14</v>
      </c>
      <c r="J856" s="389">
        <f t="shared" ref="J856:J860" si="105">I856/D856</f>
        <v>2.5504957</v>
      </c>
    </row>
    <row r="857" s="338" customFormat="1" ht="24" customHeight="1" spans="1:10">
      <c r="A857" s="386" t="s">
        <v>1624</v>
      </c>
      <c r="B857" s="387">
        <v>7</v>
      </c>
      <c r="C857" s="388" t="s">
        <v>1625</v>
      </c>
      <c r="D857" s="81">
        <v>0</v>
      </c>
      <c r="E857" s="81"/>
      <c r="F857" s="81">
        <v>0</v>
      </c>
      <c r="G857" s="81"/>
      <c r="H857" s="389"/>
      <c r="I857" s="81">
        <f t="shared" si="103"/>
        <v>0</v>
      </c>
      <c r="J857" s="389"/>
    </row>
    <row r="858" s="338" customFormat="1" ht="24" customHeight="1" spans="1:10">
      <c r="A858" s="386" t="s">
        <v>1626</v>
      </c>
      <c r="B858" s="387">
        <v>7</v>
      </c>
      <c r="C858" s="388" t="s">
        <v>1627</v>
      </c>
      <c r="D858" s="81">
        <v>0</v>
      </c>
      <c r="E858" s="81"/>
      <c r="F858" s="81">
        <v>0</v>
      </c>
      <c r="G858" s="81"/>
      <c r="H858" s="389"/>
      <c r="I858" s="81">
        <f t="shared" si="103"/>
        <v>0</v>
      </c>
      <c r="J858" s="389"/>
    </row>
    <row r="859" s="338" customFormat="1" ht="24" customHeight="1" spans="1:10">
      <c r="A859" s="386" t="s">
        <v>1628</v>
      </c>
      <c r="B859" s="387">
        <v>7</v>
      </c>
      <c r="C859" s="388" t="s">
        <v>1629</v>
      </c>
      <c r="D859" s="81">
        <v>100000</v>
      </c>
      <c r="E859" s="81"/>
      <c r="F859" s="81">
        <v>171600</v>
      </c>
      <c r="G859" s="81">
        <v>626934.18</v>
      </c>
      <c r="H859" s="389"/>
      <c r="I859" s="81">
        <f t="shared" si="103"/>
        <v>526934.18</v>
      </c>
      <c r="J859" s="389">
        <f t="shared" si="105"/>
        <v>5.2693418</v>
      </c>
    </row>
    <row r="860" s="338" customFormat="1" ht="24" customHeight="1" spans="1:10">
      <c r="A860" s="386" t="s">
        <v>1630</v>
      </c>
      <c r="B860" s="387">
        <v>5</v>
      </c>
      <c r="C860" s="388" t="s">
        <v>1631</v>
      </c>
      <c r="D860" s="81">
        <v>5240000</v>
      </c>
      <c r="E860" s="81">
        <v>8137590.62</v>
      </c>
      <c r="F860" s="81">
        <v>10878045.31</v>
      </c>
      <c r="G860" s="81">
        <v>3863014.69</v>
      </c>
      <c r="H860" s="389">
        <f t="shared" ref="H860:H866" si="106">G860/F860</f>
        <v>0.355120297802841</v>
      </c>
      <c r="I860" s="81">
        <f t="shared" si="103"/>
        <v>-1376985.31</v>
      </c>
      <c r="J860" s="389">
        <f t="shared" si="105"/>
        <v>-0.26278345610687</v>
      </c>
    </row>
    <row r="861" s="338" customFormat="1" ht="24" customHeight="1" spans="1:10">
      <c r="A861" s="386" t="s">
        <v>1632</v>
      </c>
      <c r="B861" s="387">
        <v>7</v>
      </c>
      <c r="C861" s="388" t="s">
        <v>125</v>
      </c>
      <c r="D861" s="81">
        <v>0</v>
      </c>
      <c r="E861" s="81"/>
      <c r="F861" s="81">
        <v>0</v>
      </c>
      <c r="G861" s="81"/>
      <c r="H861" s="389"/>
      <c r="I861" s="81">
        <f t="shared" si="103"/>
        <v>0</v>
      </c>
      <c r="J861" s="389"/>
    </row>
    <row r="862" s="338" customFormat="1" ht="24" customHeight="1" spans="1:10">
      <c r="A862" s="386" t="s">
        <v>1633</v>
      </c>
      <c r="B862" s="387">
        <v>7</v>
      </c>
      <c r="C862" s="388" t="s">
        <v>127</v>
      </c>
      <c r="D862" s="81">
        <v>0</v>
      </c>
      <c r="E862" s="81"/>
      <c r="F862" s="81">
        <v>670000</v>
      </c>
      <c r="G862" s="81"/>
      <c r="H862" s="389"/>
      <c r="I862" s="81">
        <f t="shared" si="103"/>
        <v>0</v>
      </c>
      <c r="J862" s="389"/>
    </row>
    <row r="863" s="338" customFormat="1" ht="24" customHeight="1" spans="1:10">
      <c r="A863" s="386" t="s">
        <v>1634</v>
      </c>
      <c r="B863" s="387">
        <v>7</v>
      </c>
      <c r="C863" s="388" t="s">
        <v>129</v>
      </c>
      <c r="D863" s="81">
        <v>0</v>
      </c>
      <c r="E863" s="81"/>
      <c r="F863" s="81">
        <v>0</v>
      </c>
      <c r="G863" s="81"/>
      <c r="H863" s="389"/>
      <c r="I863" s="81">
        <f t="shared" si="103"/>
        <v>0</v>
      </c>
      <c r="J863" s="389"/>
    </row>
    <row r="864" s="338" customFormat="1" ht="24" customHeight="1" spans="1:10">
      <c r="A864" s="386" t="s">
        <v>1635</v>
      </c>
      <c r="B864" s="387">
        <v>7</v>
      </c>
      <c r="C864" s="388" t="s">
        <v>1636</v>
      </c>
      <c r="D864" s="81">
        <v>1630000</v>
      </c>
      <c r="E864" s="81">
        <v>948750</v>
      </c>
      <c r="F864" s="81">
        <v>297500</v>
      </c>
      <c r="G864" s="81">
        <v>90382</v>
      </c>
      <c r="H864" s="389">
        <f t="shared" si="106"/>
        <v>0.303805042016807</v>
      </c>
      <c r="I864" s="81">
        <f t="shared" si="103"/>
        <v>-1539618</v>
      </c>
      <c r="J864" s="389">
        <f t="shared" ref="J864:J866" si="107">I864/D864</f>
        <v>-0.944550920245399</v>
      </c>
    </row>
    <row r="865" s="338" customFormat="1" ht="24" customHeight="1" spans="1:10">
      <c r="A865" s="386" t="s">
        <v>1637</v>
      </c>
      <c r="B865" s="387">
        <v>7</v>
      </c>
      <c r="C865" s="388" t="s">
        <v>1638</v>
      </c>
      <c r="D865" s="81">
        <v>1290000</v>
      </c>
      <c r="E865" s="81">
        <v>4526961.2</v>
      </c>
      <c r="F865" s="81">
        <v>4017070.2</v>
      </c>
      <c r="G865" s="81">
        <v>710550</v>
      </c>
      <c r="H865" s="389">
        <f t="shared" si="106"/>
        <v>0.17688264447059</v>
      </c>
      <c r="I865" s="81">
        <f t="shared" si="103"/>
        <v>-579450</v>
      </c>
      <c r="J865" s="389">
        <f t="shared" si="107"/>
        <v>-0.449186046511628</v>
      </c>
    </row>
    <row r="866" s="338" customFormat="1" ht="24" customHeight="1" spans="1:10">
      <c r="A866" s="386" t="s">
        <v>1639</v>
      </c>
      <c r="B866" s="387">
        <v>7</v>
      </c>
      <c r="C866" s="388" t="s">
        <v>1640</v>
      </c>
      <c r="D866" s="81">
        <v>260000</v>
      </c>
      <c r="E866" s="81">
        <v>50000</v>
      </c>
      <c r="F866" s="81">
        <v>3710000</v>
      </c>
      <c r="G866" s="81">
        <v>953245</v>
      </c>
      <c r="H866" s="389">
        <f t="shared" si="106"/>
        <v>0.25693935309973</v>
      </c>
      <c r="I866" s="81">
        <f t="shared" si="103"/>
        <v>693245</v>
      </c>
      <c r="J866" s="389">
        <f t="shared" si="107"/>
        <v>2.66632692307692</v>
      </c>
    </row>
    <row r="867" s="338" customFormat="1" ht="24" customHeight="1" spans="1:10">
      <c r="A867" s="386" t="s">
        <v>1641</v>
      </c>
      <c r="B867" s="387">
        <v>7</v>
      </c>
      <c r="C867" s="388" t="s">
        <v>1642</v>
      </c>
      <c r="D867" s="81">
        <v>0</v>
      </c>
      <c r="E867" s="81"/>
      <c r="F867" s="81">
        <v>0</v>
      </c>
      <c r="G867" s="81"/>
      <c r="H867" s="389"/>
      <c r="I867" s="81">
        <f t="shared" si="103"/>
        <v>0</v>
      </c>
      <c r="J867" s="389"/>
    </row>
    <row r="868" s="338" customFormat="1" ht="24" customHeight="1" spans="1:10">
      <c r="A868" s="386" t="s">
        <v>1643</v>
      </c>
      <c r="B868" s="387">
        <v>7</v>
      </c>
      <c r="C868" s="388" t="s">
        <v>1644</v>
      </c>
      <c r="D868" s="81">
        <v>0</v>
      </c>
      <c r="E868" s="81"/>
      <c r="F868" s="81">
        <v>0</v>
      </c>
      <c r="G868" s="81"/>
      <c r="H868" s="389"/>
      <c r="I868" s="81">
        <f t="shared" si="103"/>
        <v>0</v>
      </c>
      <c r="J868" s="389"/>
    </row>
    <row r="869" s="338" customFormat="1" ht="24" customHeight="1" spans="1:10">
      <c r="A869" s="386" t="s">
        <v>1645</v>
      </c>
      <c r="B869" s="387">
        <v>7</v>
      </c>
      <c r="C869" s="388" t="s">
        <v>1646</v>
      </c>
      <c r="D869" s="81">
        <v>0</v>
      </c>
      <c r="E869" s="81"/>
      <c r="F869" s="81">
        <v>0</v>
      </c>
      <c r="G869" s="81"/>
      <c r="H869" s="389"/>
      <c r="I869" s="81">
        <f t="shared" si="103"/>
        <v>0</v>
      </c>
      <c r="J869" s="389"/>
    </row>
    <row r="870" s="338" customFormat="1" ht="24" customHeight="1" spans="1:10">
      <c r="A870" s="386" t="s">
        <v>1647</v>
      </c>
      <c r="B870" s="387">
        <v>7</v>
      </c>
      <c r="C870" s="388" t="s">
        <v>1648</v>
      </c>
      <c r="D870" s="81">
        <v>0</v>
      </c>
      <c r="E870" s="81">
        <v>146000</v>
      </c>
      <c r="F870" s="81">
        <v>0</v>
      </c>
      <c r="G870" s="81"/>
      <c r="H870" s="389"/>
      <c r="I870" s="81">
        <f t="shared" si="103"/>
        <v>0</v>
      </c>
      <c r="J870" s="389"/>
    </row>
    <row r="871" s="338" customFormat="1" ht="24" customHeight="1" spans="1:10">
      <c r="A871" s="386" t="s">
        <v>1649</v>
      </c>
      <c r="B871" s="387">
        <v>7</v>
      </c>
      <c r="C871" s="388" t="s">
        <v>1650</v>
      </c>
      <c r="D871" s="81">
        <v>0</v>
      </c>
      <c r="E871" s="81"/>
      <c r="F871" s="81">
        <v>1172.11</v>
      </c>
      <c r="G871" s="81"/>
      <c r="H871" s="389"/>
      <c r="I871" s="81">
        <f t="shared" si="103"/>
        <v>0</v>
      </c>
      <c r="J871" s="389"/>
    </row>
    <row r="872" s="338" customFormat="1" ht="24" customHeight="1" spans="1:10">
      <c r="A872" s="386" t="s">
        <v>1651</v>
      </c>
      <c r="B872" s="387">
        <v>7</v>
      </c>
      <c r="C872" s="388" t="s">
        <v>1652</v>
      </c>
      <c r="D872" s="81">
        <v>0</v>
      </c>
      <c r="E872" s="81"/>
      <c r="F872" s="81">
        <v>149500</v>
      </c>
      <c r="G872" s="81">
        <v>149500</v>
      </c>
      <c r="H872" s="389"/>
      <c r="I872" s="81">
        <f t="shared" si="103"/>
        <v>149500</v>
      </c>
      <c r="J872" s="389"/>
    </row>
    <row r="873" s="338" customFormat="1" ht="24" customHeight="1" spans="1:10">
      <c r="A873" s="386" t="s">
        <v>1653</v>
      </c>
      <c r="B873" s="387">
        <v>7</v>
      </c>
      <c r="C873" s="388" t="s">
        <v>1654</v>
      </c>
      <c r="D873" s="81">
        <v>0</v>
      </c>
      <c r="E873" s="81"/>
      <c r="F873" s="81">
        <v>0</v>
      </c>
      <c r="G873" s="81"/>
      <c r="H873" s="389"/>
      <c r="I873" s="81">
        <f t="shared" si="103"/>
        <v>0</v>
      </c>
      <c r="J873" s="389"/>
    </row>
    <row r="874" s="338" customFormat="1" ht="24" customHeight="1" spans="1:10">
      <c r="A874" s="386" t="s">
        <v>1655</v>
      </c>
      <c r="B874" s="387">
        <v>7</v>
      </c>
      <c r="C874" s="388" t="s">
        <v>1656</v>
      </c>
      <c r="D874" s="81">
        <v>210000</v>
      </c>
      <c r="E874" s="81">
        <v>844060</v>
      </c>
      <c r="F874" s="81">
        <v>988980</v>
      </c>
      <c r="G874" s="81">
        <v>605280</v>
      </c>
      <c r="H874" s="389"/>
      <c r="I874" s="81">
        <f t="shared" si="103"/>
        <v>395280</v>
      </c>
      <c r="J874" s="389">
        <f>I874/D874</f>
        <v>1.88228571428571</v>
      </c>
    </row>
    <row r="875" s="338" customFormat="1" ht="24" customHeight="1" spans="1:10">
      <c r="A875" s="386" t="s">
        <v>1657</v>
      </c>
      <c r="B875" s="387">
        <v>7</v>
      </c>
      <c r="C875" s="388" t="s">
        <v>1658</v>
      </c>
      <c r="D875" s="81">
        <v>0</v>
      </c>
      <c r="E875" s="81"/>
      <c r="F875" s="81">
        <v>100000</v>
      </c>
      <c r="G875" s="81">
        <v>52600</v>
      </c>
      <c r="H875" s="389"/>
      <c r="I875" s="81">
        <f t="shared" si="103"/>
        <v>52600</v>
      </c>
      <c r="J875" s="389"/>
    </row>
    <row r="876" s="338" customFormat="1" ht="24" customHeight="1" spans="1:10">
      <c r="A876" s="386" t="s">
        <v>1659</v>
      </c>
      <c r="B876" s="387">
        <v>7</v>
      </c>
      <c r="C876" s="388" t="s">
        <v>1660</v>
      </c>
      <c r="D876" s="81">
        <v>0</v>
      </c>
      <c r="E876" s="81">
        <v>310000</v>
      </c>
      <c r="F876" s="81">
        <v>0</v>
      </c>
      <c r="G876" s="81"/>
      <c r="H876" s="389"/>
      <c r="I876" s="81">
        <f t="shared" si="103"/>
        <v>0</v>
      </c>
      <c r="J876" s="389"/>
    </row>
    <row r="877" s="338" customFormat="1" ht="24" customHeight="1" spans="1:10">
      <c r="A877" s="386" t="s">
        <v>1661</v>
      </c>
      <c r="B877" s="387">
        <v>7</v>
      </c>
      <c r="C877" s="388" t="s">
        <v>1662</v>
      </c>
      <c r="D877" s="81">
        <v>0</v>
      </c>
      <c r="E877" s="81"/>
      <c r="F877" s="81">
        <v>0</v>
      </c>
      <c r="G877" s="81"/>
      <c r="H877" s="389"/>
      <c r="I877" s="81">
        <f t="shared" si="103"/>
        <v>0</v>
      </c>
      <c r="J877" s="389"/>
    </row>
    <row r="878" s="338" customFormat="1" ht="24" customHeight="1" spans="1:10">
      <c r="A878" s="386" t="s">
        <v>1663</v>
      </c>
      <c r="B878" s="387">
        <v>7</v>
      </c>
      <c r="C878" s="388" t="s">
        <v>1664</v>
      </c>
      <c r="D878" s="81">
        <v>0</v>
      </c>
      <c r="E878" s="81"/>
      <c r="F878" s="81">
        <v>0</v>
      </c>
      <c r="G878" s="81"/>
      <c r="H878" s="389"/>
      <c r="I878" s="81">
        <f t="shared" si="103"/>
        <v>0</v>
      </c>
      <c r="J878" s="389"/>
    </row>
    <row r="879" s="338" customFormat="1" ht="24" customHeight="1" spans="1:10">
      <c r="A879" s="386" t="s">
        <v>1665</v>
      </c>
      <c r="B879" s="387">
        <v>7</v>
      </c>
      <c r="C879" s="388" t="s">
        <v>1666</v>
      </c>
      <c r="D879" s="81">
        <v>0</v>
      </c>
      <c r="E879" s="81"/>
      <c r="F879" s="81">
        <v>0</v>
      </c>
      <c r="G879" s="81"/>
      <c r="H879" s="389"/>
      <c r="I879" s="81">
        <f t="shared" si="103"/>
        <v>0</v>
      </c>
      <c r="J879" s="389"/>
    </row>
    <row r="880" s="338" customFormat="1" ht="24" customHeight="1" spans="1:10">
      <c r="A880" s="386" t="s">
        <v>1667</v>
      </c>
      <c r="B880" s="387">
        <v>7</v>
      </c>
      <c r="C880" s="388" t="s">
        <v>1668</v>
      </c>
      <c r="D880" s="81">
        <v>310000</v>
      </c>
      <c r="E880" s="81">
        <v>95900</v>
      </c>
      <c r="F880" s="81">
        <v>0</v>
      </c>
      <c r="G880" s="81">
        <v>187633</v>
      </c>
      <c r="H880" s="389"/>
      <c r="I880" s="81">
        <f t="shared" si="103"/>
        <v>-122367</v>
      </c>
      <c r="J880" s="389">
        <f>I880/D880</f>
        <v>-0.394732258064516</v>
      </c>
    </row>
    <row r="881" s="338" customFormat="1" ht="24" customHeight="1" spans="1:10">
      <c r="A881" s="386" t="s">
        <v>1669</v>
      </c>
      <c r="B881" s="387">
        <v>7</v>
      </c>
      <c r="C881" s="388" t="s">
        <v>1670</v>
      </c>
      <c r="D881" s="81">
        <v>0</v>
      </c>
      <c r="E881" s="81">
        <v>84903</v>
      </c>
      <c r="F881" s="81">
        <v>84903</v>
      </c>
      <c r="G881" s="81"/>
      <c r="H881" s="389"/>
      <c r="I881" s="81">
        <f t="shared" si="103"/>
        <v>0</v>
      </c>
      <c r="J881" s="389"/>
    </row>
    <row r="882" s="338" customFormat="1" ht="24" customHeight="1" spans="1:10">
      <c r="A882" s="386" t="s">
        <v>1671</v>
      </c>
      <c r="B882" s="387">
        <v>7</v>
      </c>
      <c r="C882" s="388" t="s">
        <v>1617</v>
      </c>
      <c r="D882" s="81">
        <v>0</v>
      </c>
      <c r="E882" s="81"/>
      <c r="F882" s="81">
        <v>0</v>
      </c>
      <c r="G882" s="81"/>
      <c r="H882" s="389"/>
      <c r="I882" s="81">
        <f t="shared" si="103"/>
        <v>0</v>
      </c>
      <c r="J882" s="389"/>
    </row>
    <row r="883" s="338" customFormat="1" ht="24" customHeight="1" spans="1:10">
      <c r="A883" s="386" t="s">
        <v>1672</v>
      </c>
      <c r="B883" s="387">
        <v>7</v>
      </c>
      <c r="C883" s="388" t="s">
        <v>1673</v>
      </c>
      <c r="D883" s="81">
        <v>0</v>
      </c>
      <c r="E883" s="81"/>
      <c r="F883" s="81">
        <v>0</v>
      </c>
      <c r="G883" s="81">
        <v>350000</v>
      </c>
      <c r="H883" s="389"/>
      <c r="I883" s="81">
        <f t="shared" si="103"/>
        <v>350000</v>
      </c>
      <c r="J883" s="389"/>
    </row>
    <row r="884" s="338" customFormat="1" ht="24" customHeight="1" spans="1:10">
      <c r="A884" s="386" t="s">
        <v>1674</v>
      </c>
      <c r="B884" s="387">
        <v>7</v>
      </c>
      <c r="C884" s="388" t="s">
        <v>1675</v>
      </c>
      <c r="D884" s="81">
        <v>80000</v>
      </c>
      <c r="E884" s="81">
        <v>200000</v>
      </c>
      <c r="F884" s="81">
        <v>200000</v>
      </c>
      <c r="G884" s="81"/>
      <c r="H884" s="389">
        <f t="shared" ref="H884:H888" si="108">G884/F884</f>
        <v>0</v>
      </c>
      <c r="I884" s="81">
        <f t="shared" si="103"/>
        <v>-80000</v>
      </c>
      <c r="J884" s="389">
        <f t="shared" ref="J884:J888" si="109">I884/D884</f>
        <v>-1</v>
      </c>
    </row>
    <row r="885" s="338" customFormat="1" ht="24" customHeight="1" spans="1:10">
      <c r="A885" s="386" t="s">
        <v>1676</v>
      </c>
      <c r="B885" s="387">
        <v>7</v>
      </c>
      <c r="C885" s="388" t="s">
        <v>1677</v>
      </c>
      <c r="D885" s="81">
        <v>0</v>
      </c>
      <c r="E885" s="81"/>
      <c r="F885" s="81">
        <v>0</v>
      </c>
      <c r="G885" s="81"/>
      <c r="H885" s="389"/>
      <c r="I885" s="81">
        <f t="shared" si="103"/>
        <v>0</v>
      </c>
      <c r="J885" s="389"/>
    </row>
    <row r="886" s="338" customFormat="1" ht="24" customHeight="1" spans="1:10">
      <c r="A886" s="386" t="s">
        <v>1678</v>
      </c>
      <c r="B886" s="387">
        <v>7</v>
      </c>
      <c r="C886" s="388" t="s">
        <v>1679</v>
      </c>
      <c r="D886" s="81">
        <v>0</v>
      </c>
      <c r="E886" s="81"/>
      <c r="F886" s="81">
        <v>0</v>
      </c>
      <c r="G886" s="81"/>
      <c r="H886" s="389"/>
      <c r="I886" s="81">
        <f t="shared" si="103"/>
        <v>0</v>
      </c>
      <c r="J886" s="389"/>
    </row>
    <row r="887" s="338" customFormat="1" ht="24" customHeight="1" spans="1:10">
      <c r="A887" s="386" t="s">
        <v>1680</v>
      </c>
      <c r="B887" s="387">
        <v>7</v>
      </c>
      <c r="C887" s="388" t="s">
        <v>1681</v>
      </c>
      <c r="D887" s="81">
        <v>1460000</v>
      </c>
      <c r="E887" s="81">
        <v>931016.42</v>
      </c>
      <c r="F887" s="81">
        <v>658920</v>
      </c>
      <c r="G887" s="81">
        <v>763824.69</v>
      </c>
      <c r="H887" s="389">
        <f t="shared" si="108"/>
        <v>1.15920702057913</v>
      </c>
      <c r="I887" s="81">
        <f t="shared" si="103"/>
        <v>-696175.31</v>
      </c>
      <c r="J887" s="389">
        <f t="shared" si="109"/>
        <v>-0.476832404109589</v>
      </c>
    </row>
    <row r="888" s="338" customFormat="1" ht="24" customHeight="1" spans="1:10">
      <c r="A888" s="386" t="s">
        <v>1682</v>
      </c>
      <c r="B888" s="387">
        <v>5</v>
      </c>
      <c r="C888" s="388" t="s">
        <v>1683</v>
      </c>
      <c r="D888" s="81">
        <v>58550000</v>
      </c>
      <c r="E888" s="81">
        <v>22243152.75</v>
      </c>
      <c r="F888" s="81">
        <v>68791752</v>
      </c>
      <c r="G888" s="81">
        <v>69039257.81</v>
      </c>
      <c r="H888" s="389">
        <f t="shared" si="108"/>
        <v>1.00359789949818</v>
      </c>
      <c r="I888" s="81">
        <f t="shared" si="103"/>
        <v>10489257.81</v>
      </c>
      <c r="J888" s="389">
        <f t="shared" si="109"/>
        <v>0.179150432280103</v>
      </c>
    </row>
    <row r="889" s="338" customFormat="1" ht="24" customHeight="1" spans="1:10">
      <c r="A889" s="386" t="s">
        <v>1684</v>
      </c>
      <c r="B889" s="387">
        <v>7</v>
      </c>
      <c r="C889" s="388" t="s">
        <v>125</v>
      </c>
      <c r="D889" s="81">
        <v>0</v>
      </c>
      <c r="E889" s="81"/>
      <c r="F889" s="81">
        <v>0</v>
      </c>
      <c r="G889" s="81"/>
      <c r="H889" s="389"/>
      <c r="I889" s="81">
        <f t="shared" si="103"/>
        <v>0</v>
      </c>
      <c r="J889" s="389"/>
    </row>
    <row r="890" s="338" customFormat="1" ht="24" customHeight="1" spans="1:10">
      <c r="A890" s="386" t="s">
        <v>1685</v>
      </c>
      <c r="B890" s="387">
        <v>7</v>
      </c>
      <c r="C890" s="388" t="s">
        <v>127</v>
      </c>
      <c r="D890" s="81">
        <v>0</v>
      </c>
      <c r="E890" s="81"/>
      <c r="F890" s="81">
        <v>104331</v>
      </c>
      <c r="G890" s="81">
        <v>104247</v>
      </c>
      <c r="H890" s="389">
        <f t="shared" ref="H890:H893" si="110">G890/F890</f>
        <v>0.999194870172815</v>
      </c>
      <c r="I890" s="81">
        <f t="shared" si="103"/>
        <v>104247</v>
      </c>
      <c r="J890" s="389"/>
    </row>
    <row r="891" s="338" customFormat="1" ht="24" customHeight="1" spans="1:10">
      <c r="A891" s="386" t="s">
        <v>1686</v>
      </c>
      <c r="B891" s="387">
        <v>7</v>
      </c>
      <c r="C891" s="388" t="s">
        <v>129</v>
      </c>
      <c r="D891" s="81">
        <v>0</v>
      </c>
      <c r="E891" s="81"/>
      <c r="F891" s="81">
        <v>0</v>
      </c>
      <c r="G891" s="81"/>
      <c r="H891" s="389"/>
      <c r="I891" s="81">
        <f t="shared" si="103"/>
        <v>0</v>
      </c>
      <c r="J891" s="389"/>
    </row>
    <row r="892" s="338" customFormat="1" ht="24" customHeight="1" spans="1:10">
      <c r="A892" s="386" t="s">
        <v>1687</v>
      </c>
      <c r="B892" s="387">
        <v>7</v>
      </c>
      <c r="C892" s="388" t="s">
        <v>1688</v>
      </c>
      <c r="D892" s="81">
        <v>25930000</v>
      </c>
      <c r="E892" s="81">
        <v>21350000</v>
      </c>
      <c r="F892" s="81">
        <v>17190996.83</v>
      </c>
      <c r="G892" s="81">
        <v>17263286.44</v>
      </c>
      <c r="H892" s="389">
        <f t="shared" si="110"/>
        <v>1.00420508541272</v>
      </c>
      <c r="I892" s="81">
        <f t="shared" si="103"/>
        <v>-8666713.56</v>
      </c>
      <c r="J892" s="389">
        <f t="shared" ref="J892:J895" si="111">I892/D892</f>
        <v>-0.334235000385654</v>
      </c>
    </row>
    <row r="893" s="338" customFormat="1" ht="24" customHeight="1" spans="1:10">
      <c r="A893" s="386" t="s">
        <v>1689</v>
      </c>
      <c r="B893" s="387">
        <v>7</v>
      </c>
      <c r="C893" s="388" t="s">
        <v>1690</v>
      </c>
      <c r="D893" s="81">
        <v>29590000</v>
      </c>
      <c r="E893" s="81"/>
      <c r="F893" s="81">
        <v>41435530.05</v>
      </c>
      <c r="G893" s="81">
        <v>41396860.39</v>
      </c>
      <c r="H893" s="389">
        <f t="shared" si="110"/>
        <v>0.999066751168542</v>
      </c>
      <c r="I893" s="81">
        <f t="shared" si="103"/>
        <v>11806860.39</v>
      </c>
      <c r="J893" s="389">
        <f t="shared" si="111"/>
        <v>0.399015221020615</v>
      </c>
    </row>
    <row r="894" s="338" customFormat="1" ht="24" customHeight="1" spans="1:10">
      <c r="A894" s="386" t="s">
        <v>1691</v>
      </c>
      <c r="B894" s="387">
        <v>7</v>
      </c>
      <c r="C894" s="388" t="s">
        <v>1692</v>
      </c>
      <c r="D894" s="81">
        <v>0</v>
      </c>
      <c r="E894" s="81"/>
      <c r="F894" s="81">
        <v>0</v>
      </c>
      <c r="G894" s="81"/>
      <c r="H894" s="389"/>
      <c r="I894" s="81">
        <f t="shared" si="103"/>
        <v>0</v>
      </c>
      <c r="J894" s="389"/>
    </row>
    <row r="895" s="338" customFormat="1" ht="24" customHeight="1" spans="1:10">
      <c r="A895" s="386" t="s">
        <v>1693</v>
      </c>
      <c r="B895" s="387">
        <v>7</v>
      </c>
      <c r="C895" s="388" t="s">
        <v>1694</v>
      </c>
      <c r="D895" s="81">
        <v>1000000</v>
      </c>
      <c r="E895" s="81"/>
      <c r="F895" s="81">
        <v>630000</v>
      </c>
      <c r="G895" s="81">
        <v>607601.95</v>
      </c>
      <c r="H895" s="389">
        <f t="shared" ref="H895:H900" si="112">G895/F895</f>
        <v>0.96444753968254</v>
      </c>
      <c r="I895" s="81">
        <f t="shared" si="103"/>
        <v>-392398.05</v>
      </c>
      <c r="J895" s="389">
        <f t="shared" si="111"/>
        <v>-0.39239805</v>
      </c>
    </row>
    <row r="896" s="338" customFormat="1" ht="24" customHeight="1" spans="1:10">
      <c r="A896" s="386" t="s">
        <v>1695</v>
      </c>
      <c r="B896" s="387">
        <v>7</v>
      </c>
      <c r="C896" s="388" t="s">
        <v>1696</v>
      </c>
      <c r="D896" s="81">
        <v>0</v>
      </c>
      <c r="E896" s="81"/>
      <c r="F896" s="81">
        <v>0</v>
      </c>
      <c r="G896" s="81"/>
      <c r="H896" s="389"/>
      <c r="I896" s="81">
        <f t="shared" si="103"/>
        <v>0</v>
      </c>
      <c r="J896" s="389"/>
    </row>
    <row r="897" s="338" customFormat="1" ht="24" customHeight="1" spans="1:10">
      <c r="A897" s="386" t="s">
        <v>1697</v>
      </c>
      <c r="B897" s="387">
        <v>7</v>
      </c>
      <c r="C897" s="388" t="s">
        <v>1698</v>
      </c>
      <c r="D897" s="81">
        <v>50000</v>
      </c>
      <c r="E897" s="81">
        <v>893152.75</v>
      </c>
      <c r="F897" s="81">
        <v>847421</v>
      </c>
      <c r="G897" s="81">
        <v>1095010.81</v>
      </c>
      <c r="H897" s="389"/>
      <c r="I897" s="81">
        <f t="shared" si="103"/>
        <v>1045010.81</v>
      </c>
      <c r="J897" s="389">
        <f t="shared" ref="J897:J899" si="113">I897/D897</f>
        <v>20.9002162</v>
      </c>
    </row>
    <row r="898" s="338" customFormat="1" ht="24" customHeight="1" spans="1:10">
      <c r="A898" s="386" t="s">
        <v>1699</v>
      </c>
      <c r="B898" s="387">
        <v>7</v>
      </c>
      <c r="C898" s="388" t="s">
        <v>1700</v>
      </c>
      <c r="D898" s="81">
        <v>1980000</v>
      </c>
      <c r="E898" s="81"/>
      <c r="F898" s="81">
        <v>8583473.12</v>
      </c>
      <c r="G898" s="81">
        <v>8572251.22</v>
      </c>
      <c r="H898" s="389">
        <f t="shared" si="112"/>
        <v>0.998692615466593</v>
      </c>
      <c r="I898" s="81">
        <f t="shared" si="103"/>
        <v>6592251.22</v>
      </c>
      <c r="J898" s="389">
        <f t="shared" si="113"/>
        <v>3.32941980808081</v>
      </c>
    </row>
    <row r="899" s="338" customFormat="1" ht="24" customHeight="1" spans="1:10">
      <c r="A899" s="386" t="s">
        <v>1701</v>
      </c>
      <c r="B899" s="387">
        <v>5</v>
      </c>
      <c r="C899" s="388" t="s">
        <v>1702</v>
      </c>
      <c r="D899" s="81">
        <v>2500000</v>
      </c>
      <c r="E899" s="81">
        <v>3000000</v>
      </c>
      <c r="F899" s="81">
        <v>11351456</v>
      </c>
      <c r="G899" s="81">
        <v>2836691.89</v>
      </c>
      <c r="H899" s="389">
        <f t="shared" si="112"/>
        <v>0.249896743642401</v>
      </c>
      <c r="I899" s="81">
        <f t="shared" si="103"/>
        <v>336691.89</v>
      </c>
      <c r="J899" s="389">
        <f t="shared" si="113"/>
        <v>0.134676756</v>
      </c>
    </row>
    <row r="900" s="338" customFormat="1" ht="24" customHeight="1" spans="1:10">
      <c r="A900" s="386" t="s">
        <v>1703</v>
      </c>
      <c r="B900" s="387">
        <v>7</v>
      </c>
      <c r="C900" s="388" t="s">
        <v>1704</v>
      </c>
      <c r="D900" s="81">
        <v>0</v>
      </c>
      <c r="E900" s="81">
        <v>3000000</v>
      </c>
      <c r="F900" s="81">
        <v>11281456</v>
      </c>
      <c r="G900" s="81">
        <v>2200000</v>
      </c>
      <c r="H900" s="389">
        <f t="shared" si="112"/>
        <v>0.195010289452</v>
      </c>
      <c r="I900" s="81">
        <f t="shared" si="103"/>
        <v>2200000</v>
      </c>
      <c r="J900" s="389"/>
    </row>
    <row r="901" s="338" customFormat="1" ht="24" customHeight="1" spans="1:10">
      <c r="A901" s="386" t="s">
        <v>1705</v>
      </c>
      <c r="B901" s="387">
        <v>7</v>
      </c>
      <c r="C901" s="388" t="s">
        <v>1706</v>
      </c>
      <c r="D901" s="81">
        <v>0</v>
      </c>
      <c r="E901" s="81"/>
      <c r="F901" s="81">
        <v>0</v>
      </c>
      <c r="G901" s="81"/>
      <c r="H901" s="389"/>
      <c r="I901" s="81">
        <f t="shared" si="103"/>
        <v>0</v>
      </c>
      <c r="J901" s="389"/>
    </row>
    <row r="902" s="338" customFormat="1" ht="24" customHeight="1" spans="1:10">
      <c r="A902" s="386" t="s">
        <v>1707</v>
      </c>
      <c r="B902" s="387">
        <v>7</v>
      </c>
      <c r="C902" s="388" t="s">
        <v>1708</v>
      </c>
      <c r="D902" s="81">
        <v>0</v>
      </c>
      <c r="E902" s="81"/>
      <c r="F902" s="81">
        <v>0</v>
      </c>
      <c r="G902" s="81"/>
      <c r="H902" s="389"/>
      <c r="I902" s="81">
        <f t="shared" si="103"/>
        <v>0</v>
      </c>
      <c r="J902" s="389"/>
    </row>
    <row r="903" s="338" customFormat="1" ht="24" customHeight="1" spans="1:10">
      <c r="A903" s="386" t="s">
        <v>1709</v>
      </c>
      <c r="B903" s="387">
        <v>7</v>
      </c>
      <c r="C903" s="388" t="s">
        <v>1710</v>
      </c>
      <c r="D903" s="81">
        <v>2500000</v>
      </c>
      <c r="E903" s="81"/>
      <c r="F903" s="81">
        <v>0</v>
      </c>
      <c r="G903" s="81">
        <v>600000</v>
      </c>
      <c r="H903" s="389" t="e">
        <f t="shared" ref="H903:H906" si="114">G903/F903</f>
        <v>#DIV/0!</v>
      </c>
      <c r="I903" s="81">
        <f t="shared" ref="I903:I966" si="115">G903-D903</f>
        <v>-1900000</v>
      </c>
      <c r="J903" s="389">
        <f t="shared" ref="J903:J908" si="116">I903/D903</f>
        <v>-0.76</v>
      </c>
    </row>
    <row r="904" s="338" customFormat="1" ht="24" customHeight="1" spans="1:10">
      <c r="A904" s="386" t="s">
        <v>1711</v>
      </c>
      <c r="B904" s="387">
        <v>7</v>
      </c>
      <c r="C904" s="388" t="s">
        <v>1712</v>
      </c>
      <c r="D904" s="81">
        <v>0</v>
      </c>
      <c r="E904" s="81"/>
      <c r="F904" s="81">
        <v>0</v>
      </c>
      <c r="G904" s="81"/>
      <c r="H904" s="389"/>
      <c r="I904" s="81">
        <f t="shared" si="115"/>
        <v>0</v>
      </c>
      <c r="J904" s="389"/>
    </row>
    <row r="905" s="338" customFormat="1" ht="24" customHeight="1" spans="1:10">
      <c r="A905" s="386" t="s">
        <v>1713</v>
      </c>
      <c r="B905" s="387">
        <v>7</v>
      </c>
      <c r="C905" s="388" t="s">
        <v>1714</v>
      </c>
      <c r="D905" s="81">
        <v>0</v>
      </c>
      <c r="E905" s="81"/>
      <c r="F905" s="81">
        <v>70000</v>
      </c>
      <c r="G905" s="81">
        <v>36691.89</v>
      </c>
      <c r="H905" s="389">
        <f t="shared" si="114"/>
        <v>0.524169857142857</v>
      </c>
      <c r="I905" s="81">
        <f t="shared" si="115"/>
        <v>36691.89</v>
      </c>
      <c r="J905" s="389"/>
    </row>
    <row r="906" s="338" customFormat="1" ht="24" customHeight="1" spans="1:10">
      <c r="A906" s="386" t="s">
        <v>1715</v>
      </c>
      <c r="B906" s="387">
        <v>5</v>
      </c>
      <c r="C906" s="388" t="s">
        <v>1716</v>
      </c>
      <c r="D906" s="81">
        <v>350000</v>
      </c>
      <c r="E906" s="81"/>
      <c r="F906" s="81">
        <v>4100000</v>
      </c>
      <c r="G906" s="81">
        <v>1807184.2</v>
      </c>
      <c r="H906" s="389">
        <f t="shared" si="114"/>
        <v>0.440776634146341</v>
      </c>
      <c r="I906" s="81">
        <f t="shared" si="115"/>
        <v>1457184.2</v>
      </c>
      <c r="J906" s="389">
        <f t="shared" si="116"/>
        <v>4.16338342857143</v>
      </c>
    </row>
    <row r="907" s="338" customFormat="1" ht="24" customHeight="1" spans="1:10">
      <c r="A907" s="386" t="s">
        <v>1717</v>
      </c>
      <c r="B907" s="387">
        <v>7</v>
      </c>
      <c r="C907" s="388" t="s">
        <v>1718</v>
      </c>
      <c r="D907" s="81">
        <v>0</v>
      </c>
      <c r="E907" s="81"/>
      <c r="F907" s="81">
        <v>0</v>
      </c>
      <c r="G907" s="81"/>
      <c r="H907" s="389"/>
      <c r="I907" s="81">
        <f t="shared" si="115"/>
        <v>0</v>
      </c>
      <c r="J907" s="389"/>
    </row>
    <row r="908" s="338" customFormat="1" ht="24" customHeight="1" spans="1:10">
      <c r="A908" s="386" t="s">
        <v>1719</v>
      </c>
      <c r="B908" s="387">
        <v>7</v>
      </c>
      <c r="C908" s="388" t="s">
        <v>1720</v>
      </c>
      <c r="D908" s="81">
        <v>350000</v>
      </c>
      <c r="E908" s="81"/>
      <c r="F908" s="81">
        <v>1030905.61</v>
      </c>
      <c r="G908" s="81">
        <v>1807184.2</v>
      </c>
      <c r="H908" s="389">
        <f>G908/F908</f>
        <v>1.75300646583929</v>
      </c>
      <c r="I908" s="81">
        <f t="shared" si="115"/>
        <v>1457184.2</v>
      </c>
      <c r="J908" s="389">
        <f t="shared" si="116"/>
        <v>4.16338342857143</v>
      </c>
    </row>
    <row r="909" s="338" customFormat="1" ht="24" customHeight="1" spans="1:10">
      <c r="A909" s="386" t="s">
        <v>1721</v>
      </c>
      <c r="B909" s="387">
        <v>7</v>
      </c>
      <c r="C909" s="388" t="s">
        <v>1063</v>
      </c>
      <c r="D909" s="81">
        <v>0</v>
      </c>
      <c r="E909" s="81"/>
      <c r="F909" s="81">
        <v>3069094.39</v>
      </c>
      <c r="G909" s="81"/>
      <c r="H909" s="389"/>
      <c r="I909" s="81">
        <f t="shared" si="115"/>
        <v>0</v>
      </c>
      <c r="J909" s="389"/>
    </row>
    <row r="910" s="338" customFormat="1" ht="24" customHeight="1" spans="1:10">
      <c r="A910" s="386" t="s">
        <v>1722</v>
      </c>
      <c r="B910" s="387">
        <v>7</v>
      </c>
      <c r="C910" s="388" t="s">
        <v>1723</v>
      </c>
      <c r="D910" s="81">
        <v>0</v>
      </c>
      <c r="E910" s="81"/>
      <c r="F910" s="81">
        <v>0</v>
      </c>
      <c r="G910" s="81"/>
      <c r="H910" s="389"/>
      <c r="I910" s="81">
        <f t="shared" si="115"/>
        <v>0</v>
      </c>
      <c r="J910" s="389"/>
    </row>
    <row r="911" s="338" customFormat="1" ht="24" customHeight="1" spans="1:10">
      <c r="A911" s="386" t="s">
        <v>1724</v>
      </c>
      <c r="B911" s="387">
        <v>7</v>
      </c>
      <c r="C911" s="388" t="s">
        <v>1725</v>
      </c>
      <c r="D911" s="81">
        <v>0</v>
      </c>
      <c r="E911" s="81"/>
      <c r="F911" s="81">
        <v>0</v>
      </c>
      <c r="G911" s="81"/>
      <c r="H911" s="389"/>
      <c r="I911" s="81">
        <f t="shared" si="115"/>
        <v>0</v>
      </c>
      <c r="J911" s="389"/>
    </row>
    <row r="912" s="338" customFormat="1" ht="24" customHeight="1" spans="1:10">
      <c r="A912" s="386" t="s">
        <v>1726</v>
      </c>
      <c r="B912" s="387">
        <v>5</v>
      </c>
      <c r="C912" s="388" t="s">
        <v>1727</v>
      </c>
      <c r="D912" s="81">
        <v>0</v>
      </c>
      <c r="E912" s="81"/>
      <c r="F912" s="81">
        <v>36110.6</v>
      </c>
      <c r="G912" s="81">
        <v>36110.6</v>
      </c>
      <c r="H912" s="389"/>
      <c r="I912" s="81">
        <f t="shared" si="115"/>
        <v>36110.6</v>
      </c>
      <c r="J912" s="389"/>
    </row>
    <row r="913" s="338" customFormat="1" ht="24" customHeight="1" spans="1:10">
      <c r="A913" s="386" t="s">
        <v>1728</v>
      </c>
      <c r="B913" s="387">
        <v>7</v>
      </c>
      <c r="C913" s="388" t="s">
        <v>1729</v>
      </c>
      <c r="D913" s="81">
        <v>0</v>
      </c>
      <c r="E913" s="81"/>
      <c r="F913" s="81">
        <v>0</v>
      </c>
      <c r="G913" s="81"/>
      <c r="H913" s="389"/>
      <c r="I913" s="81">
        <f t="shared" si="115"/>
        <v>0</v>
      </c>
      <c r="J913" s="389"/>
    </row>
    <row r="914" s="338" customFormat="1" ht="24" customHeight="1" spans="1:10">
      <c r="A914" s="386" t="s">
        <v>1730</v>
      </c>
      <c r="B914" s="387">
        <v>7</v>
      </c>
      <c r="C914" s="388" t="s">
        <v>1731</v>
      </c>
      <c r="D914" s="81">
        <v>0</v>
      </c>
      <c r="E914" s="81"/>
      <c r="F914" s="81">
        <v>36110.6</v>
      </c>
      <c r="G914" s="81">
        <v>36110.6</v>
      </c>
      <c r="H914" s="389"/>
      <c r="I914" s="81">
        <f t="shared" si="115"/>
        <v>36110.6</v>
      </c>
      <c r="J914" s="389"/>
    </row>
    <row r="915" s="338" customFormat="1" ht="24" customHeight="1" spans="1:10">
      <c r="A915" s="386" t="s">
        <v>1732</v>
      </c>
      <c r="B915" s="387">
        <v>5</v>
      </c>
      <c r="C915" s="388" t="s">
        <v>1733</v>
      </c>
      <c r="D915" s="81">
        <v>210000</v>
      </c>
      <c r="E915" s="81">
        <v>89600</v>
      </c>
      <c r="F915" s="81">
        <v>20000</v>
      </c>
      <c r="G915" s="81"/>
      <c r="H915" s="389"/>
      <c r="I915" s="81">
        <f t="shared" si="115"/>
        <v>-210000</v>
      </c>
      <c r="J915" s="389">
        <f t="shared" ref="J915:J921" si="117">I915/D915</f>
        <v>-1</v>
      </c>
    </row>
    <row r="916" s="338" customFormat="1" ht="24" customHeight="1" spans="1:10">
      <c r="A916" s="386" t="s">
        <v>1734</v>
      </c>
      <c r="B916" s="387">
        <v>7</v>
      </c>
      <c r="C916" s="388" t="s">
        <v>1735</v>
      </c>
      <c r="D916" s="81">
        <v>0</v>
      </c>
      <c r="E916" s="81"/>
      <c r="F916" s="81">
        <v>0</v>
      </c>
      <c r="G916" s="81"/>
      <c r="H916" s="389"/>
      <c r="I916" s="81">
        <f t="shared" si="115"/>
        <v>0</v>
      </c>
      <c r="J916" s="389"/>
    </row>
    <row r="917" s="338" customFormat="1" ht="24" customHeight="1" spans="1:10">
      <c r="A917" s="386" t="s">
        <v>1736</v>
      </c>
      <c r="B917" s="387">
        <v>7</v>
      </c>
      <c r="C917" s="388" t="s">
        <v>1737</v>
      </c>
      <c r="D917" s="81">
        <v>210000</v>
      </c>
      <c r="E917" s="81">
        <v>89600</v>
      </c>
      <c r="F917" s="81">
        <v>20000</v>
      </c>
      <c r="G917" s="81"/>
      <c r="H917" s="389"/>
      <c r="I917" s="81">
        <f t="shared" si="115"/>
        <v>-210000</v>
      </c>
      <c r="J917" s="389">
        <f t="shared" si="117"/>
        <v>-1</v>
      </c>
    </row>
    <row r="918" s="338" customFormat="1" ht="24" customHeight="1" spans="1:10">
      <c r="A918" s="381" t="s">
        <v>1738</v>
      </c>
      <c r="B918" s="382">
        <v>3</v>
      </c>
      <c r="C918" s="402" t="s">
        <v>1739</v>
      </c>
      <c r="D918" s="403">
        <v>10560000</v>
      </c>
      <c r="E918" s="403">
        <v>23044930.7</v>
      </c>
      <c r="F918" s="403">
        <v>4026518.14</v>
      </c>
      <c r="G918" s="403">
        <v>6846957.89</v>
      </c>
      <c r="H918" s="385">
        <f>G918/F918</f>
        <v>1.70046617249314</v>
      </c>
      <c r="I918" s="403">
        <f t="shared" si="115"/>
        <v>-3713042.11</v>
      </c>
      <c r="J918" s="385">
        <f t="shared" si="117"/>
        <v>-0.351613836174242</v>
      </c>
    </row>
    <row r="919" s="338" customFormat="1" ht="24" customHeight="1" spans="1:10">
      <c r="A919" s="386" t="s">
        <v>1740</v>
      </c>
      <c r="B919" s="387">
        <v>5</v>
      </c>
      <c r="C919" s="388" t="s">
        <v>1741</v>
      </c>
      <c r="D919" s="81">
        <v>10190000</v>
      </c>
      <c r="E919" s="81">
        <v>22241130.7</v>
      </c>
      <c r="F919" s="81">
        <v>4026518.14</v>
      </c>
      <c r="G919" s="81">
        <v>4334297.89</v>
      </c>
      <c r="H919" s="389"/>
      <c r="I919" s="81">
        <f t="shared" si="115"/>
        <v>-5855702.11</v>
      </c>
      <c r="J919" s="389">
        <f t="shared" si="117"/>
        <v>-0.574651826300294</v>
      </c>
    </row>
    <row r="920" s="338" customFormat="1" ht="24" customHeight="1" spans="1:10">
      <c r="A920" s="386" t="s">
        <v>1742</v>
      </c>
      <c r="B920" s="387">
        <v>7</v>
      </c>
      <c r="C920" s="388" t="s">
        <v>125</v>
      </c>
      <c r="D920" s="81">
        <v>880000</v>
      </c>
      <c r="E920" s="81">
        <v>1044930.7</v>
      </c>
      <c r="F920" s="81">
        <v>433460</v>
      </c>
      <c r="G920" s="81">
        <v>970358.54</v>
      </c>
      <c r="H920" s="389"/>
      <c r="I920" s="81">
        <f t="shared" si="115"/>
        <v>90358.54</v>
      </c>
      <c r="J920" s="389">
        <f t="shared" si="117"/>
        <v>0.102680159090909</v>
      </c>
    </row>
    <row r="921" s="338" customFormat="1" ht="24" customHeight="1" spans="1:10">
      <c r="A921" s="386" t="s">
        <v>1743</v>
      </c>
      <c r="B921" s="387">
        <v>7</v>
      </c>
      <c r="C921" s="388" t="s">
        <v>127</v>
      </c>
      <c r="D921" s="81">
        <v>1800000</v>
      </c>
      <c r="E921" s="81">
        <v>355000</v>
      </c>
      <c r="F921" s="81">
        <v>250137.94</v>
      </c>
      <c r="G921" s="81">
        <v>62797.1</v>
      </c>
      <c r="H921" s="389"/>
      <c r="I921" s="81">
        <f t="shared" si="115"/>
        <v>-1737202.9</v>
      </c>
      <c r="J921" s="389">
        <f t="shared" si="117"/>
        <v>-0.965112722222222</v>
      </c>
    </row>
    <row r="922" s="338" customFormat="1" ht="24" customHeight="1" spans="1:10">
      <c r="A922" s="386" t="s">
        <v>1744</v>
      </c>
      <c r="B922" s="387">
        <v>7</v>
      </c>
      <c r="C922" s="388" t="s">
        <v>129</v>
      </c>
      <c r="D922" s="81">
        <v>0</v>
      </c>
      <c r="E922" s="81"/>
      <c r="F922" s="81">
        <v>0</v>
      </c>
      <c r="G922" s="81"/>
      <c r="H922" s="389"/>
      <c r="I922" s="81">
        <f t="shared" si="115"/>
        <v>0</v>
      </c>
      <c r="J922" s="389"/>
    </row>
    <row r="923" s="338" customFormat="1" ht="24" customHeight="1" spans="1:10">
      <c r="A923" s="386" t="s">
        <v>1745</v>
      </c>
      <c r="B923" s="387">
        <v>7</v>
      </c>
      <c r="C923" s="388" t="s">
        <v>1746</v>
      </c>
      <c r="D923" s="81">
        <v>7510000</v>
      </c>
      <c r="E923" s="81">
        <v>20241200</v>
      </c>
      <c r="F923" s="81">
        <v>1402920.2</v>
      </c>
      <c r="G923" s="81">
        <v>3215142.25</v>
      </c>
      <c r="H923" s="389"/>
      <c r="I923" s="81">
        <f t="shared" si="115"/>
        <v>-4294857.75</v>
      </c>
      <c r="J923" s="389">
        <f>I923/D923</f>
        <v>-0.571885186418109</v>
      </c>
    </row>
    <row r="924" s="338" customFormat="1" ht="24" customHeight="1" spans="1:10">
      <c r="A924" s="386" t="s">
        <v>1747</v>
      </c>
      <c r="B924" s="387">
        <v>7</v>
      </c>
      <c r="C924" s="388" t="s">
        <v>1748</v>
      </c>
      <c r="D924" s="81">
        <v>0</v>
      </c>
      <c r="E924" s="81">
        <v>600000</v>
      </c>
      <c r="F924" s="81">
        <v>1940000</v>
      </c>
      <c r="G924" s="81">
        <v>86000</v>
      </c>
      <c r="H924" s="389"/>
      <c r="I924" s="81">
        <f t="shared" si="115"/>
        <v>86000</v>
      </c>
      <c r="J924" s="389"/>
    </row>
    <row r="925" s="338" customFormat="1" ht="24" customHeight="1" spans="1:10">
      <c r="A925" s="386" t="s">
        <v>1749</v>
      </c>
      <c r="B925" s="387">
        <v>7</v>
      </c>
      <c r="C925" s="388" t="s">
        <v>1750</v>
      </c>
      <c r="D925" s="81">
        <v>0</v>
      </c>
      <c r="E925" s="81"/>
      <c r="F925" s="81">
        <v>0</v>
      </c>
      <c r="G925" s="81"/>
      <c r="H925" s="389"/>
      <c r="I925" s="81">
        <f t="shared" si="115"/>
        <v>0</v>
      </c>
      <c r="J925" s="389"/>
    </row>
    <row r="926" s="338" customFormat="1" ht="24" customHeight="1" spans="1:10">
      <c r="A926" s="386" t="s">
        <v>1751</v>
      </c>
      <c r="B926" s="387">
        <v>7</v>
      </c>
      <c r="C926" s="388" t="s">
        <v>1752</v>
      </c>
      <c r="D926" s="81">
        <v>0</v>
      </c>
      <c r="E926" s="81"/>
      <c r="F926" s="81">
        <v>0</v>
      </c>
      <c r="G926" s="81"/>
      <c r="H926" s="389"/>
      <c r="I926" s="81">
        <f t="shared" si="115"/>
        <v>0</v>
      </c>
      <c r="J926" s="389"/>
    </row>
    <row r="927" s="338" customFormat="1" ht="24" customHeight="1" spans="1:10">
      <c r="A927" s="386" t="s">
        <v>1753</v>
      </c>
      <c r="B927" s="387">
        <v>7</v>
      </c>
      <c r="C927" s="388" t="s">
        <v>1754</v>
      </c>
      <c r="D927" s="81">
        <v>0</v>
      </c>
      <c r="E927" s="81"/>
      <c r="F927" s="81">
        <v>0</v>
      </c>
      <c r="G927" s="81"/>
      <c r="H927" s="389"/>
      <c r="I927" s="81">
        <f t="shared" si="115"/>
        <v>0</v>
      </c>
      <c r="J927" s="389"/>
    </row>
    <row r="928" s="338" customFormat="1" ht="24" customHeight="1" spans="1:10">
      <c r="A928" s="386" t="s">
        <v>1755</v>
      </c>
      <c r="B928" s="387">
        <v>7</v>
      </c>
      <c r="C928" s="388" t="s">
        <v>1756</v>
      </c>
      <c r="D928" s="81">
        <v>0</v>
      </c>
      <c r="E928" s="81"/>
      <c r="F928" s="81">
        <v>0</v>
      </c>
      <c r="G928" s="81"/>
      <c r="H928" s="389"/>
      <c r="I928" s="81">
        <f t="shared" si="115"/>
        <v>0</v>
      </c>
      <c r="J928" s="389"/>
    </row>
    <row r="929" s="338" customFormat="1" ht="24" customHeight="1" spans="1:10">
      <c r="A929" s="386" t="s">
        <v>1757</v>
      </c>
      <c r="B929" s="387">
        <v>7</v>
      </c>
      <c r="C929" s="388" t="s">
        <v>1758</v>
      </c>
      <c r="D929" s="81">
        <v>0</v>
      </c>
      <c r="E929" s="81"/>
      <c r="F929" s="81">
        <v>0</v>
      </c>
      <c r="G929" s="81"/>
      <c r="H929" s="389"/>
      <c r="I929" s="81">
        <f t="shared" si="115"/>
        <v>0</v>
      </c>
      <c r="J929" s="389"/>
    </row>
    <row r="930" s="338" customFormat="1" ht="24" customHeight="1" spans="1:10">
      <c r="A930" s="386" t="s">
        <v>1759</v>
      </c>
      <c r="B930" s="387">
        <v>7</v>
      </c>
      <c r="C930" s="388" t="s">
        <v>1760</v>
      </c>
      <c r="D930" s="81">
        <v>0</v>
      </c>
      <c r="E930" s="81"/>
      <c r="F930" s="81">
        <v>0</v>
      </c>
      <c r="G930" s="81"/>
      <c r="H930" s="389"/>
      <c r="I930" s="81">
        <f t="shared" si="115"/>
        <v>0</v>
      </c>
      <c r="J930" s="389"/>
    </row>
    <row r="931" s="338" customFormat="1" ht="24" customHeight="1" spans="1:10">
      <c r="A931" s="386" t="s">
        <v>1761</v>
      </c>
      <c r="B931" s="387">
        <v>7</v>
      </c>
      <c r="C931" s="388" t="s">
        <v>1762</v>
      </c>
      <c r="D931" s="81">
        <v>0</v>
      </c>
      <c r="E931" s="81"/>
      <c r="F931" s="81">
        <v>0</v>
      </c>
      <c r="G931" s="81"/>
      <c r="H931" s="389"/>
      <c r="I931" s="81">
        <f t="shared" si="115"/>
        <v>0</v>
      </c>
      <c r="J931" s="389"/>
    </row>
    <row r="932" s="338" customFormat="1" ht="24" customHeight="1" spans="1:10">
      <c r="A932" s="386" t="s">
        <v>1763</v>
      </c>
      <c r="B932" s="387">
        <v>7</v>
      </c>
      <c r="C932" s="388" t="s">
        <v>1764</v>
      </c>
      <c r="D932" s="81">
        <v>0</v>
      </c>
      <c r="E932" s="81"/>
      <c r="F932" s="81">
        <v>0</v>
      </c>
      <c r="G932" s="81"/>
      <c r="H932" s="389"/>
      <c r="I932" s="81">
        <f t="shared" si="115"/>
        <v>0</v>
      </c>
      <c r="J932" s="389"/>
    </row>
    <row r="933" s="338" customFormat="1" ht="24" customHeight="1" spans="1:10">
      <c r="A933" s="386" t="s">
        <v>1765</v>
      </c>
      <c r="B933" s="387">
        <v>7</v>
      </c>
      <c r="C933" s="388" t="s">
        <v>1766</v>
      </c>
      <c r="D933" s="81">
        <v>0</v>
      </c>
      <c r="E933" s="81"/>
      <c r="F933" s="81">
        <v>0</v>
      </c>
      <c r="G933" s="81"/>
      <c r="H933" s="389"/>
      <c r="I933" s="81">
        <f t="shared" si="115"/>
        <v>0</v>
      </c>
      <c r="J933" s="389"/>
    </row>
    <row r="934" s="338" customFormat="1" ht="24" customHeight="1" spans="1:10">
      <c r="A934" s="386" t="s">
        <v>1767</v>
      </c>
      <c r="B934" s="387">
        <v>7</v>
      </c>
      <c r="C934" s="388" t="s">
        <v>1768</v>
      </c>
      <c r="D934" s="81">
        <v>0</v>
      </c>
      <c r="E934" s="81"/>
      <c r="F934" s="81">
        <v>0</v>
      </c>
      <c r="G934" s="81"/>
      <c r="H934" s="389"/>
      <c r="I934" s="81">
        <f t="shared" si="115"/>
        <v>0</v>
      </c>
      <c r="J934" s="389"/>
    </row>
    <row r="935" s="338" customFormat="1" ht="24" customHeight="1" spans="1:10">
      <c r="A935" s="386" t="s">
        <v>1769</v>
      </c>
      <c r="B935" s="387">
        <v>7</v>
      </c>
      <c r="C935" s="388" t="s">
        <v>1770</v>
      </c>
      <c r="D935" s="81">
        <v>0</v>
      </c>
      <c r="E935" s="81"/>
      <c r="F935" s="81">
        <v>0</v>
      </c>
      <c r="G935" s="81"/>
      <c r="H935" s="389"/>
      <c r="I935" s="81">
        <f t="shared" si="115"/>
        <v>0</v>
      </c>
      <c r="J935" s="389"/>
    </row>
    <row r="936" s="338" customFormat="1" ht="24" customHeight="1" spans="1:10">
      <c r="A936" s="386" t="s">
        <v>1771</v>
      </c>
      <c r="B936" s="387">
        <v>7</v>
      </c>
      <c r="C936" s="388" t="s">
        <v>1772</v>
      </c>
      <c r="D936" s="81">
        <v>0</v>
      </c>
      <c r="E936" s="81"/>
      <c r="F936" s="81">
        <v>0</v>
      </c>
      <c r="G936" s="81"/>
      <c r="H936" s="389"/>
      <c r="I936" s="81">
        <f t="shared" si="115"/>
        <v>0</v>
      </c>
      <c r="J936" s="389"/>
    </row>
    <row r="937" s="338" customFormat="1" ht="24" customHeight="1" spans="1:10">
      <c r="A937" s="386" t="s">
        <v>1773</v>
      </c>
      <c r="B937" s="387">
        <v>7</v>
      </c>
      <c r="C937" s="388" t="s">
        <v>1774</v>
      </c>
      <c r="D937" s="81">
        <v>0</v>
      </c>
      <c r="E937" s="81"/>
      <c r="F937" s="81">
        <v>0</v>
      </c>
      <c r="G937" s="81"/>
      <c r="H937" s="389"/>
      <c r="I937" s="81">
        <f t="shared" si="115"/>
        <v>0</v>
      </c>
      <c r="J937" s="389"/>
    </row>
    <row r="938" s="338" customFormat="1" ht="24" customHeight="1" spans="1:10">
      <c r="A938" s="386" t="s">
        <v>1775</v>
      </c>
      <c r="B938" s="387">
        <v>7</v>
      </c>
      <c r="C938" s="388" t="s">
        <v>1776</v>
      </c>
      <c r="D938" s="81">
        <v>0</v>
      </c>
      <c r="E938" s="81"/>
      <c r="F938" s="81">
        <v>0</v>
      </c>
      <c r="G938" s="81"/>
      <c r="H938" s="389"/>
      <c r="I938" s="81">
        <f t="shared" si="115"/>
        <v>0</v>
      </c>
      <c r="J938" s="389"/>
    </row>
    <row r="939" s="338" customFormat="1" ht="24" customHeight="1" spans="1:10">
      <c r="A939" s="386" t="s">
        <v>1777</v>
      </c>
      <c r="B939" s="387">
        <v>7</v>
      </c>
      <c r="C939" s="388" t="s">
        <v>1778</v>
      </c>
      <c r="D939" s="81">
        <v>0</v>
      </c>
      <c r="E939" s="81"/>
      <c r="F939" s="81">
        <v>0</v>
      </c>
      <c r="G939" s="81"/>
      <c r="H939" s="389"/>
      <c r="I939" s="81">
        <f t="shared" si="115"/>
        <v>0</v>
      </c>
      <c r="J939" s="389"/>
    </row>
    <row r="940" s="338" customFormat="1" ht="24" customHeight="1" spans="1:10">
      <c r="A940" s="386" t="s">
        <v>1779</v>
      </c>
      <c r="B940" s="387">
        <v>7</v>
      </c>
      <c r="C940" s="388" t="s">
        <v>1780</v>
      </c>
      <c r="D940" s="81">
        <v>0</v>
      </c>
      <c r="E940" s="81"/>
      <c r="F940" s="81">
        <v>0</v>
      </c>
      <c r="G940" s="81"/>
      <c r="H940" s="389"/>
      <c r="I940" s="81">
        <f t="shared" si="115"/>
        <v>0</v>
      </c>
      <c r="J940" s="389"/>
    </row>
    <row r="941" s="338" customFormat="1" ht="24" customHeight="1" spans="1:10">
      <c r="A941" s="386" t="s">
        <v>1781</v>
      </c>
      <c r="B941" s="387">
        <v>5</v>
      </c>
      <c r="C941" s="388" t="s">
        <v>1782</v>
      </c>
      <c r="D941" s="81">
        <v>370000</v>
      </c>
      <c r="E941" s="81">
        <v>803800</v>
      </c>
      <c r="F941" s="81">
        <v>0</v>
      </c>
      <c r="G941" s="81">
        <v>52660</v>
      </c>
      <c r="H941" s="389"/>
      <c r="I941" s="81">
        <f t="shared" si="115"/>
        <v>-317340</v>
      </c>
      <c r="J941" s="389">
        <f>I941/D941</f>
        <v>-0.857675675675676</v>
      </c>
    </row>
    <row r="942" s="338" customFormat="1" ht="24" customHeight="1" spans="1:10">
      <c r="A942" s="386" t="s">
        <v>1783</v>
      </c>
      <c r="B942" s="387">
        <v>7</v>
      </c>
      <c r="C942" s="388" t="s">
        <v>125</v>
      </c>
      <c r="D942" s="81">
        <v>0</v>
      </c>
      <c r="E942" s="81"/>
      <c r="F942" s="81">
        <v>0</v>
      </c>
      <c r="G942" s="81"/>
      <c r="H942" s="389"/>
      <c r="I942" s="81">
        <f t="shared" si="115"/>
        <v>0</v>
      </c>
      <c r="J942" s="389"/>
    </row>
    <row r="943" s="338" customFormat="1" ht="24" customHeight="1" spans="1:10">
      <c r="A943" s="386" t="s">
        <v>1784</v>
      </c>
      <c r="B943" s="387">
        <v>7</v>
      </c>
      <c r="C943" s="388" t="s">
        <v>127</v>
      </c>
      <c r="D943" s="81">
        <v>0</v>
      </c>
      <c r="E943" s="81"/>
      <c r="F943" s="81">
        <v>0</v>
      </c>
      <c r="G943" s="81"/>
      <c r="H943" s="389"/>
      <c r="I943" s="81">
        <f t="shared" si="115"/>
        <v>0</v>
      </c>
      <c r="J943" s="389"/>
    </row>
    <row r="944" s="338" customFormat="1" ht="24" customHeight="1" spans="1:10">
      <c r="A944" s="386" t="s">
        <v>1785</v>
      </c>
      <c r="B944" s="387">
        <v>7</v>
      </c>
      <c r="C944" s="388" t="s">
        <v>129</v>
      </c>
      <c r="D944" s="81">
        <v>0</v>
      </c>
      <c r="E944" s="81"/>
      <c r="F944" s="81">
        <v>0</v>
      </c>
      <c r="G944" s="81"/>
      <c r="H944" s="389"/>
      <c r="I944" s="81">
        <f t="shared" si="115"/>
        <v>0</v>
      </c>
      <c r="J944" s="389"/>
    </row>
    <row r="945" s="338" customFormat="1" ht="24" customHeight="1" spans="1:10">
      <c r="A945" s="386" t="s">
        <v>1786</v>
      </c>
      <c r="B945" s="387">
        <v>7</v>
      </c>
      <c r="C945" s="388" t="s">
        <v>1787</v>
      </c>
      <c r="D945" s="81">
        <v>0</v>
      </c>
      <c r="E945" s="81"/>
      <c r="F945" s="81">
        <v>0</v>
      </c>
      <c r="G945" s="81"/>
      <c r="H945" s="389"/>
      <c r="I945" s="81">
        <f t="shared" si="115"/>
        <v>0</v>
      </c>
      <c r="J945" s="389"/>
    </row>
    <row r="946" s="338" customFormat="1" ht="24" customHeight="1" spans="1:10">
      <c r="A946" s="386" t="s">
        <v>1788</v>
      </c>
      <c r="B946" s="387">
        <v>7</v>
      </c>
      <c r="C946" s="388" t="s">
        <v>1789</v>
      </c>
      <c r="D946" s="81">
        <v>0</v>
      </c>
      <c r="E946" s="81"/>
      <c r="F946" s="81">
        <v>0</v>
      </c>
      <c r="G946" s="81"/>
      <c r="H946" s="389"/>
      <c r="I946" s="81">
        <f t="shared" si="115"/>
        <v>0</v>
      </c>
      <c r="J946" s="389"/>
    </row>
    <row r="947" s="338" customFormat="1" ht="24" customHeight="1" spans="1:10">
      <c r="A947" s="386" t="s">
        <v>1790</v>
      </c>
      <c r="B947" s="387">
        <v>7</v>
      </c>
      <c r="C947" s="388" t="s">
        <v>1791</v>
      </c>
      <c r="D947" s="81">
        <v>70000</v>
      </c>
      <c r="E947" s="81">
        <v>803800</v>
      </c>
      <c r="F947" s="81">
        <v>0</v>
      </c>
      <c r="G947" s="81"/>
      <c r="H947" s="389"/>
      <c r="I947" s="81">
        <f t="shared" si="115"/>
        <v>-70000</v>
      </c>
      <c r="J947" s="389">
        <f>I947/D947</f>
        <v>-1</v>
      </c>
    </row>
    <row r="948" s="338" customFormat="1" ht="24" customHeight="1" spans="1:10">
      <c r="A948" s="386" t="s">
        <v>1792</v>
      </c>
      <c r="B948" s="387">
        <v>7</v>
      </c>
      <c r="C948" s="388" t="s">
        <v>1793</v>
      </c>
      <c r="D948" s="81">
        <v>0</v>
      </c>
      <c r="E948" s="81"/>
      <c r="F948" s="81">
        <v>0</v>
      </c>
      <c r="G948" s="81"/>
      <c r="H948" s="389"/>
      <c r="I948" s="81">
        <f t="shared" si="115"/>
        <v>0</v>
      </c>
      <c r="J948" s="389"/>
    </row>
    <row r="949" s="338" customFormat="1" ht="24" customHeight="1" spans="1:10">
      <c r="A949" s="386" t="s">
        <v>1794</v>
      </c>
      <c r="B949" s="387">
        <v>7</v>
      </c>
      <c r="C949" s="388" t="s">
        <v>1795</v>
      </c>
      <c r="D949" s="81">
        <v>0</v>
      </c>
      <c r="E949" s="81"/>
      <c r="F949" s="81">
        <v>0</v>
      </c>
      <c r="G949" s="81"/>
      <c r="H949" s="389"/>
      <c r="I949" s="81">
        <f t="shared" si="115"/>
        <v>0</v>
      </c>
      <c r="J949" s="389"/>
    </row>
    <row r="950" s="338" customFormat="1" ht="24" customHeight="1" spans="1:10">
      <c r="A950" s="386" t="s">
        <v>1796</v>
      </c>
      <c r="B950" s="387">
        <v>7</v>
      </c>
      <c r="C950" s="388" t="s">
        <v>1797</v>
      </c>
      <c r="D950" s="81">
        <v>300000</v>
      </c>
      <c r="E950" s="81"/>
      <c r="F950" s="81">
        <v>0</v>
      </c>
      <c r="G950" s="81">
        <v>52660</v>
      </c>
      <c r="H950" s="389"/>
      <c r="I950" s="81">
        <f t="shared" si="115"/>
        <v>-247340</v>
      </c>
      <c r="J950" s="389">
        <f>I950/D950</f>
        <v>-0.824466666666667</v>
      </c>
    </row>
    <row r="951" s="338" customFormat="1" ht="24" customHeight="1" spans="1:10">
      <c r="A951" s="386" t="s">
        <v>1798</v>
      </c>
      <c r="B951" s="387">
        <v>5</v>
      </c>
      <c r="C951" s="388" t="s">
        <v>1799</v>
      </c>
      <c r="D951" s="81">
        <v>0</v>
      </c>
      <c r="E951" s="81"/>
      <c r="F951" s="81">
        <v>0</v>
      </c>
      <c r="G951" s="81"/>
      <c r="H951" s="389"/>
      <c r="I951" s="81">
        <f t="shared" si="115"/>
        <v>0</v>
      </c>
      <c r="J951" s="389"/>
    </row>
    <row r="952" s="338" customFormat="1" ht="24" customHeight="1" spans="1:10">
      <c r="A952" s="386" t="s">
        <v>1800</v>
      </c>
      <c r="B952" s="387">
        <v>7</v>
      </c>
      <c r="C952" s="388" t="s">
        <v>125</v>
      </c>
      <c r="D952" s="81">
        <v>0</v>
      </c>
      <c r="E952" s="81"/>
      <c r="F952" s="81">
        <v>0</v>
      </c>
      <c r="G952" s="81"/>
      <c r="H952" s="389"/>
      <c r="I952" s="81">
        <f t="shared" si="115"/>
        <v>0</v>
      </c>
      <c r="J952" s="389"/>
    </row>
    <row r="953" s="338" customFormat="1" ht="24" customHeight="1" spans="1:10">
      <c r="A953" s="386" t="s">
        <v>1801</v>
      </c>
      <c r="B953" s="387">
        <v>7</v>
      </c>
      <c r="C953" s="388" t="s">
        <v>127</v>
      </c>
      <c r="D953" s="81">
        <v>0</v>
      </c>
      <c r="E953" s="81"/>
      <c r="F953" s="81">
        <v>0</v>
      </c>
      <c r="G953" s="81"/>
      <c r="H953" s="389"/>
      <c r="I953" s="81">
        <f t="shared" si="115"/>
        <v>0</v>
      </c>
      <c r="J953" s="389"/>
    </row>
    <row r="954" s="338" customFormat="1" ht="24" customHeight="1" spans="1:10">
      <c r="A954" s="386" t="s">
        <v>1802</v>
      </c>
      <c r="B954" s="387">
        <v>7</v>
      </c>
      <c r="C954" s="388" t="s">
        <v>129</v>
      </c>
      <c r="D954" s="81">
        <v>0</v>
      </c>
      <c r="E954" s="81"/>
      <c r="F954" s="81">
        <v>0</v>
      </c>
      <c r="G954" s="81"/>
      <c r="H954" s="389"/>
      <c r="I954" s="81">
        <f t="shared" si="115"/>
        <v>0</v>
      </c>
      <c r="J954" s="389"/>
    </row>
    <row r="955" s="338" customFormat="1" ht="24" customHeight="1" spans="1:10">
      <c r="A955" s="386" t="s">
        <v>1803</v>
      </c>
      <c r="B955" s="387">
        <v>7</v>
      </c>
      <c r="C955" s="388" t="s">
        <v>1804</v>
      </c>
      <c r="D955" s="81">
        <v>0</v>
      </c>
      <c r="E955" s="81"/>
      <c r="F955" s="81">
        <v>0</v>
      </c>
      <c r="G955" s="81"/>
      <c r="H955" s="389"/>
      <c r="I955" s="81">
        <f t="shared" si="115"/>
        <v>0</v>
      </c>
      <c r="J955" s="389"/>
    </row>
    <row r="956" s="338" customFormat="1" ht="24" customHeight="1" spans="1:10">
      <c r="A956" s="386" t="s">
        <v>1805</v>
      </c>
      <c r="B956" s="387">
        <v>7</v>
      </c>
      <c r="C956" s="388" t="s">
        <v>1806</v>
      </c>
      <c r="D956" s="81">
        <v>0</v>
      </c>
      <c r="E956" s="81"/>
      <c r="F956" s="81">
        <v>0</v>
      </c>
      <c r="G956" s="81"/>
      <c r="H956" s="389"/>
      <c r="I956" s="81">
        <f t="shared" si="115"/>
        <v>0</v>
      </c>
      <c r="J956" s="389"/>
    </row>
    <row r="957" s="338" customFormat="1" ht="24" customHeight="1" spans="1:10">
      <c r="A957" s="386" t="s">
        <v>1807</v>
      </c>
      <c r="B957" s="387">
        <v>7</v>
      </c>
      <c r="C957" s="388" t="s">
        <v>1808</v>
      </c>
      <c r="D957" s="81">
        <v>0</v>
      </c>
      <c r="E957" s="81"/>
      <c r="F957" s="81">
        <v>0</v>
      </c>
      <c r="G957" s="81"/>
      <c r="H957" s="389"/>
      <c r="I957" s="81">
        <f t="shared" si="115"/>
        <v>0</v>
      </c>
      <c r="J957" s="389"/>
    </row>
    <row r="958" s="338" customFormat="1" ht="24" customHeight="1" spans="1:10">
      <c r="A958" s="386" t="s">
        <v>1809</v>
      </c>
      <c r="B958" s="387">
        <v>7</v>
      </c>
      <c r="C958" s="388" t="s">
        <v>1810</v>
      </c>
      <c r="D958" s="81">
        <v>0</v>
      </c>
      <c r="E958" s="81"/>
      <c r="F958" s="81">
        <v>0</v>
      </c>
      <c r="G958" s="81"/>
      <c r="H958" s="389"/>
      <c r="I958" s="81">
        <f t="shared" si="115"/>
        <v>0</v>
      </c>
      <c r="J958" s="389"/>
    </row>
    <row r="959" s="338" customFormat="1" ht="24" customHeight="1" spans="1:10">
      <c r="A959" s="386" t="s">
        <v>1811</v>
      </c>
      <c r="B959" s="387">
        <v>7</v>
      </c>
      <c r="C959" s="388" t="s">
        <v>1812</v>
      </c>
      <c r="D959" s="81">
        <v>0</v>
      </c>
      <c r="E959" s="81"/>
      <c r="F959" s="81">
        <v>0</v>
      </c>
      <c r="G959" s="81"/>
      <c r="H959" s="389"/>
      <c r="I959" s="81">
        <f t="shared" si="115"/>
        <v>0</v>
      </c>
      <c r="J959" s="389"/>
    </row>
    <row r="960" s="338" customFormat="1" ht="24" customHeight="1" spans="1:10">
      <c r="A960" s="386" t="s">
        <v>1813</v>
      </c>
      <c r="B960" s="387">
        <v>7</v>
      </c>
      <c r="C960" s="388" t="s">
        <v>1814</v>
      </c>
      <c r="D960" s="81">
        <v>0</v>
      </c>
      <c r="E960" s="81"/>
      <c r="F960" s="81">
        <v>0</v>
      </c>
      <c r="G960" s="81"/>
      <c r="H960" s="389"/>
      <c r="I960" s="81">
        <f t="shared" si="115"/>
        <v>0</v>
      </c>
      <c r="J960" s="389"/>
    </row>
    <row r="961" s="338" customFormat="1" ht="24" customHeight="1" spans="1:10">
      <c r="A961" s="386" t="s">
        <v>1815</v>
      </c>
      <c r="B961" s="387">
        <v>5</v>
      </c>
      <c r="C961" s="388" t="s">
        <v>1816</v>
      </c>
      <c r="D961" s="81">
        <v>0</v>
      </c>
      <c r="E961" s="81"/>
      <c r="F961" s="81">
        <v>0</v>
      </c>
      <c r="G961" s="81"/>
      <c r="H961" s="389"/>
      <c r="I961" s="81">
        <f t="shared" si="115"/>
        <v>0</v>
      </c>
      <c r="J961" s="389"/>
    </row>
    <row r="962" s="338" customFormat="1" ht="24" customHeight="1" spans="1:10">
      <c r="A962" s="386" t="s">
        <v>1817</v>
      </c>
      <c r="B962" s="387">
        <v>7</v>
      </c>
      <c r="C962" s="388" t="s">
        <v>125</v>
      </c>
      <c r="D962" s="81">
        <v>0</v>
      </c>
      <c r="E962" s="81"/>
      <c r="F962" s="81">
        <v>0</v>
      </c>
      <c r="G962" s="81"/>
      <c r="H962" s="389"/>
      <c r="I962" s="81">
        <f t="shared" si="115"/>
        <v>0</v>
      </c>
      <c r="J962" s="389"/>
    </row>
    <row r="963" s="338" customFormat="1" ht="24" customHeight="1" spans="1:10">
      <c r="A963" s="386" t="s">
        <v>1818</v>
      </c>
      <c r="B963" s="387">
        <v>7</v>
      </c>
      <c r="C963" s="388" t="s">
        <v>127</v>
      </c>
      <c r="D963" s="81">
        <v>0</v>
      </c>
      <c r="E963" s="81"/>
      <c r="F963" s="81">
        <v>0</v>
      </c>
      <c r="G963" s="81"/>
      <c r="H963" s="389"/>
      <c r="I963" s="81">
        <f t="shared" si="115"/>
        <v>0</v>
      </c>
      <c r="J963" s="389"/>
    </row>
    <row r="964" s="338" customFormat="1" ht="24" customHeight="1" spans="1:10">
      <c r="A964" s="386" t="s">
        <v>1819</v>
      </c>
      <c r="B964" s="387">
        <v>7</v>
      </c>
      <c r="C964" s="388" t="s">
        <v>129</v>
      </c>
      <c r="D964" s="81">
        <v>0</v>
      </c>
      <c r="E964" s="81"/>
      <c r="F964" s="81">
        <v>0</v>
      </c>
      <c r="G964" s="81"/>
      <c r="H964" s="389"/>
      <c r="I964" s="81">
        <f t="shared" si="115"/>
        <v>0</v>
      </c>
      <c r="J964" s="389"/>
    </row>
    <row r="965" s="338" customFormat="1" ht="24" customHeight="1" spans="1:10">
      <c r="A965" s="386" t="s">
        <v>1820</v>
      </c>
      <c r="B965" s="387">
        <v>7</v>
      </c>
      <c r="C965" s="388" t="s">
        <v>1795</v>
      </c>
      <c r="D965" s="81">
        <v>0</v>
      </c>
      <c r="E965" s="81"/>
      <c r="F965" s="81">
        <v>0</v>
      </c>
      <c r="G965" s="81"/>
      <c r="H965" s="389"/>
      <c r="I965" s="81">
        <f t="shared" si="115"/>
        <v>0</v>
      </c>
      <c r="J965" s="389"/>
    </row>
    <row r="966" s="338" customFormat="1" ht="24" customHeight="1" spans="1:10">
      <c r="A966" s="386" t="s">
        <v>1821</v>
      </c>
      <c r="B966" s="387">
        <v>7</v>
      </c>
      <c r="C966" s="388" t="s">
        <v>1822</v>
      </c>
      <c r="D966" s="81">
        <v>0</v>
      </c>
      <c r="E966" s="81"/>
      <c r="F966" s="81">
        <v>0</v>
      </c>
      <c r="G966" s="81"/>
      <c r="H966" s="389"/>
      <c r="I966" s="81">
        <f t="shared" si="115"/>
        <v>0</v>
      </c>
      <c r="J966" s="389"/>
    </row>
    <row r="967" s="338" customFormat="1" ht="24" customHeight="1" spans="1:10">
      <c r="A967" s="386" t="s">
        <v>1823</v>
      </c>
      <c r="B967" s="387">
        <v>7</v>
      </c>
      <c r="C967" s="388" t="s">
        <v>1824</v>
      </c>
      <c r="D967" s="81">
        <v>0</v>
      </c>
      <c r="E967" s="81"/>
      <c r="F967" s="81">
        <v>0</v>
      </c>
      <c r="G967" s="81"/>
      <c r="H967" s="389"/>
      <c r="I967" s="81">
        <f t="shared" ref="I967:I1030" si="118">G967-D967</f>
        <v>0</v>
      </c>
      <c r="J967" s="389"/>
    </row>
    <row r="968" s="338" customFormat="1" ht="24" customHeight="1" spans="1:10">
      <c r="A968" s="386" t="s">
        <v>1825</v>
      </c>
      <c r="B968" s="387">
        <v>5</v>
      </c>
      <c r="C968" s="388" t="s">
        <v>1826</v>
      </c>
      <c r="D968" s="81">
        <v>0</v>
      </c>
      <c r="E968" s="81"/>
      <c r="F968" s="81">
        <v>0</v>
      </c>
      <c r="G968" s="81">
        <v>2460000</v>
      </c>
      <c r="H968" s="389"/>
      <c r="I968" s="81">
        <f t="shared" si="118"/>
        <v>2460000</v>
      </c>
      <c r="J968" s="389"/>
    </row>
    <row r="969" s="338" customFormat="1" ht="24" customHeight="1" spans="1:10">
      <c r="A969" s="386" t="s">
        <v>1827</v>
      </c>
      <c r="B969" s="387">
        <v>7</v>
      </c>
      <c r="C969" s="388" t="s">
        <v>1828</v>
      </c>
      <c r="D969" s="81">
        <v>0</v>
      </c>
      <c r="E969" s="81"/>
      <c r="F969" s="81">
        <v>0</v>
      </c>
      <c r="G969" s="81">
        <v>2460000</v>
      </c>
      <c r="H969" s="389"/>
      <c r="I969" s="81">
        <f t="shared" si="118"/>
        <v>2460000</v>
      </c>
      <c r="J969" s="389"/>
    </row>
    <row r="970" s="338" customFormat="1" ht="24" customHeight="1" spans="1:10">
      <c r="A970" s="386" t="s">
        <v>1829</v>
      </c>
      <c r="B970" s="387">
        <v>7</v>
      </c>
      <c r="C970" s="388" t="s">
        <v>1830</v>
      </c>
      <c r="D970" s="81">
        <v>0</v>
      </c>
      <c r="E970" s="81"/>
      <c r="F970" s="81">
        <v>0</v>
      </c>
      <c r="G970" s="81"/>
      <c r="H970" s="389"/>
      <c r="I970" s="81">
        <f t="shared" si="118"/>
        <v>0</v>
      </c>
      <c r="J970" s="389"/>
    </row>
    <row r="971" s="338" customFormat="1" ht="24" customHeight="1" spans="1:10">
      <c r="A971" s="386" t="s">
        <v>1831</v>
      </c>
      <c r="B971" s="387">
        <v>7</v>
      </c>
      <c r="C971" s="388" t="s">
        <v>1832</v>
      </c>
      <c r="D971" s="81">
        <v>0</v>
      </c>
      <c r="E971" s="81"/>
      <c r="F971" s="81">
        <v>0</v>
      </c>
      <c r="G971" s="81"/>
      <c r="H971" s="389"/>
      <c r="I971" s="81">
        <f t="shared" si="118"/>
        <v>0</v>
      </c>
      <c r="J971" s="389"/>
    </row>
    <row r="972" s="338" customFormat="1" ht="24" customHeight="1" spans="1:10">
      <c r="A972" s="386" t="s">
        <v>1833</v>
      </c>
      <c r="B972" s="387">
        <v>7</v>
      </c>
      <c r="C972" s="388" t="s">
        <v>1834</v>
      </c>
      <c r="D972" s="81">
        <v>0</v>
      </c>
      <c r="E972" s="81"/>
      <c r="F972" s="81">
        <v>0</v>
      </c>
      <c r="G972" s="81"/>
      <c r="H972" s="389"/>
      <c r="I972" s="81">
        <f t="shared" si="118"/>
        <v>0</v>
      </c>
      <c r="J972" s="389"/>
    </row>
    <row r="973" s="338" customFormat="1" ht="24" customHeight="1" spans="1:10">
      <c r="A973" s="386" t="s">
        <v>1835</v>
      </c>
      <c r="B973" s="387">
        <v>5</v>
      </c>
      <c r="C973" s="388" t="s">
        <v>1836</v>
      </c>
      <c r="D973" s="81">
        <v>0</v>
      </c>
      <c r="E973" s="81"/>
      <c r="F973" s="81">
        <v>0</v>
      </c>
      <c r="G973" s="81"/>
      <c r="H973" s="389"/>
      <c r="I973" s="81">
        <f t="shared" si="118"/>
        <v>0</v>
      </c>
      <c r="J973" s="389"/>
    </row>
    <row r="974" s="338" customFormat="1" ht="24" customHeight="1" spans="1:10">
      <c r="A974" s="386" t="s">
        <v>1837</v>
      </c>
      <c r="B974" s="387">
        <v>7</v>
      </c>
      <c r="C974" s="388" t="s">
        <v>1838</v>
      </c>
      <c r="D974" s="81">
        <v>0</v>
      </c>
      <c r="E974" s="81"/>
      <c r="F974" s="81">
        <v>0</v>
      </c>
      <c r="G974" s="81"/>
      <c r="H974" s="389"/>
      <c r="I974" s="81">
        <f t="shared" si="118"/>
        <v>0</v>
      </c>
      <c r="J974" s="389"/>
    </row>
    <row r="975" s="338" customFormat="1" ht="24" customHeight="1" spans="1:10">
      <c r="A975" s="386" t="s">
        <v>1839</v>
      </c>
      <c r="B975" s="387">
        <v>7</v>
      </c>
      <c r="C975" s="388" t="s">
        <v>1840</v>
      </c>
      <c r="D975" s="81">
        <v>0</v>
      </c>
      <c r="E975" s="81"/>
      <c r="F975" s="81">
        <v>0</v>
      </c>
      <c r="G975" s="81"/>
      <c r="H975" s="389"/>
      <c r="I975" s="81">
        <f t="shared" si="118"/>
        <v>0</v>
      </c>
      <c r="J975" s="389"/>
    </row>
    <row r="976" s="338" customFormat="1" ht="24" customHeight="1" spans="1:10">
      <c r="A976" s="381" t="s">
        <v>1841</v>
      </c>
      <c r="B976" s="382">
        <v>3</v>
      </c>
      <c r="C976" s="402" t="s">
        <v>1842</v>
      </c>
      <c r="D976" s="403">
        <v>8220000</v>
      </c>
      <c r="E976" s="403">
        <v>24725662.89</v>
      </c>
      <c r="F976" s="403">
        <v>16721602.27</v>
      </c>
      <c r="G976" s="403">
        <v>13030737.53</v>
      </c>
      <c r="H976" s="385">
        <f>G976/F976</f>
        <v>0.779275653110005</v>
      </c>
      <c r="I976" s="403">
        <f t="shared" si="118"/>
        <v>4810737.53</v>
      </c>
      <c r="J976" s="385">
        <f>I976/D976</f>
        <v>0.585247874695864</v>
      </c>
    </row>
    <row r="977" s="338" customFormat="1" ht="24" customHeight="1" spans="1:10">
      <c r="A977" s="386" t="s">
        <v>1843</v>
      </c>
      <c r="B977" s="387">
        <v>5</v>
      </c>
      <c r="C977" s="388" t="s">
        <v>1844</v>
      </c>
      <c r="D977" s="81">
        <v>0</v>
      </c>
      <c r="E977" s="81"/>
      <c r="F977" s="81">
        <v>0</v>
      </c>
      <c r="G977" s="81"/>
      <c r="H977" s="389"/>
      <c r="I977" s="81">
        <f t="shared" si="118"/>
        <v>0</v>
      </c>
      <c r="J977" s="389"/>
    </row>
    <row r="978" s="338" customFormat="1" ht="24" customHeight="1" spans="1:10">
      <c r="A978" s="386" t="s">
        <v>1845</v>
      </c>
      <c r="B978" s="387">
        <v>7</v>
      </c>
      <c r="C978" s="388" t="s">
        <v>125</v>
      </c>
      <c r="D978" s="81">
        <v>0</v>
      </c>
      <c r="E978" s="81"/>
      <c r="F978" s="81">
        <v>0</v>
      </c>
      <c r="G978" s="81"/>
      <c r="H978" s="389"/>
      <c r="I978" s="81">
        <f t="shared" si="118"/>
        <v>0</v>
      </c>
      <c r="J978" s="389"/>
    </row>
    <row r="979" s="338" customFormat="1" ht="24" customHeight="1" spans="1:10">
      <c r="A979" s="386" t="s">
        <v>1846</v>
      </c>
      <c r="B979" s="387">
        <v>7</v>
      </c>
      <c r="C979" s="388" t="s">
        <v>127</v>
      </c>
      <c r="D979" s="81">
        <v>0</v>
      </c>
      <c r="E979" s="81"/>
      <c r="F979" s="81">
        <v>0</v>
      </c>
      <c r="G979" s="81"/>
      <c r="H979" s="389"/>
      <c r="I979" s="81">
        <f t="shared" si="118"/>
        <v>0</v>
      </c>
      <c r="J979" s="389"/>
    </row>
    <row r="980" s="338" customFormat="1" ht="24" customHeight="1" spans="1:10">
      <c r="A980" s="386" t="s">
        <v>1847</v>
      </c>
      <c r="B980" s="387">
        <v>7</v>
      </c>
      <c r="C980" s="388" t="s">
        <v>129</v>
      </c>
      <c r="D980" s="81">
        <v>0</v>
      </c>
      <c r="E980" s="81"/>
      <c r="F980" s="81">
        <v>0</v>
      </c>
      <c r="G980" s="81"/>
      <c r="H980" s="389"/>
      <c r="I980" s="81">
        <f t="shared" si="118"/>
        <v>0</v>
      </c>
      <c r="J980" s="389"/>
    </row>
    <row r="981" s="338" customFormat="1" ht="24" customHeight="1" spans="1:10">
      <c r="A981" s="386" t="s">
        <v>1848</v>
      </c>
      <c r="B981" s="387">
        <v>7</v>
      </c>
      <c r="C981" s="388" t="s">
        <v>1849</v>
      </c>
      <c r="D981" s="81">
        <v>0</v>
      </c>
      <c r="E981" s="81"/>
      <c r="F981" s="81">
        <v>0</v>
      </c>
      <c r="G981" s="81"/>
      <c r="H981" s="389"/>
      <c r="I981" s="81">
        <f t="shared" si="118"/>
        <v>0</v>
      </c>
      <c r="J981" s="389"/>
    </row>
    <row r="982" s="338" customFormat="1" ht="24" customHeight="1" spans="1:10">
      <c r="A982" s="386" t="s">
        <v>1850</v>
      </c>
      <c r="B982" s="387">
        <v>7</v>
      </c>
      <c r="C982" s="388" t="s">
        <v>1851</v>
      </c>
      <c r="D982" s="81">
        <v>0</v>
      </c>
      <c r="E982" s="81"/>
      <c r="F982" s="81">
        <v>0</v>
      </c>
      <c r="G982" s="81"/>
      <c r="H982" s="389"/>
      <c r="I982" s="81">
        <f t="shared" si="118"/>
        <v>0</v>
      </c>
      <c r="J982" s="389"/>
    </row>
    <row r="983" s="338" customFormat="1" ht="24" customHeight="1" spans="1:10">
      <c r="A983" s="386" t="s">
        <v>1852</v>
      </c>
      <c r="B983" s="387">
        <v>7</v>
      </c>
      <c r="C983" s="388" t="s">
        <v>1853</v>
      </c>
      <c r="D983" s="81">
        <v>0</v>
      </c>
      <c r="E983" s="81"/>
      <c r="F983" s="81">
        <v>0</v>
      </c>
      <c r="G983" s="81"/>
      <c r="H983" s="389"/>
      <c r="I983" s="81">
        <f t="shared" si="118"/>
        <v>0</v>
      </c>
      <c r="J983" s="389"/>
    </row>
    <row r="984" s="338" customFormat="1" ht="24" customHeight="1" spans="1:10">
      <c r="A984" s="386" t="s">
        <v>1854</v>
      </c>
      <c r="B984" s="387">
        <v>7</v>
      </c>
      <c r="C984" s="388" t="s">
        <v>1855</v>
      </c>
      <c r="D984" s="81">
        <v>0</v>
      </c>
      <c r="E984" s="81"/>
      <c r="F984" s="81">
        <v>0</v>
      </c>
      <c r="G984" s="81"/>
      <c r="H984" s="389"/>
      <c r="I984" s="81">
        <f t="shared" si="118"/>
        <v>0</v>
      </c>
      <c r="J984" s="389"/>
    </row>
    <row r="985" s="338" customFormat="1" ht="24" customHeight="1" spans="1:10">
      <c r="A985" s="386" t="s">
        <v>1856</v>
      </c>
      <c r="B985" s="387">
        <v>7</v>
      </c>
      <c r="C985" s="388" t="s">
        <v>1857</v>
      </c>
      <c r="D985" s="81">
        <v>0</v>
      </c>
      <c r="E985" s="81"/>
      <c r="F985" s="81">
        <v>0</v>
      </c>
      <c r="G985" s="81"/>
      <c r="H985" s="389"/>
      <c r="I985" s="81">
        <f t="shared" si="118"/>
        <v>0</v>
      </c>
      <c r="J985" s="389"/>
    </row>
    <row r="986" s="338" customFormat="1" ht="24" customHeight="1" spans="1:10">
      <c r="A986" s="386" t="s">
        <v>1858</v>
      </c>
      <c r="B986" s="387">
        <v>7</v>
      </c>
      <c r="C986" s="388" t="s">
        <v>1859</v>
      </c>
      <c r="D986" s="81">
        <v>0</v>
      </c>
      <c r="E986" s="81"/>
      <c r="F986" s="81">
        <v>0</v>
      </c>
      <c r="G986" s="81"/>
      <c r="H986" s="389"/>
      <c r="I986" s="81">
        <f t="shared" si="118"/>
        <v>0</v>
      </c>
      <c r="J986" s="389"/>
    </row>
    <row r="987" s="338" customFormat="1" ht="24" customHeight="1" spans="1:10">
      <c r="A987" s="386" t="s">
        <v>1860</v>
      </c>
      <c r="B987" s="387">
        <v>5</v>
      </c>
      <c r="C987" s="388" t="s">
        <v>1861</v>
      </c>
      <c r="D987" s="81">
        <v>0</v>
      </c>
      <c r="E987" s="81"/>
      <c r="F987" s="81">
        <v>660080</v>
      </c>
      <c r="G987" s="81"/>
      <c r="H987" s="389"/>
      <c r="I987" s="81">
        <f t="shared" si="118"/>
        <v>0</v>
      </c>
      <c r="J987" s="389"/>
    </row>
    <row r="988" s="338" customFormat="1" ht="24" customHeight="1" spans="1:10">
      <c r="A988" s="386" t="s">
        <v>1862</v>
      </c>
      <c r="B988" s="387">
        <v>7</v>
      </c>
      <c r="C988" s="388" t="s">
        <v>125</v>
      </c>
      <c r="D988" s="81">
        <v>0</v>
      </c>
      <c r="E988" s="81"/>
      <c r="F988" s="81">
        <v>0</v>
      </c>
      <c r="G988" s="81"/>
      <c r="H988" s="389"/>
      <c r="I988" s="81">
        <f t="shared" si="118"/>
        <v>0</v>
      </c>
      <c r="J988" s="389"/>
    </row>
    <row r="989" s="338" customFormat="1" ht="24" customHeight="1" spans="1:10">
      <c r="A989" s="386" t="s">
        <v>1863</v>
      </c>
      <c r="B989" s="387">
        <v>7</v>
      </c>
      <c r="C989" s="388" t="s">
        <v>127</v>
      </c>
      <c r="D989" s="81">
        <v>0</v>
      </c>
      <c r="E989" s="81"/>
      <c r="F989" s="81">
        <v>0</v>
      </c>
      <c r="G989" s="81"/>
      <c r="H989" s="389"/>
      <c r="I989" s="81">
        <f t="shared" si="118"/>
        <v>0</v>
      </c>
      <c r="J989" s="389"/>
    </row>
    <row r="990" s="338" customFormat="1" ht="24" customHeight="1" spans="1:10">
      <c r="A990" s="386" t="s">
        <v>1864</v>
      </c>
      <c r="B990" s="387">
        <v>7</v>
      </c>
      <c r="C990" s="388" t="s">
        <v>129</v>
      </c>
      <c r="D990" s="81">
        <v>0</v>
      </c>
      <c r="E990" s="81"/>
      <c r="F990" s="81">
        <v>0</v>
      </c>
      <c r="G990" s="81"/>
      <c r="H990" s="389"/>
      <c r="I990" s="81">
        <f t="shared" si="118"/>
        <v>0</v>
      </c>
      <c r="J990" s="389"/>
    </row>
    <row r="991" s="338" customFormat="1" ht="24" customHeight="1" spans="1:10">
      <c r="A991" s="386" t="s">
        <v>1865</v>
      </c>
      <c r="B991" s="387">
        <v>7</v>
      </c>
      <c r="C991" s="388" t="s">
        <v>1866</v>
      </c>
      <c r="D991" s="81">
        <v>0</v>
      </c>
      <c r="E991" s="81"/>
      <c r="F991" s="81">
        <v>0</v>
      </c>
      <c r="G991" s="81"/>
      <c r="H991" s="389"/>
      <c r="I991" s="81">
        <f t="shared" si="118"/>
        <v>0</v>
      </c>
      <c r="J991" s="389"/>
    </row>
    <row r="992" s="338" customFormat="1" ht="24" customHeight="1" spans="1:10">
      <c r="A992" s="386" t="s">
        <v>1867</v>
      </c>
      <c r="B992" s="387">
        <v>7</v>
      </c>
      <c r="C992" s="388" t="s">
        <v>1868</v>
      </c>
      <c r="D992" s="81">
        <v>0</v>
      </c>
      <c r="E992" s="81"/>
      <c r="F992" s="81">
        <v>0</v>
      </c>
      <c r="G992" s="81"/>
      <c r="H992" s="389"/>
      <c r="I992" s="81">
        <f t="shared" si="118"/>
        <v>0</v>
      </c>
      <c r="J992" s="389"/>
    </row>
    <row r="993" s="338" customFormat="1" ht="24" customHeight="1" spans="1:10">
      <c r="A993" s="386" t="s">
        <v>1869</v>
      </c>
      <c r="B993" s="387">
        <v>7</v>
      </c>
      <c r="C993" s="388" t="s">
        <v>1870</v>
      </c>
      <c r="D993" s="81">
        <v>0</v>
      </c>
      <c r="E993" s="81"/>
      <c r="F993" s="81">
        <v>0</v>
      </c>
      <c r="G993" s="81"/>
      <c r="H993" s="389"/>
      <c r="I993" s="81">
        <f t="shared" si="118"/>
        <v>0</v>
      </c>
      <c r="J993" s="389"/>
    </row>
    <row r="994" s="338" customFormat="1" ht="24" customHeight="1" spans="1:10">
      <c r="A994" s="386" t="s">
        <v>1871</v>
      </c>
      <c r="B994" s="387">
        <v>7</v>
      </c>
      <c r="C994" s="388" t="s">
        <v>1872</v>
      </c>
      <c r="D994" s="81">
        <v>0</v>
      </c>
      <c r="E994" s="81"/>
      <c r="F994" s="81">
        <v>0</v>
      </c>
      <c r="G994" s="81"/>
      <c r="H994" s="389"/>
      <c r="I994" s="81">
        <f t="shared" si="118"/>
        <v>0</v>
      </c>
      <c r="J994" s="389"/>
    </row>
    <row r="995" s="338" customFormat="1" ht="24" customHeight="1" spans="1:10">
      <c r="A995" s="386" t="s">
        <v>1873</v>
      </c>
      <c r="B995" s="387">
        <v>7</v>
      </c>
      <c r="C995" s="388" t="s">
        <v>1874</v>
      </c>
      <c r="D995" s="81">
        <v>0</v>
      </c>
      <c r="E995" s="81"/>
      <c r="F995" s="81">
        <v>0</v>
      </c>
      <c r="G995" s="81"/>
      <c r="H995" s="389"/>
      <c r="I995" s="81">
        <f t="shared" si="118"/>
        <v>0</v>
      </c>
      <c r="J995" s="389"/>
    </row>
    <row r="996" s="338" customFormat="1" ht="24" customHeight="1" spans="1:10">
      <c r="A996" s="386" t="s">
        <v>1875</v>
      </c>
      <c r="B996" s="387">
        <v>7</v>
      </c>
      <c r="C996" s="388" t="s">
        <v>1876</v>
      </c>
      <c r="D996" s="81">
        <v>0</v>
      </c>
      <c r="E996" s="81"/>
      <c r="F996" s="81">
        <v>0</v>
      </c>
      <c r="G996" s="81"/>
      <c r="H996" s="389"/>
      <c r="I996" s="81">
        <f t="shared" si="118"/>
        <v>0</v>
      </c>
      <c r="J996" s="389"/>
    </row>
    <row r="997" s="338" customFormat="1" ht="24" customHeight="1" spans="1:10">
      <c r="A997" s="386" t="s">
        <v>1877</v>
      </c>
      <c r="B997" s="387">
        <v>7</v>
      </c>
      <c r="C997" s="388" t="s">
        <v>1878</v>
      </c>
      <c r="D997" s="81">
        <v>0</v>
      </c>
      <c r="E997" s="81"/>
      <c r="F997" s="81">
        <v>0</v>
      </c>
      <c r="G997" s="81"/>
      <c r="H997" s="389"/>
      <c r="I997" s="81">
        <f t="shared" si="118"/>
        <v>0</v>
      </c>
      <c r="J997" s="389"/>
    </row>
    <row r="998" s="338" customFormat="1" ht="24" customHeight="1" spans="1:10">
      <c r="A998" s="386" t="s">
        <v>1879</v>
      </c>
      <c r="B998" s="387">
        <v>7</v>
      </c>
      <c r="C998" s="388" t="s">
        <v>1880</v>
      </c>
      <c r="D998" s="81">
        <v>0</v>
      </c>
      <c r="E998" s="81"/>
      <c r="F998" s="81">
        <v>0</v>
      </c>
      <c r="G998" s="81"/>
      <c r="H998" s="389"/>
      <c r="I998" s="81">
        <f t="shared" si="118"/>
        <v>0</v>
      </c>
      <c r="J998" s="389"/>
    </row>
    <row r="999" s="338" customFormat="1" ht="24" customHeight="1" spans="1:10">
      <c r="A999" s="386" t="s">
        <v>1881</v>
      </c>
      <c r="B999" s="387">
        <v>7</v>
      </c>
      <c r="C999" s="388" t="s">
        <v>1882</v>
      </c>
      <c r="D999" s="81">
        <v>0</v>
      </c>
      <c r="E999" s="81"/>
      <c r="F999" s="81">
        <v>0</v>
      </c>
      <c r="G999" s="81"/>
      <c r="H999" s="389"/>
      <c r="I999" s="81">
        <f t="shared" si="118"/>
        <v>0</v>
      </c>
      <c r="J999" s="389"/>
    </row>
    <row r="1000" s="338" customFormat="1" ht="24" customHeight="1" spans="1:10">
      <c r="A1000" s="386" t="s">
        <v>1883</v>
      </c>
      <c r="B1000" s="387">
        <v>7</v>
      </c>
      <c r="C1000" s="388" t="s">
        <v>1884</v>
      </c>
      <c r="D1000" s="81">
        <v>0</v>
      </c>
      <c r="E1000" s="81"/>
      <c r="F1000" s="81">
        <v>0</v>
      </c>
      <c r="G1000" s="81"/>
      <c r="H1000" s="389"/>
      <c r="I1000" s="81">
        <f t="shared" si="118"/>
        <v>0</v>
      </c>
      <c r="J1000" s="389"/>
    </row>
    <row r="1001" s="338" customFormat="1" ht="24" customHeight="1" spans="1:10">
      <c r="A1001" s="386" t="s">
        <v>1885</v>
      </c>
      <c r="B1001" s="387">
        <v>7</v>
      </c>
      <c r="C1001" s="388" t="s">
        <v>1886</v>
      </c>
      <c r="D1001" s="81">
        <v>0</v>
      </c>
      <c r="E1001" s="81"/>
      <c r="F1001" s="81">
        <v>0</v>
      </c>
      <c r="G1001" s="81"/>
      <c r="H1001" s="389"/>
      <c r="I1001" s="81">
        <f t="shared" si="118"/>
        <v>0</v>
      </c>
      <c r="J1001" s="389"/>
    </row>
    <row r="1002" s="338" customFormat="1" ht="24" customHeight="1" spans="1:10">
      <c r="A1002" s="386" t="s">
        <v>1887</v>
      </c>
      <c r="B1002" s="387">
        <v>7</v>
      </c>
      <c r="C1002" s="388" t="s">
        <v>1888</v>
      </c>
      <c r="D1002" s="81">
        <v>0</v>
      </c>
      <c r="E1002" s="81"/>
      <c r="F1002" s="81">
        <v>660080</v>
      </c>
      <c r="G1002" s="81"/>
      <c r="H1002" s="389"/>
      <c r="I1002" s="81">
        <f t="shared" si="118"/>
        <v>0</v>
      </c>
      <c r="J1002" s="389"/>
    </row>
    <row r="1003" s="338" customFormat="1" ht="24" customHeight="1" spans="1:10">
      <c r="A1003" s="386" t="s">
        <v>1889</v>
      </c>
      <c r="B1003" s="387">
        <v>5</v>
      </c>
      <c r="C1003" s="388" t="s">
        <v>1890</v>
      </c>
      <c r="D1003" s="81">
        <v>0</v>
      </c>
      <c r="E1003" s="81"/>
      <c r="F1003" s="81">
        <v>0</v>
      </c>
      <c r="G1003" s="81"/>
      <c r="H1003" s="389"/>
      <c r="I1003" s="81">
        <f t="shared" si="118"/>
        <v>0</v>
      </c>
      <c r="J1003" s="389"/>
    </row>
    <row r="1004" s="338" customFormat="1" ht="24" customHeight="1" spans="1:10">
      <c r="A1004" s="386" t="s">
        <v>1891</v>
      </c>
      <c r="B1004" s="387">
        <v>7</v>
      </c>
      <c r="C1004" s="388" t="s">
        <v>125</v>
      </c>
      <c r="D1004" s="81">
        <v>0</v>
      </c>
      <c r="E1004" s="81"/>
      <c r="F1004" s="81">
        <v>0</v>
      </c>
      <c r="G1004" s="81"/>
      <c r="H1004" s="389"/>
      <c r="I1004" s="81">
        <f t="shared" si="118"/>
        <v>0</v>
      </c>
      <c r="J1004" s="389"/>
    </row>
    <row r="1005" s="338" customFormat="1" ht="24" customHeight="1" spans="1:10">
      <c r="A1005" s="386" t="s">
        <v>1892</v>
      </c>
      <c r="B1005" s="387">
        <v>7</v>
      </c>
      <c r="C1005" s="388" t="s">
        <v>127</v>
      </c>
      <c r="D1005" s="81">
        <v>0</v>
      </c>
      <c r="E1005" s="81"/>
      <c r="F1005" s="81">
        <v>0</v>
      </c>
      <c r="G1005" s="81"/>
      <c r="H1005" s="389"/>
      <c r="I1005" s="81">
        <f t="shared" si="118"/>
        <v>0</v>
      </c>
      <c r="J1005" s="389"/>
    </row>
    <row r="1006" s="338" customFormat="1" ht="24" customHeight="1" spans="1:10">
      <c r="A1006" s="386" t="s">
        <v>1893</v>
      </c>
      <c r="B1006" s="387">
        <v>7</v>
      </c>
      <c r="C1006" s="388" t="s">
        <v>129</v>
      </c>
      <c r="D1006" s="81">
        <v>0</v>
      </c>
      <c r="E1006" s="81"/>
      <c r="F1006" s="81">
        <v>0</v>
      </c>
      <c r="G1006" s="81"/>
      <c r="H1006" s="389"/>
      <c r="I1006" s="81">
        <f t="shared" si="118"/>
        <v>0</v>
      </c>
      <c r="J1006" s="389"/>
    </row>
    <row r="1007" s="338" customFormat="1" ht="24" customHeight="1" spans="1:10">
      <c r="A1007" s="386" t="s">
        <v>1894</v>
      </c>
      <c r="B1007" s="387">
        <v>7</v>
      </c>
      <c r="C1007" s="388" t="s">
        <v>1895</v>
      </c>
      <c r="D1007" s="81">
        <v>0</v>
      </c>
      <c r="E1007" s="81"/>
      <c r="F1007" s="81">
        <v>0</v>
      </c>
      <c r="G1007" s="81"/>
      <c r="H1007" s="389"/>
      <c r="I1007" s="81">
        <f t="shared" si="118"/>
        <v>0</v>
      </c>
      <c r="J1007" s="389"/>
    </row>
    <row r="1008" s="338" customFormat="1" ht="24" customHeight="1" spans="1:10">
      <c r="A1008" s="386" t="s">
        <v>1896</v>
      </c>
      <c r="B1008" s="387">
        <v>5</v>
      </c>
      <c r="C1008" s="388" t="s">
        <v>1897</v>
      </c>
      <c r="D1008" s="81">
        <v>2730000</v>
      </c>
      <c r="E1008" s="81">
        <v>10888733.8</v>
      </c>
      <c r="F1008" s="81">
        <v>10369850</v>
      </c>
      <c r="G1008" s="81">
        <v>3346037.76</v>
      </c>
      <c r="H1008" s="389">
        <f>G1008/F1008</f>
        <v>0.322669832254083</v>
      </c>
      <c r="I1008" s="81">
        <f t="shared" si="118"/>
        <v>616037.76</v>
      </c>
      <c r="J1008" s="389">
        <f t="shared" ref="J1008:J1010" si="119">I1008/D1008</f>
        <v>0.225654857142857</v>
      </c>
    </row>
    <row r="1009" s="338" customFormat="1" ht="24" customHeight="1" spans="1:10">
      <c r="A1009" s="386" t="s">
        <v>1898</v>
      </c>
      <c r="B1009" s="387">
        <v>7</v>
      </c>
      <c r="C1009" s="388" t="s">
        <v>125</v>
      </c>
      <c r="D1009" s="81">
        <v>930000</v>
      </c>
      <c r="E1009" s="81">
        <v>978733.8</v>
      </c>
      <c r="F1009" s="81">
        <v>531050</v>
      </c>
      <c r="G1009" s="81">
        <v>857821.5</v>
      </c>
      <c r="H1009" s="389">
        <f>G1009/F1009</f>
        <v>1.61533094812165</v>
      </c>
      <c r="I1009" s="81">
        <f t="shared" si="118"/>
        <v>-72178.5</v>
      </c>
      <c r="J1009" s="389">
        <f t="shared" si="119"/>
        <v>-0.0776112903225806</v>
      </c>
    </row>
    <row r="1010" s="338" customFormat="1" ht="24" customHeight="1" spans="1:10">
      <c r="A1010" s="386" t="s">
        <v>1899</v>
      </c>
      <c r="B1010" s="387">
        <v>7</v>
      </c>
      <c r="C1010" s="388" t="s">
        <v>127</v>
      </c>
      <c r="D1010" s="81">
        <v>10000</v>
      </c>
      <c r="E1010" s="81">
        <v>200000</v>
      </c>
      <c r="F1010" s="81">
        <v>128800</v>
      </c>
      <c r="G1010" s="81">
        <v>119814.5</v>
      </c>
      <c r="H1010" s="389"/>
      <c r="I1010" s="81">
        <f t="shared" si="118"/>
        <v>109814.5</v>
      </c>
      <c r="J1010" s="389">
        <f t="shared" si="119"/>
        <v>10.98145</v>
      </c>
    </row>
    <row r="1011" s="338" customFormat="1" ht="24" customHeight="1" spans="1:10">
      <c r="A1011" s="386" t="s">
        <v>1900</v>
      </c>
      <c r="B1011" s="387">
        <v>7</v>
      </c>
      <c r="C1011" s="388" t="s">
        <v>129</v>
      </c>
      <c r="D1011" s="81">
        <v>0</v>
      </c>
      <c r="E1011" s="81"/>
      <c r="F1011" s="81">
        <v>0</v>
      </c>
      <c r="G1011" s="81"/>
      <c r="H1011" s="389"/>
      <c r="I1011" s="81">
        <f t="shared" si="118"/>
        <v>0</v>
      </c>
      <c r="J1011" s="389"/>
    </row>
    <row r="1012" s="338" customFormat="1" ht="24" customHeight="1" spans="1:10">
      <c r="A1012" s="386" t="s">
        <v>1901</v>
      </c>
      <c r="B1012" s="387">
        <v>7</v>
      </c>
      <c r="C1012" s="388" t="s">
        <v>1902</v>
      </c>
      <c r="D1012" s="81">
        <v>0</v>
      </c>
      <c r="E1012" s="81"/>
      <c r="F1012" s="81">
        <v>0</v>
      </c>
      <c r="G1012" s="81"/>
      <c r="H1012" s="389"/>
      <c r="I1012" s="81">
        <f t="shared" si="118"/>
        <v>0</v>
      </c>
      <c r="J1012" s="389"/>
    </row>
    <row r="1013" s="338" customFormat="1" ht="24" customHeight="1" spans="1:10">
      <c r="A1013" s="386" t="s">
        <v>1903</v>
      </c>
      <c r="B1013" s="387">
        <v>7</v>
      </c>
      <c r="C1013" s="388" t="s">
        <v>1904</v>
      </c>
      <c r="D1013" s="81">
        <v>0</v>
      </c>
      <c r="E1013" s="81"/>
      <c r="F1013" s="81">
        <v>0</v>
      </c>
      <c r="G1013" s="81"/>
      <c r="H1013" s="389"/>
      <c r="I1013" s="81">
        <f t="shared" si="118"/>
        <v>0</v>
      </c>
      <c r="J1013" s="389"/>
    </row>
    <row r="1014" s="338" customFormat="1" ht="24" customHeight="1" spans="1:10">
      <c r="A1014" s="386" t="s">
        <v>1905</v>
      </c>
      <c r="B1014" s="387">
        <v>7</v>
      </c>
      <c r="C1014" s="388" t="s">
        <v>1906</v>
      </c>
      <c r="D1014" s="81">
        <v>0</v>
      </c>
      <c r="E1014" s="81"/>
      <c r="F1014" s="81">
        <v>0</v>
      </c>
      <c r="G1014" s="81"/>
      <c r="H1014" s="389"/>
      <c r="I1014" s="81">
        <f t="shared" si="118"/>
        <v>0</v>
      </c>
      <c r="J1014" s="389"/>
    </row>
    <row r="1015" s="338" customFormat="1" ht="24" customHeight="1" spans="1:10">
      <c r="A1015" s="386" t="s">
        <v>1907</v>
      </c>
      <c r="B1015" s="387">
        <v>7</v>
      </c>
      <c r="C1015" s="388" t="s">
        <v>1908</v>
      </c>
      <c r="D1015" s="81">
        <v>0</v>
      </c>
      <c r="E1015" s="81"/>
      <c r="F1015" s="81">
        <v>0</v>
      </c>
      <c r="G1015" s="81"/>
      <c r="H1015" s="389"/>
      <c r="I1015" s="81">
        <f t="shared" si="118"/>
        <v>0</v>
      </c>
      <c r="J1015" s="389"/>
    </row>
    <row r="1016" s="338" customFormat="1" ht="24" customHeight="1" spans="1:10">
      <c r="A1016" s="386" t="s">
        <v>1909</v>
      </c>
      <c r="B1016" s="387">
        <v>7</v>
      </c>
      <c r="C1016" s="388" t="s">
        <v>1910</v>
      </c>
      <c r="D1016" s="81">
        <v>1790000</v>
      </c>
      <c r="E1016" s="81">
        <v>9710000</v>
      </c>
      <c r="F1016" s="81">
        <v>9710000</v>
      </c>
      <c r="G1016" s="81">
        <v>2368401.76</v>
      </c>
      <c r="H1016" s="389"/>
      <c r="I1016" s="81">
        <f t="shared" si="118"/>
        <v>578401.76</v>
      </c>
      <c r="J1016" s="389">
        <f>I1016/D1016</f>
        <v>0.323129474860335</v>
      </c>
    </row>
    <row r="1017" s="338" customFormat="1" ht="24" customHeight="1" spans="1:10">
      <c r="A1017" s="386" t="s">
        <v>1911</v>
      </c>
      <c r="B1017" s="387">
        <v>7</v>
      </c>
      <c r="C1017" s="388" t="s">
        <v>143</v>
      </c>
      <c r="D1017" s="81">
        <v>0</v>
      </c>
      <c r="E1017" s="81"/>
      <c r="F1017" s="81">
        <v>0</v>
      </c>
      <c r="G1017" s="81"/>
      <c r="H1017" s="389"/>
      <c r="I1017" s="81">
        <f t="shared" si="118"/>
        <v>0</v>
      </c>
      <c r="J1017" s="389"/>
    </row>
    <row r="1018" s="338" customFormat="1" ht="24" customHeight="1" spans="1:10">
      <c r="A1018" s="386" t="s">
        <v>1912</v>
      </c>
      <c r="B1018" s="387">
        <v>7</v>
      </c>
      <c r="C1018" s="388" t="s">
        <v>1913</v>
      </c>
      <c r="D1018" s="81">
        <v>0</v>
      </c>
      <c r="E1018" s="81"/>
      <c r="F1018" s="81">
        <v>0</v>
      </c>
      <c r="G1018" s="81"/>
      <c r="H1018" s="389"/>
      <c r="I1018" s="81">
        <f t="shared" si="118"/>
        <v>0</v>
      </c>
      <c r="J1018" s="389"/>
    </row>
    <row r="1019" s="338" customFormat="1" ht="24" customHeight="1" spans="1:10">
      <c r="A1019" s="386" t="s">
        <v>1914</v>
      </c>
      <c r="B1019" s="387">
        <v>5</v>
      </c>
      <c r="C1019" s="388" t="s">
        <v>1915</v>
      </c>
      <c r="D1019" s="81">
        <v>0</v>
      </c>
      <c r="E1019" s="81"/>
      <c r="F1019" s="81">
        <v>0</v>
      </c>
      <c r="G1019" s="81"/>
      <c r="H1019" s="389"/>
      <c r="I1019" s="81">
        <f t="shared" si="118"/>
        <v>0</v>
      </c>
      <c r="J1019" s="389"/>
    </row>
    <row r="1020" s="338" customFormat="1" ht="24" customHeight="1" spans="1:10">
      <c r="A1020" s="386" t="s">
        <v>1916</v>
      </c>
      <c r="B1020" s="387">
        <v>7</v>
      </c>
      <c r="C1020" s="388" t="s">
        <v>125</v>
      </c>
      <c r="D1020" s="81">
        <v>0</v>
      </c>
      <c r="E1020" s="81"/>
      <c r="F1020" s="81">
        <v>0</v>
      </c>
      <c r="G1020" s="81"/>
      <c r="H1020" s="389"/>
      <c r="I1020" s="81">
        <f t="shared" si="118"/>
        <v>0</v>
      </c>
      <c r="J1020" s="389"/>
    </row>
    <row r="1021" s="338" customFormat="1" ht="24" customHeight="1" spans="1:10">
      <c r="A1021" s="386" t="s">
        <v>1917</v>
      </c>
      <c r="B1021" s="387">
        <v>7</v>
      </c>
      <c r="C1021" s="388" t="s">
        <v>127</v>
      </c>
      <c r="D1021" s="81">
        <v>0</v>
      </c>
      <c r="E1021" s="81"/>
      <c r="F1021" s="81">
        <v>0</v>
      </c>
      <c r="G1021" s="81"/>
      <c r="H1021" s="389"/>
      <c r="I1021" s="81">
        <f t="shared" si="118"/>
        <v>0</v>
      </c>
      <c r="J1021" s="389"/>
    </row>
    <row r="1022" s="338" customFormat="1" ht="24" customHeight="1" spans="1:10">
      <c r="A1022" s="386" t="s">
        <v>1918</v>
      </c>
      <c r="B1022" s="387">
        <v>7</v>
      </c>
      <c r="C1022" s="388" t="s">
        <v>129</v>
      </c>
      <c r="D1022" s="81">
        <v>0</v>
      </c>
      <c r="E1022" s="81"/>
      <c r="F1022" s="81">
        <v>0</v>
      </c>
      <c r="G1022" s="81"/>
      <c r="H1022" s="389"/>
      <c r="I1022" s="81">
        <f t="shared" si="118"/>
        <v>0</v>
      </c>
      <c r="J1022" s="389"/>
    </row>
    <row r="1023" s="338" customFormat="1" ht="24" customHeight="1" spans="1:10">
      <c r="A1023" s="386" t="s">
        <v>1919</v>
      </c>
      <c r="B1023" s="387">
        <v>7</v>
      </c>
      <c r="C1023" s="388" t="s">
        <v>1920</v>
      </c>
      <c r="D1023" s="81">
        <v>0</v>
      </c>
      <c r="E1023" s="81"/>
      <c r="F1023" s="81">
        <v>0</v>
      </c>
      <c r="G1023" s="81"/>
      <c r="H1023" s="389"/>
      <c r="I1023" s="81">
        <f t="shared" si="118"/>
        <v>0</v>
      </c>
      <c r="J1023" s="389"/>
    </row>
    <row r="1024" s="338" customFormat="1" ht="24" customHeight="1" spans="1:10">
      <c r="A1024" s="386" t="s">
        <v>1921</v>
      </c>
      <c r="B1024" s="387">
        <v>7</v>
      </c>
      <c r="C1024" s="388" t="s">
        <v>1922</v>
      </c>
      <c r="D1024" s="81">
        <v>0</v>
      </c>
      <c r="E1024" s="81"/>
      <c r="F1024" s="81">
        <v>0</v>
      </c>
      <c r="G1024" s="81"/>
      <c r="H1024" s="389"/>
      <c r="I1024" s="81">
        <f t="shared" si="118"/>
        <v>0</v>
      </c>
      <c r="J1024" s="389"/>
    </row>
    <row r="1025" s="338" customFormat="1" ht="24" customHeight="1" spans="1:10">
      <c r="A1025" s="386" t="s">
        <v>1923</v>
      </c>
      <c r="B1025" s="387">
        <v>7</v>
      </c>
      <c r="C1025" s="388" t="s">
        <v>1924</v>
      </c>
      <c r="D1025" s="81">
        <v>0</v>
      </c>
      <c r="E1025" s="81"/>
      <c r="F1025" s="81">
        <v>0</v>
      </c>
      <c r="G1025" s="81"/>
      <c r="H1025" s="389"/>
      <c r="I1025" s="81">
        <f t="shared" si="118"/>
        <v>0</v>
      </c>
      <c r="J1025" s="389"/>
    </row>
    <row r="1026" s="338" customFormat="1" ht="24" customHeight="1" spans="1:10">
      <c r="A1026" s="386" t="s">
        <v>1925</v>
      </c>
      <c r="B1026" s="387">
        <v>5</v>
      </c>
      <c r="C1026" s="388" t="s">
        <v>1926</v>
      </c>
      <c r="D1026" s="81">
        <v>4440000</v>
      </c>
      <c r="E1026" s="81">
        <v>13836929.09</v>
      </c>
      <c r="F1026" s="81">
        <v>4485392.27</v>
      </c>
      <c r="G1026" s="81">
        <v>6908819.77</v>
      </c>
      <c r="H1026" s="389">
        <f>G1026/F1026</f>
        <v>1.54029332422245</v>
      </c>
      <c r="I1026" s="81">
        <f t="shared" si="118"/>
        <v>2468819.77</v>
      </c>
      <c r="J1026" s="389">
        <f>I1026/D1026</f>
        <v>0.556040488738739</v>
      </c>
    </row>
    <row r="1027" s="338" customFormat="1" ht="24" customHeight="1" spans="1:10">
      <c r="A1027" s="386" t="s">
        <v>1927</v>
      </c>
      <c r="B1027" s="387">
        <v>7</v>
      </c>
      <c r="C1027" s="388" t="s">
        <v>125</v>
      </c>
      <c r="D1027" s="81">
        <v>0</v>
      </c>
      <c r="E1027" s="81"/>
      <c r="F1027" s="81">
        <v>0</v>
      </c>
      <c r="G1027" s="81"/>
      <c r="H1027" s="389"/>
      <c r="I1027" s="81">
        <f t="shared" si="118"/>
        <v>0</v>
      </c>
      <c r="J1027" s="389"/>
    </row>
    <row r="1028" s="338" customFormat="1" ht="24" customHeight="1" spans="1:10">
      <c r="A1028" s="386" t="s">
        <v>1928</v>
      </c>
      <c r="B1028" s="387">
        <v>7</v>
      </c>
      <c r="C1028" s="388" t="s">
        <v>127</v>
      </c>
      <c r="D1028" s="81">
        <v>0</v>
      </c>
      <c r="E1028" s="81"/>
      <c r="F1028" s="81">
        <v>0</v>
      </c>
      <c r="G1028" s="81"/>
      <c r="H1028" s="389"/>
      <c r="I1028" s="81">
        <f t="shared" si="118"/>
        <v>0</v>
      </c>
      <c r="J1028" s="389"/>
    </row>
    <row r="1029" s="338" customFormat="1" ht="24" customHeight="1" spans="1:10">
      <c r="A1029" s="386" t="s">
        <v>1929</v>
      </c>
      <c r="B1029" s="387">
        <v>7</v>
      </c>
      <c r="C1029" s="388" t="s">
        <v>129</v>
      </c>
      <c r="D1029" s="81">
        <v>0</v>
      </c>
      <c r="E1029" s="81"/>
      <c r="F1029" s="81">
        <v>0</v>
      </c>
      <c r="G1029" s="81"/>
      <c r="H1029" s="389"/>
      <c r="I1029" s="81">
        <f t="shared" si="118"/>
        <v>0</v>
      </c>
      <c r="J1029" s="389"/>
    </row>
    <row r="1030" s="338" customFormat="1" ht="24" customHeight="1" spans="1:10">
      <c r="A1030" s="386" t="s">
        <v>1930</v>
      </c>
      <c r="B1030" s="387">
        <v>7</v>
      </c>
      <c r="C1030" s="388" t="s">
        <v>1931</v>
      </c>
      <c r="D1030" s="81">
        <v>0</v>
      </c>
      <c r="E1030" s="81"/>
      <c r="F1030" s="81">
        <v>0</v>
      </c>
      <c r="G1030" s="81"/>
      <c r="H1030" s="389"/>
      <c r="I1030" s="81">
        <f t="shared" si="118"/>
        <v>0</v>
      </c>
      <c r="J1030" s="389"/>
    </row>
    <row r="1031" s="338" customFormat="1" ht="24" customHeight="1" spans="1:10">
      <c r="A1031" s="386" t="s">
        <v>1932</v>
      </c>
      <c r="B1031" s="387">
        <v>7</v>
      </c>
      <c r="C1031" s="388" t="s">
        <v>1933</v>
      </c>
      <c r="D1031" s="81">
        <v>0</v>
      </c>
      <c r="E1031" s="81"/>
      <c r="F1031" s="81">
        <v>0</v>
      </c>
      <c r="G1031" s="81"/>
      <c r="H1031" s="389"/>
      <c r="I1031" s="81">
        <f t="shared" ref="I1031:I1094" si="120">G1031-D1031</f>
        <v>0</v>
      </c>
      <c r="J1031" s="389"/>
    </row>
    <row r="1032" s="338" customFormat="1" ht="24" customHeight="1" spans="1:10">
      <c r="A1032" s="386" t="s">
        <v>1934</v>
      </c>
      <c r="B1032" s="387">
        <v>7</v>
      </c>
      <c r="C1032" s="388" t="s">
        <v>1935</v>
      </c>
      <c r="D1032" s="81">
        <v>0</v>
      </c>
      <c r="E1032" s="81"/>
      <c r="F1032" s="81">
        <v>0</v>
      </c>
      <c r="G1032" s="81"/>
      <c r="H1032" s="389"/>
      <c r="I1032" s="81">
        <f t="shared" si="120"/>
        <v>0</v>
      </c>
      <c r="J1032" s="389"/>
    </row>
    <row r="1033" s="338" customFormat="1" ht="24" customHeight="1" spans="1:10">
      <c r="A1033" s="386" t="s">
        <v>1936</v>
      </c>
      <c r="B1033" s="387">
        <v>7</v>
      </c>
      <c r="C1033" s="388" t="s">
        <v>1937</v>
      </c>
      <c r="D1033" s="81">
        <v>4440000</v>
      </c>
      <c r="E1033" s="81">
        <v>13836929.09</v>
      </c>
      <c r="F1033" s="81">
        <v>4485392.27</v>
      </c>
      <c r="G1033" s="81">
        <v>6908819.77</v>
      </c>
      <c r="H1033" s="389">
        <f>G1033/F1033</f>
        <v>1.54029332422245</v>
      </c>
      <c r="I1033" s="81">
        <f t="shared" si="120"/>
        <v>2468819.77</v>
      </c>
      <c r="J1033" s="389">
        <f>I1033/D1033</f>
        <v>0.556040488738739</v>
      </c>
    </row>
    <row r="1034" s="338" customFormat="1" ht="24" customHeight="1" spans="1:10">
      <c r="A1034" s="386" t="s">
        <v>1938</v>
      </c>
      <c r="B1034" s="387">
        <v>5</v>
      </c>
      <c r="C1034" s="388" t="s">
        <v>1939</v>
      </c>
      <c r="D1034" s="81">
        <v>1050000</v>
      </c>
      <c r="E1034" s="81"/>
      <c r="F1034" s="81">
        <v>1206280</v>
      </c>
      <c r="G1034" s="81">
        <v>2775880</v>
      </c>
      <c r="H1034" s="389"/>
      <c r="I1034" s="81">
        <f t="shared" si="120"/>
        <v>1725880</v>
      </c>
      <c r="J1034" s="389">
        <f>I1034/D1034</f>
        <v>1.64369523809524</v>
      </c>
    </row>
    <row r="1035" s="338" customFormat="1" ht="24" customHeight="1" spans="1:10">
      <c r="A1035" s="386" t="s">
        <v>1940</v>
      </c>
      <c r="B1035" s="387">
        <v>7</v>
      </c>
      <c r="C1035" s="388" t="s">
        <v>1941</v>
      </c>
      <c r="D1035" s="81">
        <v>0</v>
      </c>
      <c r="E1035" s="81"/>
      <c r="F1035" s="81">
        <v>0</v>
      </c>
      <c r="G1035" s="81"/>
      <c r="H1035" s="389"/>
      <c r="I1035" s="81">
        <f t="shared" si="120"/>
        <v>0</v>
      </c>
      <c r="J1035" s="389"/>
    </row>
    <row r="1036" s="338" customFormat="1" ht="24" customHeight="1" spans="1:10">
      <c r="A1036" s="386" t="s">
        <v>1942</v>
      </c>
      <c r="B1036" s="387">
        <v>7</v>
      </c>
      <c r="C1036" s="388" t="s">
        <v>1943</v>
      </c>
      <c r="D1036" s="81">
        <v>0</v>
      </c>
      <c r="E1036" s="81"/>
      <c r="F1036" s="81">
        <v>0</v>
      </c>
      <c r="G1036" s="81"/>
      <c r="H1036" s="389"/>
      <c r="I1036" s="81">
        <f t="shared" si="120"/>
        <v>0</v>
      </c>
      <c r="J1036" s="389"/>
    </row>
    <row r="1037" s="338" customFormat="1" ht="24" customHeight="1" spans="1:10">
      <c r="A1037" s="386" t="s">
        <v>1944</v>
      </c>
      <c r="B1037" s="387">
        <v>7</v>
      </c>
      <c r="C1037" s="388" t="s">
        <v>1945</v>
      </c>
      <c r="D1037" s="81">
        <v>0</v>
      </c>
      <c r="E1037" s="81"/>
      <c r="F1037" s="81">
        <v>0</v>
      </c>
      <c r="G1037" s="81"/>
      <c r="H1037" s="389"/>
      <c r="I1037" s="81">
        <f t="shared" si="120"/>
        <v>0</v>
      </c>
      <c r="J1037" s="389"/>
    </row>
    <row r="1038" s="338" customFormat="1" ht="24" customHeight="1" spans="1:10">
      <c r="A1038" s="386" t="s">
        <v>1946</v>
      </c>
      <c r="B1038" s="387">
        <v>7</v>
      </c>
      <c r="C1038" s="388" t="s">
        <v>1947</v>
      </c>
      <c r="D1038" s="81">
        <v>0</v>
      </c>
      <c r="E1038" s="81"/>
      <c r="F1038" s="81">
        <v>0</v>
      </c>
      <c r="G1038" s="81"/>
      <c r="H1038" s="389"/>
      <c r="I1038" s="81">
        <f t="shared" si="120"/>
        <v>0</v>
      </c>
      <c r="J1038" s="389"/>
    </row>
    <row r="1039" s="338" customFormat="1" ht="24" customHeight="1" spans="1:10">
      <c r="A1039" s="386" t="s">
        <v>1948</v>
      </c>
      <c r="B1039" s="387">
        <v>7</v>
      </c>
      <c r="C1039" s="388" t="s">
        <v>1949</v>
      </c>
      <c r="D1039" s="81">
        <v>1050000</v>
      </c>
      <c r="E1039" s="81"/>
      <c r="F1039" s="81">
        <v>1206280</v>
      </c>
      <c r="G1039" s="81">
        <v>2775880</v>
      </c>
      <c r="H1039" s="389"/>
      <c r="I1039" s="81">
        <f t="shared" si="120"/>
        <v>1725880</v>
      </c>
      <c r="J1039" s="389">
        <f t="shared" ref="J1039:J1041" si="121">I1039/D1039</f>
        <v>1.64369523809524</v>
      </c>
    </row>
    <row r="1040" s="338" customFormat="1" ht="24" customHeight="1" spans="1:10">
      <c r="A1040" s="381" t="s">
        <v>1950</v>
      </c>
      <c r="B1040" s="382">
        <v>3</v>
      </c>
      <c r="C1040" s="402" t="s">
        <v>1951</v>
      </c>
      <c r="D1040" s="404">
        <v>2990000</v>
      </c>
      <c r="E1040" s="404"/>
      <c r="F1040" s="404">
        <v>3000000</v>
      </c>
      <c r="G1040" s="404">
        <v>3400000</v>
      </c>
      <c r="H1040" s="385"/>
      <c r="I1040" s="404">
        <f t="shared" si="120"/>
        <v>410000</v>
      </c>
      <c r="J1040" s="385">
        <f t="shared" si="121"/>
        <v>0.137123745819398</v>
      </c>
    </row>
    <row r="1041" s="338" customFormat="1" ht="24" customHeight="1" spans="1:10">
      <c r="A1041" s="386" t="s">
        <v>1952</v>
      </c>
      <c r="B1041" s="387">
        <v>5</v>
      </c>
      <c r="C1041" s="388" t="s">
        <v>1953</v>
      </c>
      <c r="D1041" s="405">
        <v>2990000</v>
      </c>
      <c r="E1041" s="405"/>
      <c r="F1041" s="405">
        <v>3000000</v>
      </c>
      <c r="G1041" s="405">
        <v>3400000</v>
      </c>
      <c r="H1041" s="389"/>
      <c r="I1041" s="405">
        <f t="shared" si="120"/>
        <v>410000</v>
      </c>
      <c r="J1041" s="389">
        <f t="shared" si="121"/>
        <v>0.137123745819398</v>
      </c>
    </row>
    <row r="1042" s="338" customFormat="1" ht="24" customHeight="1" spans="1:10">
      <c r="A1042" s="386" t="s">
        <v>1954</v>
      </c>
      <c r="B1042" s="387">
        <v>7</v>
      </c>
      <c r="C1042" s="388" t="s">
        <v>125</v>
      </c>
      <c r="D1042" s="405">
        <v>0</v>
      </c>
      <c r="E1042" s="405"/>
      <c r="F1042" s="405">
        <v>0</v>
      </c>
      <c r="G1042" s="405"/>
      <c r="H1042" s="389"/>
      <c r="I1042" s="405">
        <f t="shared" si="120"/>
        <v>0</v>
      </c>
      <c r="J1042" s="389"/>
    </row>
    <row r="1043" s="338" customFormat="1" ht="24" customHeight="1" spans="1:10">
      <c r="A1043" s="386" t="s">
        <v>1955</v>
      </c>
      <c r="B1043" s="387">
        <v>7</v>
      </c>
      <c r="C1043" s="388" t="s">
        <v>127</v>
      </c>
      <c r="D1043" s="405">
        <v>0</v>
      </c>
      <c r="E1043" s="405"/>
      <c r="F1043" s="405">
        <v>0</v>
      </c>
      <c r="G1043" s="405"/>
      <c r="H1043" s="389"/>
      <c r="I1043" s="405">
        <f t="shared" si="120"/>
        <v>0</v>
      </c>
      <c r="J1043" s="389"/>
    </row>
    <row r="1044" s="338" customFormat="1" ht="24" customHeight="1" spans="1:10">
      <c r="A1044" s="386" t="s">
        <v>1956</v>
      </c>
      <c r="B1044" s="387">
        <v>7</v>
      </c>
      <c r="C1044" s="388" t="s">
        <v>129</v>
      </c>
      <c r="D1044" s="405">
        <v>0</v>
      </c>
      <c r="E1044" s="405"/>
      <c r="F1044" s="405">
        <v>0</v>
      </c>
      <c r="G1044" s="405"/>
      <c r="H1044" s="389"/>
      <c r="I1044" s="405">
        <f t="shared" si="120"/>
        <v>0</v>
      </c>
      <c r="J1044" s="389"/>
    </row>
    <row r="1045" s="338" customFormat="1" ht="24" customHeight="1" spans="1:10">
      <c r="A1045" s="386" t="s">
        <v>1957</v>
      </c>
      <c r="B1045" s="387">
        <v>7</v>
      </c>
      <c r="C1045" s="388" t="s">
        <v>1958</v>
      </c>
      <c r="D1045" s="405">
        <v>0</v>
      </c>
      <c r="E1045" s="405"/>
      <c r="F1045" s="405">
        <v>0</v>
      </c>
      <c r="G1045" s="405"/>
      <c r="H1045" s="389"/>
      <c r="I1045" s="405">
        <f t="shared" si="120"/>
        <v>0</v>
      </c>
      <c r="J1045" s="389"/>
    </row>
    <row r="1046" s="338" customFormat="1" ht="24" customHeight="1" spans="1:10">
      <c r="A1046" s="386" t="s">
        <v>1959</v>
      </c>
      <c r="B1046" s="387">
        <v>7</v>
      </c>
      <c r="C1046" s="388" t="s">
        <v>1960</v>
      </c>
      <c r="D1046" s="405">
        <v>0</v>
      </c>
      <c r="E1046" s="405"/>
      <c r="F1046" s="405">
        <v>0</v>
      </c>
      <c r="G1046" s="405"/>
      <c r="H1046" s="389"/>
      <c r="I1046" s="405">
        <f t="shared" si="120"/>
        <v>0</v>
      </c>
      <c r="J1046" s="389"/>
    </row>
    <row r="1047" s="338" customFormat="1" ht="24" customHeight="1" spans="1:10">
      <c r="A1047" s="386" t="s">
        <v>1961</v>
      </c>
      <c r="B1047" s="387">
        <v>7</v>
      </c>
      <c r="C1047" s="388" t="s">
        <v>1962</v>
      </c>
      <c r="D1047" s="405">
        <v>990000</v>
      </c>
      <c r="E1047" s="405"/>
      <c r="F1047" s="405">
        <v>0</v>
      </c>
      <c r="G1047" s="405"/>
      <c r="H1047" s="389"/>
      <c r="I1047" s="405">
        <f t="shared" si="120"/>
        <v>-990000</v>
      </c>
      <c r="J1047" s="389">
        <f>I1047/D1047</f>
        <v>-1</v>
      </c>
    </row>
    <row r="1048" s="338" customFormat="1" ht="24" customHeight="1" spans="1:10">
      <c r="A1048" s="386" t="s">
        <v>1963</v>
      </c>
      <c r="B1048" s="387">
        <v>7</v>
      </c>
      <c r="C1048" s="388" t="s">
        <v>1964</v>
      </c>
      <c r="D1048" s="405">
        <v>0</v>
      </c>
      <c r="E1048" s="405"/>
      <c r="F1048" s="405">
        <v>0</v>
      </c>
      <c r="G1048" s="405"/>
      <c r="H1048" s="389"/>
      <c r="I1048" s="405">
        <f t="shared" si="120"/>
        <v>0</v>
      </c>
      <c r="J1048" s="389"/>
    </row>
    <row r="1049" s="338" customFormat="1" ht="24" customHeight="1" spans="1:10">
      <c r="A1049" s="386" t="s">
        <v>1965</v>
      </c>
      <c r="B1049" s="387">
        <v>7</v>
      </c>
      <c r="C1049" s="388" t="s">
        <v>143</v>
      </c>
      <c r="D1049" s="405">
        <v>0</v>
      </c>
      <c r="E1049" s="405"/>
      <c r="F1049" s="405">
        <v>0</v>
      </c>
      <c r="G1049" s="405"/>
      <c r="H1049" s="389"/>
      <c r="I1049" s="405">
        <f t="shared" si="120"/>
        <v>0</v>
      </c>
      <c r="J1049" s="389"/>
    </row>
    <row r="1050" s="338" customFormat="1" ht="24" customHeight="1" spans="1:10">
      <c r="A1050" s="386" t="s">
        <v>1966</v>
      </c>
      <c r="B1050" s="387">
        <v>7</v>
      </c>
      <c r="C1050" s="388" t="s">
        <v>1967</v>
      </c>
      <c r="D1050" s="405">
        <v>2000000</v>
      </c>
      <c r="E1050" s="405"/>
      <c r="F1050" s="405">
        <v>3000000</v>
      </c>
      <c r="G1050" s="405">
        <v>3400000</v>
      </c>
      <c r="H1050" s="389"/>
      <c r="I1050" s="405">
        <f t="shared" si="120"/>
        <v>1400000</v>
      </c>
      <c r="J1050" s="389">
        <f>I1050/D1050</f>
        <v>0.7</v>
      </c>
    </row>
    <row r="1051" s="338" customFormat="1" ht="24" customHeight="1" spans="1:10">
      <c r="A1051" s="386" t="s">
        <v>1968</v>
      </c>
      <c r="B1051" s="387">
        <v>5</v>
      </c>
      <c r="C1051" s="388" t="s">
        <v>1969</v>
      </c>
      <c r="D1051" s="405">
        <v>0</v>
      </c>
      <c r="E1051" s="405"/>
      <c r="F1051" s="405">
        <v>0</v>
      </c>
      <c r="G1051" s="405"/>
      <c r="H1051" s="389"/>
      <c r="I1051" s="405">
        <f t="shared" si="120"/>
        <v>0</v>
      </c>
      <c r="J1051" s="389"/>
    </row>
    <row r="1052" s="338" customFormat="1" ht="24" customHeight="1" spans="1:10">
      <c r="A1052" s="386" t="s">
        <v>1970</v>
      </c>
      <c r="B1052" s="387">
        <v>7</v>
      </c>
      <c r="C1052" s="388" t="s">
        <v>125</v>
      </c>
      <c r="D1052" s="405">
        <v>0</v>
      </c>
      <c r="E1052" s="405"/>
      <c r="F1052" s="405">
        <v>0</v>
      </c>
      <c r="G1052" s="405"/>
      <c r="H1052" s="389"/>
      <c r="I1052" s="405">
        <f t="shared" si="120"/>
        <v>0</v>
      </c>
      <c r="J1052" s="389"/>
    </row>
    <row r="1053" s="338" customFormat="1" ht="24" customHeight="1" spans="1:10">
      <c r="A1053" s="386" t="s">
        <v>1971</v>
      </c>
      <c r="B1053" s="387">
        <v>7</v>
      </c>
      <c r="C1053" s="388" t="s">
        <v>127</v>
      </c>
      <c r="D1053" s="405">
        <v>0</v>
      </c>
      <c r="E1053" s="405"/>
      <c r="F1053" s="405">
        <v>0</v>
      </c>
      <c r="G1053" s="405"/>
      <c r="H1053" s="389"/>
      <c r="I1053" s="405">
        <f t="shared" si="120"/>
        <v>0</v>
      </c>
      <c r="J1053" s="389"/>
    </row>
    <row r="1054" s="338" customFormat="1" ht="24" customHeight="1" spans="1:10">
      <c r="A1054" s="386" t="s">
        <v>1972</v>
      </c>
      <c r="B1054" s="387">
        <v>7</v>
      </c>
      <c r="C1054" s="388" t="s">
        <v>129</v>
      </c>
      <c r="D1054" s="405">
        <v>0</v>
      </c>
      <c r="E1054" s="405"/>
      <c r="F1054" s="405">
        <v>0</v>
      </c>
      <c r="G1054" s="405"/>
      <c r="H1054" s="389"/>
      <c r="I1054" s="405">
        <f t="shared" si="120"/>
        <v>0</v>
      </c>
      <c r="J1054" s="389"/>
    </row>
    <row r="1055" s="338" customFormat="1" ht="24" customHeight="1" spans="1:10">
      <c r="A1055" s="386" t="s">
        <v>1973</v>
      </c>
      <c r="B1055" s="387">
        <v>7</v>
      </c>
      <c r="C1055" s="388" t="s">
        <v>1974</v>
      </c>
      <c r="D1055" s="405">
        <v>0</v>
      </c>
      <c r="E1055" s="405"/>
      <c r="F1055" s="405">
        <v>0</v>
      </c>
      <c r="G1055" s="405"/>
      <c r="H1055" s="389"/>
      <c r="I1055" s="405">
        <f t="shared" si="120"/>
        <v>0</v>
      </c>
      <c r="J1055" s="389"/>
    </row>
    <row r="1056" s="338" customFormat="1" ht="24" customHeight="1" spans="1:10">
      <c r="A1056" s="386" t="s">
        <v>1975</v>
      </c>
      <c r="B1056" s="387">
        <v>7</v>
      </c>
      <c r="C1056" s="388" t="s">
        <v>1976</v>
      </c>
      <c r="D1056" s="405">
        <v>0</v>
      </c>
      <c r="E1056" s="405"/>
      <c r="F1056" s="405">
        <v>0</v>
      </c>
      <c r="G1056" s="405"/>
      <c r="H1056" s="389"/>
      <c r="I1056" s="405">
        <f t="shared" si="120"/>
        <v>0</v>
      </c>
      <c r="J1056" s="389"/>
    </row>
    <row r="1057" s="338" customFormat="1" ht="24" customHeight="1" spans="1:10">
      <c r="A1057" s="386" t="s">
        <v>1977</v>
      </c>
      <c r="B1057" s="387">
        <v>5</v>
      </c>
      <c r="C1057" s="388" t="s">
        <v>1978</v>
      </c>
      <c r="D1057" s="405">
        <v>0</v>
      </c>
      <c r="E1057" s="405"/>
      <c r="F1057" s="405">
        <v>0</v>
      </c>
      <c r="G1057" s="405"/>
      <c r="H1057" s="389"/>
      <c r="I1057" s="405">
        <f t="shared" si="120"/>
        <v>0</v>
      </c>
      <c r="J1057" s="389"/>
    </row>
    <row r="1058" s="338" customFormat="1" ht="24" customHeight="1" spans="1:10">
      <c r="A1058" s="386" t="s">
        <v>1979</v>
      </c>
      <c r="B1058" s="387">
        <v>7</v>
      </c>
      <c r="C1058" s="388" t="s">
        <v>1980</v>
      </c>
      <c r="D1058" s="405">
        <v>0</v>
      </c>
      <c r="E1058" s="405"/>
      <c r="F1058" s="405">
        <v>0</v>
      </c>
      <c r="G1058" s="405"/>
      <c r="H1058" s="389"/>
      <c r="I1058" s="405">
        <f t="shared" si="120"/>
        <v>0</v>
      </c>
      <c r="J1058" s="389"/>
    </row>
    <row r="1059" s="338" customFormat="1" ht="24" customHeight="1" spans="1:10">
      <c r="A1059" s="386" t="s">
        <v>1981</v>
      </c>
      <c r="B1059" s="387">
        <v>7</v>
      </c>
      <c r="C1059" s="388" t="s">
        <v>1982</v>
      </c>
      <c r="D1059" s="405">
        <v>0</v>
      </c>
      <c r="E1059" s="405"/>
      <c r="F1059" s="405">
        <v>0</v>
      </c>
      <c r="G1059" s="405"/>
      <c r="H1059" s="389"/>
      <c r="I1059" s="405">
        <f t="shared" si="120"/>
        <v>0</v>
      </c>
      <c r="J1059" s="389"/>
    </row>
    <row r="1060" s="338" customFormat="1" ht="24" customHeight="1" spans="1:10">
      <c r="A1060" s="381" t="s">
        <v>1983</v>
      </c>
      <c r="B1060" s="382">
        <v>3</v>
      </c>
      <c r="C1060" s="402" t="s">
        <v>1984</v>
      </c>
      <c r="D1060" s="404">
        <v>21210000</v>
      </c>
      <c r="E1060" s="404"/>
      <c r="F1060" s="404">
        <v>12422344.67</v>
      </c>
      <c r="G1060" s="404">
        <v>19192438.28</v>
      </c>
      <c r="H1060" s="385"/>
      <c r="I1060" s="404">
        <f t="shared" si="120"/>
        <v>-2017561.72</v>
      </c>
      <c r="J1060" s="385">
        <f>I1060/D1060</f>
        <v>-0.0951231362564827</v>
      </c>
    </row>
    <row r="1061" s="338" customFormat="1" ht="24" customHeight="1" spans="1:10">
      <c r="A1061" s="386" t="s">
        <v>1985</v>
      </c>
      <c r="B1061" s="387">
        <v>5</v>
      </c>
      <c r="C1061" s="388" t="s">
        <v>1986</v>
      </c>
      <c r="D1061" s="405">
        <v>0</v>
      </c>
      <c r="E1061" s="405"/>
      <c r="F1061" s="405">
        <v>0</v>
      </c>
      <c r="G1061" s="405"/>
      <c r="H1061" s="389"/>
      <c r="I1061" s="405">
        <f t="shared" si="120"/>
        <v>0</v>
      </c>
      <c r="J1061" s="389"/>
    </row>
    <row r="1062" s="338" customFormat="1" ht="24" customHeight="1" spans="1:10">
      <c r="A1062" s="386" t="s">
        <v>1987</v>
      </c>
      <c r="B1062" s="387">
        <v>7</v>
      </c>
      <c r="C1062" s="388" t="s">
        <v>125</v>
      </c>
      <c r="D1062" s="405">
        <v>0</v>
      </c>
      <c r="E1062" s="405"/>
      <c r="F1062" s="405">
        <v>0</v>
      </c>
      <c r="G1062" s="405"/>
      <c r="H1062" s="389"/>
      <c r="I1062" s="405">
        <f t="shared" si="120"/>
        <v>0</v>
      </c>
      <c r="J1062" s="389"/>
    </row>
    <row r="1063" s="338" customFormat="1" ht="24" customHeight="1" spans="1:10">
      <c r="A1063" s="386" t="s">
        <v>1988</v>
      </c>
      <c r="B1063" s="387">
        <v>7</v>
      </c>
      <c r="C1063" s="388" t="s">
        <v>127</v>
      </c>
      <c r="D1063" s="405">
        <v>0</v>
      </c>
      <c r="E1063" s="405"/>
      <c r="F1063" s="405">
        <v>0</v>
      </c>
      <c r="G1063" s="405"/>
      <c r="H1063" s="389"/>
      <c r="I1063" s="405">
        <f t="shared" si="120"/>
        <v>0</v>
      </c>
      <c r="J1063" s="389"/>
    </row>
    <row r="1064" s="338" customFormat="1" ht="24" customHeight="1" spans="1:10">
      <c r="A1064" s="386" t="s">
        <v>1989</v>
      </c>
      <c r="B1064" s="387">
        <v>7</v>
      </c>
      <c r="C1064" s="388" t="s">
        <v>129</v>
      </c>
      <c r="D1064" s="405">
        <v>0</v>
      </c>
      <c r="E1064" s="405"/>
      <c r="F1064" s="405">
        <v>0</v>
      </c>
      <c r="G1064" s="405"/>
      <c r="H1064" s="389"/>
      <c r="I1064" s="405">
        <f t="shared" si="120"/>
        <v>0</v>
      </c>
      <c r="J1064" s="389"/>
    </row>
    <row r="1065" s="338" customFormat="1" ht="24" customHeight="1" spans="1:10">
      <c r="A1065" s="386" t="s">
        <v>1990</v>
      </c>
      <c r="B1065" s="387">
        <v>7</v>
      </c>
      <c r="C1065" s="388" t="s">
        <v>1991</v>
      </c>
      <c r="D1065" s="405">
        <v>0</v>
      </c>
      <c r="E1065" s="405"/>
      <c r="F1065" s="405">
        <v>0</v>
      </c>
      <c r="G1065" s="405"/>
      <c r="H1065" s="389"/>
      <c r="I1065" s="405">
        <f t="shared" si="120"/>
        <v>0</v>
      </c>
      <c r="J1065" s="389"/>
    </row>
    <row r="1066" s="338" customFormat="1" ht="24" customHeight="1" spans="1:10">
      <c r="A1066" s="386" t="s">
        <v>1992</v>
      </c>
      <c r="B1066" s="387">
        <v>7</v>
      </c>
      <c r="C1066" s="388" t="s">
        <v>143</v>
      </c>
      <c r="D1066" s="405">
        <v>0</v>
      </c>
      <c r="E1066" s="405"/>
      <c r="F1066" s="405">
        <v>0</v>
      </c>
      <c r="G1066" s="405"/>
      <c r="H1066" s="389"/>
      <c r="I1066" s="405">
        <f t="shared" si="120"/>
        <v>0</v>
      </c>
      <c r="J1066" s="389"/>
    </row>
    <row r="1067" s="338" customFormat="1" ht="24" customHeight="1" spans="1:10">
      <c r="A1067" s="386" t="s">
        <v>1993</v>
      </c>
      <c r="B1067" s="387">
        <v>7</v>
      </c>
      <c r="C1067" s="388" t="s">
        <v>1994</v>
      </c>
      <c r="D1067" s="405">
        <v>0</v>
      </c>
      <c r="E1067" s="405"/>
      <c r="F1067" s="405">
        <v>0</v>
      </c>
      <c r="G1067" s="405"/>
      <c r="H1067" s="389"/>
      <c r="I1067" s="405">
        <f t="shared" si="120"/>
        <v>0</v>
      </c>
      <c r="J1067" s="389"/>
    </row>
    <row r="1068" s="338" customFormat="1" ht="24" customHeight="1" spans="1:10">
      <c r="A1068" s="386" t="s">
        <v>1995</v>
      </c>
      <c r="B1068" s="387">
        <v>5</v>
      </c>
      <c r="C1068" s="388" t="s">
        <v>1996</v>
      </c>
      <c r="D1068" s="405">
        <v>0</v>
      </c>
      <c r="E1068" s="405"/>
      <c r="F1068" s="405">
        <v>0</v>
      </c>
      <c r="G1068" s="405"/>
      <c r="H1068" s="389"/>
      <c r="I1068" s="405">
        <f t="shared" si="120"/>
        <v>0</v>
      </c>
      <c r="J1068" s="389"/>
    </row>
    <row r="1069" s="338" customFormat="1" ht="24" customHeight="1" spans="1:10">
      <c r="A1069" s="386" t="s">
        <v>1997</v>
      </c>
      <c r="B1069" s="387">
        <v>7</v>
      </c>
      <c r="C1069" s="388" t="s">
        <v>1998</v>
      </c>
      <c r="D1069" s="405">
        <v>0</v>
      </c>
      <c r="E1069" s="405"/>
      <c r="F1069" s="405">
        <v>0</v>
      </c>
      <c r="G1069" s="405"/>
      <c r="H1069" s="389"/>
      <c r="I1069" s="405">
        <f t="shared" si="120"/>
        <v>0</v>
      </c>
      <c r="J1069" s="389"/>
    </row>
    <row r="1070" s="338" customFormat="1" ht="24" customHeight="1" spans="1:10">
      <c r="A1070" s="386" t="s">
        <v>1999</v>
      </c>
      <c r="B1070" s="387">
        <v>7</v>
      </c>
      <c r="C1070" s="388" t="s">
        <v>2000</v>
      </c>
      <c r="D1070" s="405">
        <v>0</v>
      </c>
      <c r="E1070" s="405"/>
      <c r="F1070" s="405">
        <v>0</v>
      </c>
      <c r="G1070" s="405"/>
      <c r="H1070" s="389"/>
      <c r="I1070" s="405">
        <f t="shared" si="120"/>
        <v>0</v>
      </c>
      <c r="J1070" s="389"/>
    </row>
    <row r="1071" s="338" customFormat="1" ht="24" customHeight="1" spans="1:10">
      <c r="A1071" s="386" t="s">
        <v>2001</v>
      </c>
      <c r="B1071" s="387">
        <v>7</v>
      </c>
      <c r="C1071" s="388" t="s">
        <v>2002</v>
      </c>
      <c r="D1071" s="405">
        <v>0</v>
      </c>
      <c r="E1071" s="405"/>
      <c r="F1071" s="405">
        <v>0</v>
      </c>
      <c r="G1071" s="405"/>
      <c r="H1071" s="389"/>
      <c r="I1071" s="405">
        <f t="shared" si="120"/>
        <v>0</v>
      </c>
      <c r="J1071" s="389"/>
    </row>
    <row r="1072" s="338" customFormat="1" ht="24" customHeight="1" spans="1:10">
      <c r="A1072" s="386" t="s">
        <v>2003</v>
      </c>
      <c r="B1072" s="387">
        <v>7</v>
      </c>
      <c r="C1072" s="388" t="s">
        <v>2004</v>
      </c>
      <c r="D1072" s="405">
        <v>0</v>
      </c>
      <c r="E1072" s="405"/>
      <c r="F1072" s="405">
        <v>0</v>
      </c>
      <c r="G1072" s="405"/>
      <c r="H1072" s="389"/>
      <c r="I1072" s="405">
        <f t="shared" si="120"/>
        <v>0</v>
      </c>
      <c r="J1072" s="389"/>
    </row>
    <row r="1073" s="338" customFormat="1" ht="24" customHeight="1" spans="1:10">
      <c r="A1073" s="386" t="s">
        <v>2005</v>
      </c>
      <c r="B1073" s="387">
        <v>7</v>
      </c>
      <c r="C1073" s="388" t="s">
        <v>2006</v>
      </c>
      <c r="D1073" s="405">
        <v>0</v>
      </c>
      <c r="E1073" s="405"/>
      <c r="F1073" s="405">
        <v>0</v>
      </c>
      <c r="G1073" s="405"/>
      <c r="H1073" s="389"/>
      <c r="I1073" s="405">
        <f t="shared" si="120"/>
        <v>0</v>
      </c>
      <c r="J1073" s="389"/>
    </row>
    <row r="1074" s="338" customFormat="1" ht="24" customHeight="1" spans="1:10">
      <c r="A1074" s="386" t="s">
        <v>2007</v>
      </c>
      <c r="B1074" s="387">
        <v>7</v>
      </c>
      <c r="C1074" s="388" t="s">
        <v>2008</v>
      </c>
      <c r="D1074" s="405">
        <v>0</v>
      </c>
      <c r="E1074" s="405"/>
      <c r="F1074" s="405">
        <v>0</v>
      </c>
      <c r="G1074" s="405"/>
      <c r="H1074" s="389"/>
      <c r="I1074" s="405">
        <f t="shared" si="120"/>
        <v>0</v>
      </c>
      <c r="J1074" s="389"/>
    </row>
    <row r="1075" s="338" customFormat="1" ht="24" customHeight="1" spans="1:10">
      <c r="A1075" s="386" t="s">
        <v>2009</v>
      </c>
      <c r="B1075" s="387">
        <v>7</v>
      </c>
      <c r="C1075" s="388" t="s">
        <v>2010</v>
      </c>
      <c r="D1075" s="405">
        <v>0</v>
      </c>
      <c r="E1075" s="405"/>
      <c r="F1075" s="405">
        <v>0</v>
      </c>
      <c r="G1075" s="405"/>
      <c r="H1075" s="389"/>
      <c r="I1075" s="405">
        <f t="shared" si="120"/>
        <v>0</v>
      </c>
      <c r="J1075" s="389"/>
    </row>
    <row r="1076" s="338" customFormat="1" ht="24" customHeight="1" spans="1:10">
      <c r="A1076" s="386" t="s">
        <v>2011</v>
      </c>
      <c r="B1076" s="387">
        <v>7</v>
      </c>
      <c r="C1076" s="388" t="s">
        <v>2012</v>
      </c>
      <c r="D1076" s="405">
        <v>0</v>
      </c>
      <c r="E1076" s="405"/>
      <c r="F1076" s="405">
        <v>0</v>
      </c>
      <c r="G1076" s="405"/>
      <c r="H1076" s="389"/>
      <c r="I1076" s="405">
        <f t="shared" si="120"/>
        <v>0</v>
      </c>
      <c r="J1076" s="389"/>
    </row>
    <row r="1077" s="338" customFormat="1" ht="24" customHeight="1" spans="1:10">
      <c r="A1077" s="386" t="s">
        <v>2013</v>
      </c>
      <c r="B1077" s="387">
        <v>7</v>
      </c>
      <c r="C1077" s="388" t="s">
        <v>2014</v>
      </c>
      <c r="D1077" s="405">
        <v>0</v>
      </c>
      <c r="E1077" s="405"/>
      <c r="F1077" s="405">
        <v>0</v>
      </c>
      <c r="G1077" s="405"/>
      <c r="H1077" s="389"/>
      <c r="I1077" s="405">
        <f t="shared" si="120"/>
        <v>0</v>
      </c>
      <c r="J1077" s="389"/>
    </row>
    <row r="1078" s="338" customFormat="1" ht="24" customHeight="1" spans="1:10">
      <c r="A1078" s="386" t="s">
        <v>2015</v>
      </c>
      <c r="B1078" s="387">
        <v>5</v>
      </c>
      <c r="C1078" s="388" t="s">
        <v>2016</v>
      </c>
      <c r="D1078" s="405">
        <v>21210000</v>
      </c>
      <c r="E1078" s="405"/>
      <c r="F1078" s="405">
        <v>12320144.67</v>
      </c>
      <c r="G1078" s="405">
        <v>19192438.28</v>
      </c>
      <c r="H1078" s="389"/>
      <c r="I1078" s="405">
        <f t="shared" si="120"/>
        <v>-2017561.72</v>
      </c>
      <c r="J1078" s="389">
        <f t="shared" ref="J1078:J1083" si="122">I1078/D1078</f>
        <v>-0.0951231362564827</v>
      </c>
    </row>
    <row r="1079" s="338" customFormat="1" ht="24" customHeight="1" spans="1:10">
      <c r="A1079" s="386" t="s">
        <v>2017</v>
      </c>
      <c r="B1079" s="387">
        <v>7</v>
      </c>
      <c r="C1079" s="388" t="s">
        <v>2018</v>
      </c>
      <c r="D1079" s="405">
        <v>0</v>
      </c>
      <c r="E1079" s="405"/>
      <c r="F1079" s="405">
        <v>0</v>
      </c>
      <c r="G1079" s="405"/>
      <c r="H1079" s="389"/>
      <c r="I1079" s="405">
        <f t="shared" si="120"/>
        <v>0</v>
      </c>
      <c r="J1079" s="389"/>
    </row>
    <row r="1080" s="338" customFormat="1" ht="24" customHeight="1" spans="1:10">
      <c r="A1080" s="386" t="s">
        <v>2019</v>
      </c>
      <c r="B1080" s="387">
        <v>7</v>
      </c>
      <c r="C1080" s="388" t="s">
        <v>2020</v>
      </c>
      <c r="D1080" s="405">
        <v>11240000</v>
      </c>
      <c r="E1080" s="405"/>
      <c r="F1080" s="405">
        <v>12320144.67</v>
      </c>
      <c r="G1080" s="405">
        <v>19192438.28</v>
      </c>
      <c r="H1080" s="389"/>
      <c r="I1080" s="405">
        <f t="shared" si="120"/>
        <v>7952438.28</v>
      </c>
      <c r="J1080" s="389">
        <f t="shared" si="122"/>
        <v>0.707512302491103</v>
      </c>
    </row>
    <row r="1081" s="338" customFormat="1" ht="24" customHeight="1" spans="1:10">
      <c r="A1081" s="386" t="s">
        <v>2021</v>
      </c>
      <c r="B1081" s="387">
        <v>7</v>
      </c>
      <c r="C1081" s="388" t="s">
        <v>2022</v>
      </c>
      <c r="D1081" s="405">
        <v>0</v>
      </c>
      <c r="E1081" s="405"/>
      <c r="F1081" s="405">
        <v>0</v>
      </c>
      <c r="G1081" s="405"/>
      <c r="H1081" s="389"/>
      <c r="I1081" s="405">
        <f t="shared" si="120"/>
        <v>0</v>
      </c>
      <c r="J1081" s="389"/>
    </row>
    <row r="1082" s="338" customFormat="1" ht="24" customHeight="1" spans="1:10">
      <c r="A1082" s="386" t="s">
        <v>2023</v>
      </c>
      <c r="B1082" s="387">
        <v>7</v>
      </c>
      <c r="C1082" s="388" t="s">
        <v>2024</v>
      </c>
      <c r="D1082" s="405">
        <v>0</v>
      </c>
      <c r="E1082" s="405"/>
      <c r="F1082" s="405">
        <v>0</v>
      </c>
      <c r="G1082" s="405"/>
      <c r="H1082" s="389"/>
      <c r="I1082" s="405">
        <f t="shared" si="120"/>
        <v>0</v>
      </c>
      <c r="J1082" s="389"/>
    </row>
    <row r="1083" s="338" customFormat="1" ht="24" customHeight="1" spans="1:10">
      <c r="A1083" s="386" t="s">
        <v>2025</v>
      </c>
      <c r="B1083" s="387">
        <v>7</v>
      </c>
      <c r="C1083" s="388" t="s">
        <v>2026</v>
      </c>
      <c r="D1083" s="405">
        <v>9970000</v>
      </c>
      <c r="E1083" s="405"/>
      <c r="F1083" s="405">
        <v>0</v>
      </c>
      <c r="G1083" s="405"/>
      <c r="H1083" s="389"/>
      <c r="I1083" s="405">
        <f t="shared" si="120"/>
        <v>-9970000</v>
      </c>
      <c r="J1083" s="389">
        <f t="shared" si="122"/>
        <v>-1</v>
      </c>
    </row>
    <row r="1084" s="338" customFormat="1" ht="24" customHeight="1" spans="1:10">
      <c r="A1084" s="386" t="s">
        <v>2027</v>
      </c>
      <c r="B1084" s="387">
        <v>5</v>
      </c>
      <c r="C1084" s="388" t="s">
        <v>2028</v>
      </c>
      <c r="D1084" s="405">
        <v>0</v>
      </c>
      <c r="E1084" s="405"/>
      <c r="F1084" s="405">
        <v>0</v>
      </c>
      <c r="G1084" s="405"/>
      <c r="H1084" s="389"/>
      <c r="I1084" s="405">
        <f t="shared" si="120"/>
        <v>0</v>
      </c>
      <c r="J1084" s="389"/>
    </row>
    <row r="1085" s="338" customFormat="1" ht="24" customHeight="1" spans="1:10">
      <c r="A1085" s="386" t="s">
        <v>2029</v>
      </c>
      <c r="B1085" s="387">
        <v>7</v>
      </c>
      <c r="C1085" s="388" t="s">
        <v>2030</v>
      </c>
      <c r="D1085" s="405">
        <v>0</v>
      </c>
      <c r="E1085" s="405"/>
      <c r="F1085" s="405">
        <v>0</v>
      </c>
      <c r="G1085" s="405"/>
      <c r="H1085" s="389"/>
      <c r="I1085" s="405">
        <f t="shared" si="120"/>
        <v>0</v>
      </c>
      <c r="J1085" s="389"/>
    </row>
    <row r="1086" s="338" customFormat="1" ht="24" customHeight="1" spans="1:10">
      <c r="A1086" s="386" t="s">
        <v>2031</v>
      </c>
      <c r="B1086" s="387">
        <v>7</v>
      </c>
      <c r="C1086" s="388" t="s">
        <v>2032</v>
      </c>
      <c r="D1086" s="405">
        <v>0</v>
      </c>
      <c r="E1086" s="405"/>
      <c r="F1086" s="405">
        <v>0</v>
      </c>
      <c r="G1086" s="405"/>
      <c r="H1086" s="389"/>
      <c r="I1086" s="405">
        <f t="shared" si="120"/>
        <v>0</v>
      </c>
      <c r="J1086" s="389"/>
    </row>
    <row r="1087" s="338" customFormat="1" ht="24" customHeight="1" spans="1:10">
      <c r="A1087" s="386" t="s">
        <v>2033</v>
      </c>
      <c r="B1087" s="387">
        <v>5</v>
      </c>
      <c r="C1087" s="388" t="s">
        <v>2034</v>
      </c>
      <c r="D1087" s="405">
        <v>0</v>
      </c>
      <c r="E1087" s="405"/>
      <c r="F1087" s="405">
        <v>102200</v>
      </c>
      <c r="G1087" s="405"/>
      <c r="H1087" s="389"/>
      <c r="I1087" s="405">
        <f t="shared" si="120"/>
        <v>0</v>
      </c>
      <c r="J1087" s="389"/>
    </row>
    <row r="1088" s="338" customFormat="1" ht="24" customHeight="1" spans="1:10">
      <c r="A1088" s="386" t="s">
        <v>2035</v>
      </c>
      <c r="B1088" s="387">
        <v>7</v>
      </c>
      <c r="C1088" s="388" t="s">
        <v>2036</v>
      </c>
      <c r="D1088" s="405">
        <v>0</v>
      </c>
      <c r="E1088" s="405"/>
      <c r="F1088" s="405">
        <v>102200</v>
      </c>
      <c r="G1088" s="405"/>
      <c r="H1088" s="389"/>
      <c r="I1088" s="405">
        <f t="shared" si="120"/>
        <v>0</v>
      </c>
      <c r="J1088" s="389"/>
    </row>
    <row r="1089" s="338" customFormat="1" ht="24" customHeight="1" spans="1:10">
      <c r="A1089" s="386" t="s">
        <v>2037</v>
      </c>
      <c r="B1089" s="387">
        <v>7</v>
      </c>
      <c r="C1089" s="388" t="s">
        <v>2038</v>
      </c>
      <c r="D1089" s="405">
        <v>0</v>
      </c>
      <c r="E1089" s="405"/>
      <c r="F1089" s="405">
        <v>0</v>
      </c>
      <c r="G1089" s="405"/>
      <c r="H1089" s="389"/>
      <c r="I1089" s="405">
        <f t="shared" si="120"/>
        <v>0</v>
      </c>
      <c r="J1089" s="389"/>
    </row>
    <row r="1090" s="338" customFormat="1" ht="24" customHeight="1" spans="1:10">
      <c r="A1090" s="381" t="s">
        <v>2039</v>
      </c>
      <c r="B1090" s="382">
        <v>3</v>
      </c>
      <c r="C1090" s="402" t="s">
        <v>2040</v>
      </c>
      <c r="D1090" s="404">
        <v>0</v>
      </c>
      <c r="E1090" s="404"/>
      <c r="F1090" s="404">
        <v>0</v>
      </c>
      <c r="G1090" s="404"/>
      <c r="H1090" s="385"/>
      <c r="I1090" s="404">
        <f t="shared" si="120"/>
        <v>0</v>
      </c>
      <c r="J1090" s="385"/>
    </row>
    <row r="1091" s="338" customFormat="1" ht="24" customHeight="1" spans="1:10">
      <c r="A1091" s="386" t="s">
        <v>2041</v>
      </c>
      <c r="B1091" s="387">
        <v>5</v>
      </c>
      <c r="C1091" s="388" t="s">
        <v>2042</v>
      </c>
      <c r="D1091" s="405">
        <v>0</v>
      </c>
      <c r="E1091" s="405"/>
      <c r="F1091" s="405">
        <v>0</v>
      </c>
      <c r="G1091" s="405"/>
      <c r="H1091" s="389"/>
      <c r="I1091" s="405">
        <f t="shared" si="120"/>
        <v>0</v>
      </c>
      <c r="J1091" s="389"/>
    </row>
    <row r="1092" s="338" customFormat="1" ht="24" customHeight="1" spans="1:10">
      <c r="A1092" s="386" t="s">
        <v>2043</v>
      </c>
      <c r="B1092" s="387">
        <v>5</v>
      </c>
      <c r="C1092" s="388" t="s">
        <v>2044</v>
      </c>
      <c r="D1092" s="405">
        <v>0</v>
      </c>
      <c r="E1092" s="405"/>
      <c r="F1092" s="405">
        <v>0</v>
      </c>
      <c r="G1092" s="405"/>
      <c r="H1092" s="389"/>
      <c r="I1092" s="405">
        <f t="shared" si="120"/>
        <v>0</v>
      </c>
      <c r="J1092" s="389"/>
    </row>
    <row r="1093" s="338" customFormat="1" ht="24" customHeight="1" spans="1:10">
      <c r="A1093" s="386" t="s">
        <v>2045</v>
      </c>
      <c r="B1093" s="387">
        <v>5</v>
      </c>
      <c r="C1093" s="388" t="s">
        <v>2046</v>
      </c>
      <c r="D1093" s="405">
        <v>0</v>
      </c>
      <c r="E1093" s="405"/>
      <c r="F1093" s="405">
        <v>0</v>
      </c>
      <c r="G1093" s="405"/>
      <c r="H1093" s="389"/>
      <c r="I1093" s="405">
        <f t="shared" si="120"/>
        <v>0</v>
      </c>
      <c r="J1093" s="389"/>
    </row>
    <row r="1094" s="338" customFormat="1" ht="24" customHeight="1" spans="1:10">
      <c r="A1094" s="386" t="s">
        <v>2047</v>
      </c>
      <c r="B1094" s="387">
        <v>5</v>
      </c>
      <c r="C1094" s="388" t="s">
        <v>2048</v>
      </c>
      <c r="D1094" s="405">
        <v>0</v>
      </c>
      <c r="E1094" s="405"/>
      <c r="F1094" s="405">
        <v>0</v>
      </c>
      <c r="G1094" s="405"/>
      <c r="H1094" s="389"/>
      <c r="I1094" s="405">
        <f t="shared" si="120"/>
        <v>0</v>
      </c>
      <c r="J1094" s="389"/>
    </row>
    <row r="1095" s="338" customFormat="1" ht="24" customHeight="1" spans="1:10">
      <c r="A1095" s="386" t="s">
        <v>2049</v>
      </c>
      <c r="B1095" s="387">
        <v>5</v>
      </c>
      <c r="C1095" s="388" t="s">
        <v>2050</v>
      </c>
      <c r="D1095" s="405">
        <v>0</v>
      </c>
      <c r="E1095" s="405"/>
      <c r="F1095" s="405">
        <v>0</v>
      </c>
      <c r="G1095" s="405"/>
      <c r="H1095" s="389"/>
      <c r="I1095" s="405">
        <f t="shared" ref="I1095:I1158" si="123">G1095-D1095</f>
        <v>0</v>
      </c>
      <c r="J1095" s="389"/>
    </row>
    <row r="1096" s="338" customFormat="1" ht="24" customHeight="1" spans="1:10">
      <c r="A1096" s="386" t="s">
        <v>2051</v>
      </c>
      <c r="B1096" s="387">
        <v>5</v>
      </c>
      <c r="C1096" s="388" t="s">
        <v>1542</v>
      </c>
      <c r="D1096" s="405">
        <v>0</v>
      </c>
      <c r="E1096" s="405"/>
      <c r="F1096" s="405">
        <v>0</v>
      </c>
      <c r="G1096" s="405"/>
      <c r="H1096" s="389"/>
      <c r="I1096" s="405">
        <f t="shared" si="123"/>
        <v>0</v>
      </c>
      <c r="J1096" s="389"/>
    </row>
    <row r="1097" s="338" customFormat="1" ht="24" customHeight="1" spans="1:10">
      <c r="A1097" s="386" t="s">
        <v>2052</v>
      </c>
      <c r="B1097" s="387">
        <v>5</v>
      </c>
      <c r="C1097" s="388" t="s">
        <v>2053</v>
      </c>
      <c r="D1097" s="405">
        <v>0</v>
      </c>
      <c r="E1097" s="405"/>
      <c r="F1097" s="405">
        <v>0</v>
      </c>
      <c r="G1097" s="405"/>
      <c r="H1097" s="389"/>
      <c r="I1097" s="405">
        <f t="shared" si="123"/>
        <v>0</v>
      </c>
      <c r="J1097" s="389"/>
    </row>
    <row r="1098" s="338" customFormat="1" ht="24" customHeight="1" spans="1:10">
      <c r="A1098" s="386" t="s">
        <v>2054</v>
      </c>
      <c r="B1098" s="387">
        <v>5</v>
      </c>
      <c r="C1098" s="388" t="s">
        <v>2055</v>
      </c>
      <c r="D1098" s="405">
        <v>0</v>
      </c>
      <c r="E1098" s="405"/>
      <c r="F1098" s="405">
        <v>0</v>
      </c>
      <c r="G1098" s="405"/>
      <c r="H1098" s="389"/>
      <c r="I1098" s="405">
        <f t="shared" si="123"/>
        <v>0</v>
      </c>
      <c r="J1098" s="389"/>
    </row>
    <row r="1099" s="338" customFormat="1" ht="24" customHeight="1" spans="1:10">
      <c r="A1099" s="386" t="s">
        <v>2056</v>
      </c>
      <c r="B1099" s="387">
        <v>5</v>
      </c>
      <c r="C1099" s="388" t="s">
        <v>2057</v>
      </c>
      <c r="D1099" s="405">
        <v>0</v>
      </c>
      <c r="E1099" s="405"/>
      <c r="F1099" s="405">
        <v>0</v>
      </c>
      <c r="G1099" s="405"/>
      <c r="H1099" s="389"/>
      <c r="I1099" s="405">
        <f t="shared" si="123"/>
        <v>0</v>
      </c>
      <c r="J1099" s="389"/>
    </row>
    <row r="1100" s="338" customFormat="1" ht="24" customHeight="1" spans="1:10">
      <c r="A1100" s="381" t="s">
        <v>2058</v>
      </c>
      <c r="B1100" s="382">
        <v>3</v>
      </c>
      <c r="C1100" s="402" t="s">
        <v>2059</v>
      </c>
      <c r="D1100" s="403">
        <v>6350000</v>
      </c>
      <c r="E1100" s="403">
        <v>13499722.48</v>
      </c>
      <c r="F1100" s="403">
        <v>4739561</v>
      </c>
      <c r="G1100" s="403">
        <v>6623853.27</v>
      </c>
      <c r="H1100" s="385">
        <f>G1100/F1100</f>
        <v>1.39756683583142</v>
      </c>
      <c r="I1100" s="403">
        <f t="shared" si="123"/>
        <v>273853.27</v>
      </c>
      <c r="J1100" s="385">
        <f t="shared" ref="J1100:J1102" si="124">I1100/D1100</f>
        <v>0.0431264992125984</v>
      </c>
    </row>
    <row r="1101" s="338" customFormat="1" ht="24" customHeight="1" spans="1:10">
      <c r="A1101" s="386" t="s">
        <v>2060</v>
      </c>
      <c r="B1101" s="387">
        <v>5</v>
      </c>
      <c r="C1101" s="388" t="s">
        <v>2061</v>
      </c>
      <c r="D1101" s="81">
        <v>6350000</v>
      </c>
      <c r="E1101" s="81">
        <v>13499722.48</v>
      </c>
      <c r="F1101" s="81">
        <v>4739561</v>
      </c>
      <c r="G1101" s="81">
        <v>6623853.27</v>
      </c>
      <c r="H1101" s="389">
        <f>G1101/F1101</f>
        <v>1.39756683583142</v>
      </c>
      <c r="I1101" s="81">
        <f t="shared" si="123"/>
        <v>273853.27</v>
      </c>
      <c r="J1101" s="389">
        <f t="shared" si="124"/>
        <v>0.0431264992125984</v>
      </c>
    </row>
    <row r="1102" s="338" customFormat="1" ht="24" customHeight="1" spans="1:10">
      <c r="A1102" s="386" t="s">
        <v>2062</v>
      </c>
      <c r="B1102" s="387">
        <v>7</v>
      </c>
      <c r="C1102" s="388" t="s">
        <v>125</v>
      </c>
      <c r="D1102" s="81">
        <v>1820000</v>
      </c>
      <c r="E1102" s="81">
        <v>1901145.71</v>
      </c>
      <c r="F1102" s="81">
        <v>872541</v>
      </c>
      <c r="G1102" s="81">
        <v>1740750.74</v>
      </c>
      <c r="H1102" s="389"/>
      <c r="I1102" s="81">
        <f t="shared" si="123"/>
        <v>-79249.26</v>
      </c>
      <c r="J1102" s="389">
        <f t="shared" si="124"/>
        <v>-0.0435435494505495</v>
      </c>
    </row>
    <row r="1103" s="338" customFormat="1" ht="24" customHeight="1" spans="1:10">
      <c r="A1103" s="386" t="s">
        <v>2063</v>
      </c>
      <c r="B1103" s="387">
        <v>7</v>
      </c>
      <c r="C1103" s="388" t="s">
        <v>127</v>
      </c>
      <c r="D1103" s="81">
        <v>0</v>
      </c>
      <c r="E1103" s="81">
        <v>996400</v>
      </c>
      <c r="F1103" s="81">
        <v>101400</v>
      </c>
      <c r="G1103" s="81">
        <v>167871</v>
      </c>
      <c r="H1103" s="389"/>
      <c r="I1103" s="81">
        <f t="shared" si="123"/>
        <v>167871</v>
      </c>
      <c r="J1103" s="389"/>
    </row>
    <row r="1104" s="338" customFormat="1" ht="24" customHeight="1" spans="1:10">
      <c r="A1104" s="386" t="s">
        <v>2064</v>
      </c>
      <c r="B1104" s="387">
        <v>7</v>
      </c>
      <c r="C1104" s="388" t="s">
        <v>129</v>
      </c>
      <c r="D1104" s="81">
        <v>0</v>
      </c>
      <c r="E1104" s="81"/>
      <c r="F1104" s="81">
        <v>0</v>
      </c>
      <c r="G1104" s="81"/>
      <c r="H1104" s="389"/>
      <c r="I1104" s="81">
        <f t="shared" si="123"/>
        <v>0</v>
      </c>
      <c r="J1104" s="389"/>
    </row>
    <row r="1105" s="338" customFormat="1" ht="24" customHeight="1" spans="1:10">
      <c r="A1105" s="386" t="s">
        <v>2065</v>
      </c>
      <c r="B1105" s="387">
        <v>7</v>
      </c>
      <c r="C1105" s="388" t="s">
        <v>2066</v>
      </c>
      <c r="D1105" s="81">
        <v>0</v>
      </c>
      <c r="E1105" s="81">
        <v>3190000</v>
      </c>
      <c r="F1105" s="81">
        <v>906270</v>
      </c>
      <c r="G1105" s="81">
        <v>653764.43</v>
      </c>
      <c r="H1105" s="389"/>
      <c r="I1105" s="81">
        <f t="shared" si="123"/>
        <v>653764.43</v>
      </c>
      <c r="J1105" s="389"/>
    </row>
    <row r="1106" s="338" customFormat="1" ht="24" customHeight="1" spans="1:10">
      <c r="A1106" s="386" t="s">
        <v>2067</v>
      </c>
      <c r="B1106" s="387">
        <v>7</v>
      </c>
      <c r="C1106" s="388" t="s">
        <v>2068</v>
      </c>
      <c r="D1106" s="81">
        <v>410000</v>
      </c>
      <c r="E1106" s="81">
        <v>380000</v>
      </c>
      <c r="F1106" s="81">
        <v>175200</v>
      </c>
      <c r="G1106" s="81">
        <v>406145</v>
      </c>
      <c r="H1106" s="389"/>
      <c r="I1106" s="81">
        <f t="shared" si="123"/>
        <v>-3855</v>
      </c>
      <c r="J1106" s="389">
        <f>I1106/D1106</f>
        <v>-0.00940243902439024</v>
      </c>
    </row>
    <row r="1107" s="338" customFormat="1" ht="24" customHeight="1" spans="1:10">
      <c r="A1107" s="386" t="s">
        <v>2069</v>
      </c>
      <c r="B1107" s="387">
        <v>7</v>
      </c>
      <c r="C1107" s="388" t="s">
        <v>2070</v>
      </c>
      <c r="D1107" s="81">
        <v>0</v>
      </c>
      <c r="E1107" s="81"/>
      <c r="F1107" s="81">
        <v>0</v>
      </c>
      <c r="G1107" s="81"/>
      <c r="H1107" s="389"/>
      <c r="I1107" s="81">
        <f t="shared" si="123"/>
        <v>0</v>
      </c>
      <c r="J1107" s="389"/>
    </row>
    <row r="1108" s="338" customFormat="1" ht="24" customHeight="1" spans="1:10">
      <c r="A1108" s="386" t="s">
        <v>2071</v>
      </c>
      <c r="B1108" s="387">
        <v>7</v>
      </c>
      <c r="C1108" s="388" t="s">
        <v>2072</v>
      </c>
      <c r="D1108" s="81">
        <v>0</v>
      </c>
      <c r="E1108" s="81"/>
      <c r="F1108" s="81">
        <v>0</v>
      </c>
      <c r="G1108" s="81"/>
      <c r="H1108" s="389"/>
      <c r="I1108" s="81">
        <f t="shared" si="123"/>
        <v>0</v>
      </c>
      <c r="J1108" s="389"/>
    </row>
    <row r="1109" s="338" customFormat="1" ht="24" customHeight="1" spans="1:10">
      <c r="A1109" s="386" t="s">
        <v>2073</v>
      </c>
      <c r="B1109" s="387">
        <v>7</v>
      </c>
      <c r="C1109" s="388" t="s">
        <v>2074</v>
      </c>
      <c r="D1109" s="81">
        <v>60000</v>
      </c>
      <c r="E1109" s="81">
        <v>2955800</v>
      </c>
      <c r="F1109" s="81">
        <v>0</v>
      </c>
      <c r="G1109" s="81">
        <v>19801</v>
      </c>
      <c r="H1109" s="389"/>
      <c r="I1109" s="81">
        <f t="shared" si="123"/>
        <v>-40199</v>
      </c>
      <c r="J1109" s="389">
        <f>I1109/D1109</f>
        <v>-0.669983333333333</v>
      </c>
    </row>
    <row r="1110" s="338" customFormat="1" ht="24" customHeight="1" spans="1:10">
      <c r="A1110" s="386" t="s">
        <v>2075</v>
      </c>
      <c r="B1110" s="387">
        <v>7</v>
      </c>
      <c r="C1110" s="388" t="s">
        <v>2076</v>
      </c>
      <c r="D1110" s="81">
        <v>0</v>
      </c>
      <c r="E1110" s="81"/>
      <c r="F1110" s="81">
        <v>0</v>
      </c>
      <c r="G1110" s="81"/>
      <c r="H1110" s="389"/>
      <c r="I1110" s="81">
        <f t="shared" si="123"/>
        <v>0</v>
      </c>
      <c r="J1110" s="389"/>
    </row>
    <row r="1111" s="338" customFormat="1" ht="24" customHeight="1" spans="1:10">
      <c r="A1111" s="386" t="s">
        <v>2077</v>
      </c>
      <c r="B1111" s="387">
        <v>7</v>
      </c>
      <c r="C1111" s="388" t="s">
        <v>2078</v>
      </c>
      <c r="D1111" s="81">
        <v>0</v>
      </c>
      <c r="E1111" s="81"/>
      <c r="F1111" s="81">
        <v>0</v>
      </c>
      <c r="G1111" s="81"/>
      <c r="H1111" s="389"/>
      <c r="I1111" s="81">
        <f t="shared" si="123"/>
        <v>0</v>
      </c>
      <c r="J1111" s="389"/>
    </row>
    <row r="1112" s="338" customFormat="1" ht="24" customHeight="1" spans="1:10">
      <c r="A1112" s="386" t="s">
        <v>2079</v>
      </c>
      <c r="B1112" s="387">
        <v>7</v>
      </c>
      <c r="C1112" s="388" t="s">
        <v>2080</v>
      </c>
      <c r="D1112" s="81">
        <v>0</v>
      </c>
      <c r="E1112" s="81"/>
      <c r="F1112" s="81">
        <v>0</v>
      </c>
      <c r="G1112" s="81"/>
      <c r="H1112" s="389"/>
      <c r="I1112" s="81">
        <f t="shared" si="123"/>
        <v>0</v>
      </c>
      <c r="J1112" s="389"/>
    </row>
    <row r="1113" s="338" customFormat="1" ht="24" customHeight="1" spans="1:10">
      <c r="A1113" s="386" t="s">
        <v>2081</v>
      </c>
      <c r="B1113" s="387">
        <v>7</v>
      </c>
      <c r="C1113" s="388" t="s">
        <v>2082</v>
      </c>
      <c r="D1113" s="81">
        <v>0</v>
      </c>
      <c r="E1113" s="81"/>
      <c r="F1113" s="81">
        <v>0</v>
      </c>
      <c r="G1113" s="81"/>
      <c r="H1113" s="389"/>
      <c r="I1113" s="81">
        <f t="shared" si="123"/>
        <v>0</v>
      </c>
      <c r="J1113" s="389"/>
    </row>
    <row r="1114" s="338" customFormat="1" ht="24" customHeight="1" spans="1:10">
      <c r="A1114" s="386" t="s">
        <v>2083</v>
      </c>
      <c r="B1114" s="387">
        <v>7</v>
      </c>
      <c r="C1114" s="388" t="s">
        <v>2084</v>
      </c>
      <c r="D1114" s="81">
        <v>0</v>
      </c>
      <c r="E1114" s="81"/>
      <c r="F1114" s="81">
        <v>0</v>
      </c>
      <c r="G1114" s="81"/>
      <c r="H1114" s="389"/>
      <c r="I1114" s="81">
        <f t="shared" si="123"/>
        <v>0</v>
      </c>
      <c r="J1114" s="389"/>
    </row>
    <row r="1115" s="338" customFormat="1" ht="24" customHeight="1" spans="1:10">
      <c r="A1115" s="386" t="s">
        <v>2085</v>
      </c>
      <c r="B1115" s="387">
        <v>7</v>
      </c>
      <c r="C1115" s="388" t="s">
        <v>2086</v>
      </c>
      <c r="D1115" s="81">
        <v>0</v>
      </c>
      <c r="E1115" s="81"/>
      <c r="F1115" s="81">
        <v>0</v>
      </c>
      <c r="G1115" s="81"/>
      <c r="H1115" s="389"/>
      <c r="I1115" s="81">
        <f t="shared" si="123"/>
        <v>0</v>
      </c>
      <c r="J1115" s="389"/>
    </row>
    <row r="1116" s="338" customFormat="1" ht="24" customHeight="1" spans="1:10">
      <c r="A1116" s="386" t="s">
        <v>2087</v>
      </c>
      <c r="B1116" s="387">
        <v>7</v>
      </c>
      <c r="C1116" s="388" t="s">
        <v>2088</v>
      </c>
      <c r="D1116" s="81">
        <v>0</v>
      </c>
      <c r="E1116" s="81"/>
      <c r="F1116" s="81">
        <v>0</v>
      </c>
      <c r="G1116" s="81"/>
      <c r="H1116" s="389"/>
      <c r="I1116" s="81">
        <f t="shared" si="123"/>
        <v>0</v>
      </c>
      <c r="J1116" s="389"/>
    </row>
    <row r="1117" s="338" customFormat="1" ht="24" customHeight="1" spans="1:10">
      <c r="A1117" s="386" t="s">
        <v>2089</v>
      </c>
      <c r="B1117" s="387">
        <v>7</v>
      </c>
      <c r="C1117" s="388" t="s">
        <v>2090</v>
      </c>
      <c r="D1117" s="81">
        <v>0</v>
      </c>
      <c r="E1117" s="81"/>
      <c r="F1117" s="81">
        <v>0</v>
      </c>
      <c r="G1117" s="81"/>
      <c r="H1117" s="389"/>
      <c r="I1117" s="81">
        <f t="shared" si="123"/>
        <v>0</v>
      </c>
      <c r="J1117" s="389"/>
    </row>
    <row r="1118" s="338" customFormat="1" ht="24" customHeight="1" spans="1:10">
      <c r="A1118" s="386" t="s">
        <v>2091</v>
      </c>
      <c r="B1118" s="387">
        <v>7</v>
      </c>
      <c r="C1118" s="388" t="s">
        <v>2092</v>
      </c>
      <c r="D1118" s="81">
        <v>0</v>
      </c>
      <c r="E1118" s="81"/>
      <c r="F1118" s="81">
        <v>0</v>
      </c>
      <c r="G1118" s="81"/>
      <c r="H1118" s="389"/>
      <c r="I1118" s="81">
        <f t="shared" si="123"/>
        <v>0</v>
      </c>
      <c r="J1118" s="389"/>
    </row>
    <row r="1119" s="338" customFormat="1" ht="24" customHeight="1" spans="1:10">
      <c r="A1119" s="386" t="s">
        <v>2093</v>
      </c>
      <c r="B1119" s="387">
        <v>7</v>
      </c>
      <c r="C1119" s="388" t="s">
        <v>2094</v>
      </c>
      <c r="D1119" s="81">
        <v>0</v>
      </c>
      <c r="E1119" s="81"/>
      <c r="F1119" s="81">
        <v>0</v>
      </c>
      <c r="G1119" s="81"/>
      <c r="H1119" s="389"/>
      <c r="I1119" s="81">
        <f t="shared" si="123"/>
        <v>0</v>
      </c>
      <c r="J1119" s="389"/>
    </row>
    <row r="1120" s="338" customFormat="1" ht="24" customHeight="1" spans="1:10">
      <c r="A1120" s="386" t="s">
        <v>2095</v>
      </c>
      <c r="B1120" s="387">
        <v>7</v>
      </c>
      <c r="C1120" s="388" t="s">
        <v>2096</v>
      </c>
      <c r="D1120" s="81">
        <v>0</v>
      </c>
      <c r="E1120" s="81"/>
      <c r="F1120" s="81">
        <v>0</v>
      </c>
      <c r="G1120" s="81"/>
      <c r="H1120" s="389"/>
      <c r="I1120" s="81">
        <f t="shared" si="123"/>
        <v>0</v>
      </c>
      <c r="J1120" s="389"/>
    </row>
    <row r="1121" s="338" customFormat="1" ht="24" customHeight="1" spans="1:10">
      <c r="A1121" s="386" t="s">
        <v>2097</v>
      </c>
      <c r="B1121" s="387">
        <v>7</v>
      </c>
      <c r="C1121" s="388" t="s">
        <v>2098</v>
      </c>
      <c r="D1121" s="81">
        <v>0</v>
      </c>
      <c r="E1121" s="81"/>
      <c r="F1121" s="81">
        <v>0</v>
      </c>
      <c r="G1121" s="81"/>
      <c r="H1121" s="389"/>
      <c r="I1121" s="81">
        <f t="shared" si="123"/>
        <v>0</v>
      </c>
      <c r="J1121" s="389"/>
    </row>
    <row r="1122" s="338" customFormat="1" ht="24" customHeight="1" spans="1:10">
      <c r="A1122" s="386" t="s">
        <v>2099</v>
      </c>
      <c r="B1122" s="387">
        <v>7</v>
      </c>
      <c r="C1122" s="388" t="s">
        <v>2100</v>
      </c>
      <c r="D1122" s="81">
        <v>0</v>
      </c>
      <c r="E1122" s="81"/>
      <c r="F1122" s="81">
        <v>0</v>
      </c>
      <c r="G1122" s="81"/>
      <c r="H1122" s="389"/>
      <c r="I1122" s="81">
        <f t="shared" si="123"/>
        <v>0</v>
      </c>
      <c r="J1122" s="389"/>
    </row>
    <row r="1123" s="338" customFormat="1" ht="24" customHeight="1" spans="1:10">
      <c r="A1123" s="386" t="s">
        <v>2101</v>
      </c>
      <c r="B1123" s="387">
        <v>7</v>
      </c>
      <c r="C1123" s="388" t="s">
        <v>2102</v>
      </c>
      <c r="D1123" s="81">
        <v>0</v>
      </c>
      <c r="E1123" s="81"/>
      <c r="F1123" s="81">
        <v>0</v>
      </c>
      <c r="G1123" s="81"/>
      <c r="H1123" s="389"/>
      <c r="I1123" s="81">
        <f t="shared" si="123"/>
        <v>0</v>
      </c>
      <c r="J1123" s="389"/>
    </row>
    <row r="1124" s="338" customFormat="1" ht="24" customHeight="1" spans="1:10">
      <c r="A1124" s="386" t="s">
        <v>2103</v>
      </c>
      <c r="B1124" s="387">
        <v>7</v>
      </c>
      <c r="C1124" s="388" t="s">
        <v>2104</v>
      </c>
      <c r="D1124" s="81">
        <v>0</v>
      </c>
      <c r="E1124" s="81"/>
      <c r="F1124" s="81">
        <v>0</v>
      </c>
      <c r="G1124" s="81"/>
      <c r="H1124" s="389"/>
      <c r="I1124" s="81">
        <f t="shared" si="123"/>
        <v>0</v>
      </c>
      <c r="J1124" s="389"/>
    </row>
    <row r="1125" s="338" customFormat="1" ht="24" customHeight="1" spans="1:10">
      <c r="A1125" s="386" t="s">
        <v>2105</v>
      </c>
      <c r="B1125" s="387">
        <v>7</v>
      </c>
      <c r="C1125" s="388" t="s">
        <v>2106</v>
      </c>
      <c r="D1125" s="81">
        <v>0</v>
      </c>
      <c r="E1125" s="81"/>
      <c r="F1125" s="81">
        <v>0</v>
      </c>
      <c r="G1125" s="81"/>
      <c r="H1125" s="389"/>
      <c r="I1125" s="81">
        <f t="shared" si="123"/>
        <v>0</v>
      </c>
      <c r="J1125" s="389"/>
    </row>
    <row r="1126" s="338" customFormat="1" ht="24" customHeight="1" spans="1:10">
      <c r="A1126" s="386" t="s">
        <v>2107</v>
      </c>
      <c r="B1126" s="387">
        <v>7</v>
      </c>
      <c r="C1126" s="388" t="s">
        <v>143</v>
      </c>
      <c r="D1126" s="81">
        <v>0</v>
      </c>
      <c r="E1126" s="81"/>
      <c r="F1126" s="81">
        <v>0</v>
      </c>
      <c r="G1126" s="81"/>
      <c r="H1126" s="389"/>
      <c r="I1126" s="81">
        <f t="shared" si="123"/>
        <v>0</v>
      </c>
      <c r="J1126" s="389"/>
    </row>
    <row r="1127" s="338" customFormat="1" ht="24" customHeight="1" spans="1:10">
      <c r="A1127" s="386" t="s">
        <v>2108</v>
      </c>
      <c r="B1127" s="387">
        <v>7</v>
      </c>
      <c r="C1127" s="388" t="s">
        <v>2109</v>
      </c>
      <c r="D1127" s="81">
        <v>4060000</v>
      </c>
      <c r="E1127" s="81">
        <v>4076376.77</v>
      </c>
      <c r="F1127" s="81">
        <v>2684150</v>
      </c>
      <c r="G1127" s="81">
        <v>3635521.1</v>
      </c>
      <c r="H1127" s="389">
        <f>G1127/F1127</f>
        <v>1.35444036287093</v>
      </c>
      <c r="I1127" s="81">
        <f t="shared" si="123"/>
        <v>-424478.9</v>
      </c>
      <c r="J1127" s="389">
        <f>I1127/D1127</f>
        <v>-0.10455145320197</v>
      </c>
    </row>
    <row r="1128" s="338" customFormat="1" ht="24" customHeight="1" spans="1:10">
      <c r="A1128" s="386" t="s">
        <v>2110</v>
      </c>
      <c r="B1128" s="387">
        <v>5</v>
      </c>
      <c r="C1128" s="388" t="s">
        <v>2111</v>
      </c>
      <c r="D1128" s="81">
        <v>0</v>
      </c>
      <c r="E1128" s="81"/>
      <c r="F1128" s="81">
        <v>0</v>
      </c>
      <c r="G1128" s="81"/>
      <c r="H1128" s="389"/>
      <c r="I1128" s="81">
        <f t="shared" si="123"/>
        <v>0</v>
      </c>
      <c r="J1128" s="389"/>
    </row>
    <row r="1129" s="338" customFormat="1" ht="24" customHeight="1" spans="1:10">
      <c r="A1129" s="386" t="s">
        <v>2112</v>
      </c>
      <c r="B1129" s="387">
        <v>7</v>
      </c>
      <c r="C1129" s="388" t="s">
        <v>125</v>
      </c>
      <c r="D1129" s="81">
        <v>0</v>
      </c>
      <c r="E1129" s="81"/>
      <c r="F1129" s="81">
        <v>0</v>
      </c>
      <c r="G1129" s="81"/>
      <c r="H1129" s="389"/>
      <c r="I1129" s="81">
        <f t="shared" si="123"/>
        <v>0</v>
      </c>
      <c r="J1129" s="389"/>
    </row>
    <row r="1130" s="338" customFormat="1" ht="24" customHeight="1" spans="1:10">
      <c r="A1130" s="386" t="s">
        <v>2113</v>
      </c>
      <c r="B1130" s="387">
        <v>7</v>
      </c>
      <c r="C1130" s="388" t="s">
        <v>127</v>
      </c>
      <c r="D1130" s="81">
        <v>0</v>
      </c>
      <c r="E1130" s="81"/>
      <c r="F1130" s="81">
        <v>0</v>
      </c>
      <c r="G1130" s="81"/>
      <c r="H1130" s="389"/>
      <c r="I1130" s="81">
        <f t="shared" si="123"/>
        <v>0</v>
      </c>
      <c r="J1130" s="389"/>
    </row>
    <row r="1131" s="338" customFormat="1" ht="24" customHeight="1" spans="1:10">
      <c r="A1131" s="386" t="s">
        <v>2114</v>
      </c>
      <c r="B1131" s="387">
        <v>7</v>
      </c>
      <c r="C1131" s="388" t="s">
        <v>129</v>
      </c>
      <c r="D1131" s="81">
        <v>0</v>
      </c>
      <c r="E1131" s="81"/>
      <c r="F1131" s="81">
        <v>0</v>
      </c>
      <c r="G1131" s="81"/>
      <c r="H1131" s="389"/>
      <c r="I1131" s="81">
        <f t="shared" si="123"/>
        <v>0</v>
      </c>
      <c r="J1131" s="389"/>
    </row>
    <row r="1132" s="338" customFormat="1" ht="24" customHeight="1" spans="1:10">
      <c r="A1132" s="386" t="s">
        <v>2115</v>
      </c>
      <c r="B1132" s="387">
        <v>7</v>
      </c>
      <c r="C1132" s="388" t="s">
        <v>2116</v>
      </c>
      <c r="D1132" s="81">
        <v>0</v>
      </c>
      <c r="E1132" s="81"/>
      <c r="F1132" s="81">
        <v>0</v>
      </c>
      <c r="G1132" s="81"/>
      <c r="H1132" s="389"/>
      <c r="I1132" s="81">
        <f t="shared" si="123"/>
        <v>0</v>
      </c>
      <c r="J1132" s="389"/>
    </row>
    <row r="1133" s="338" customFormat="1" ht="24" customHeight="1" spans="1:10">
      <c r="A1133" s="386" t="s">
        <v>2117</v>
      </c>
      <c r="B1133" s="387">
        <v>7</v>
      </c>
      <c r="C1133" s="388" t="s">
        <v>2118</v>
      </c>
      <c r="D1133" s="81">
        <v>0</v>
      </c>
      <c r="E1133" s="81"/>
      <c r="F1133" s="81">
        <v>0</v>
      </c>
      <c r="G1133" s="81"/>
      <c r="H1133" s="389"/>
      <c r="I1133" s="81">
        <f t="shared" si="123"/>
        <v>0</v>
      </c>
      <c r="J1133" s="389"/>
    </row>
    <row r="1134" s="338" customFormat="1" ht="24" customHeight="1" spans="1:10">
      <c r="A1134" s="386" t="s">
        <v>2119</v>
      </c>
      <c r="B1134" s="387">
        <v>7</v>
      </c>
      <c r="C1134" s="388" t="s">
        <v>2120</v>
      </c>
      <c r="D1134" s="81">
        <v>0</v>
      </c>
      <c r="E1134" s="81"/>
      <c r="F1134" s="81">
        <v>0</v>
      </c>
      <c r="G1134" s="81"/>
      <c r="H1134" s="389"/>
      <c r="I1134" s="81">
        <f t="shared" si="123"/>
        <v>0</v>
      </c>
      <c r="J1134" s="389"/>
    </row>
    <row r="1135" s="338" customFormat="1" ht="24" customHeight="1" spans="1:10">
      <c r="A1135" s="386" t="s">
        <v>2121</v>
      </c>
      <c r="B1135" s="387">
        <v>7</v>
      </c>
      <c r="C1135" s="388" t="s">
        <v>2122</v>
      </c>
      <c r="D1135" s="81">
        <v>0</v>
      </c>
      <c r="E1135" s="81"/>
      <c r="F1135" s="81">
        <v>0</v>
      </c>
      <c r="G1135" s="81"/>
      <c r="H1135" s="389"/>
      <c r="I1135" s="81">
        <f t="shared" si="123"/>
        <v>0</v>
      </c>
      <c r="J1135" s="389"/>
    </row>
    <row r="1136" s="338" customFormat="1" ht="24" customHeight="1" spans="1:10">
      <c r="A1136" s="386" t="s">
        <v>2123</v>
      </c>
      <c r="B1136" s="387">
        <v>7</v>
      </c>
      <c r="C1136" s="388" t="s">
        <v>2124</v>
      </c>
      <c r="D1136" s="81">
        <v>0</v>
      </c>
      <c r="E1136" s="81"/>
      <c r="F1136" s="81">
        <v>0</v>
      </c>
      <c r="G1136" s="81"/>
      <c r="H1136" s="389"/>
      <c r="I1136" s="81">
        <f t="shared" si="123"/>
        <v>0</v>
      </c>
      <c r="J1136" s="389"/>
    </row>
    <row r="1137" s="338" customFormat="1" ht="24" customHeight="1" spans="1:10">
      <c r="A1137" s="386" t="s">
        <v>2125</v>
      </c>
      <c r="B1137" s="387">
        <v>7</v>
      </c>
      <c r="C1137" s="388" t="s">
        <v>2126</v>
      </c>
      <c r="D1137" s="81">
        <v>0</v>
      </c>
      <c r="E1137" s="81"/>
      <c r="F1137" s="81">
        <v>0</v>
      </c>
      <c r="G1137" s="81"/>
      <c r="H1137" s="389"/>
      <c r="I1137" s="81">
        <f t="shared" si="123"/>
        <v>0</v>
      </c>
      <c r="J1137" s="389"/>
    </row>
    <row r="1138" s="338" customFormat="1" ht="24" customHeight="1" spans="1:10">
      <c r="A1138" s="386" t="s">
        <v>2127</v>
      </c>
      <c r="B1138" s="387">
        <v>7</v>
      </c>
      <c r="C1138" s="388" t="s">
        <v>2128</v>
      </c>
      <c r="D1138" s="81">
        <v>0</v>
      </c>
      <c r="E1138" s="81"/>
      <c r="F1138" s="81">
        <v>0</v>
      </c>
      <c r="G1138" s="81"/>
      <c r="H1138" s="389"/>
      <c r="I1138" s="81">
        <f t="shared" si="123"/>
        <v>0</v>
      </c>
      <c r="J1138" s="389"/>
    </row>
    <row r="1139" s="338" customFormat="1" ht="24" customHeight="1" spans="1:10">
      <c r="A1139" s="386" t="s">
        <v>2129</v>
      </c>
      <c r="B1139" s="387">
        <v>7</v>
      </c>
      <c r="C1139" s="388" t="s">
        <v>2130</v>
      </c>
      <c r="D1139" s="81">
        <v>0</v>
      </c>
      <c r="E1139" s="81"/>
      <c r="F1139" s="81">
        <v>0</v>
      </c>
      <c r="G1139" s="81"/>
      <c r="H1139" s="389"/>
      <c r="I1139" s="81">
        <f t="shared" si="123"/>
        <v>0</v>
      </c>
      <c r="J1139" s="389"/>
    </row>
    <row r="1140" s="338" customFormat="1" ht="24" customHeight="1" spans="1:10">
      <c r="A1140" s="386" t="s">
        <v>2131</v>
      </c>
      <c r="B1140" s="387">
        <v>7</v>
      </c>
      <c r="C1140" s="388" t="s">
        <v>2132</v>
      </c>
      <c r="D1140" s="81">
        <v>0</v>
      </c>
      <c r="E1140" s="81"/>
      <c r="F1140" s="81">
        <v>0</v>
      </c>
      <c r="G1140" s="81"/>
      <c r="H1140" s="389"/>
      <c r="I1140" s="81">
        <f t="shared" si="123"/>
        <v>0</v>
      </c>
      <c r="J1140" s="389"/>
    </row>
    <row r="1141" s="338" customFormat="1" ht="24" customHeight="1" spans="1:10">
      <c r="A1141" s="386" t="s">
        <v>2133</v>
      </c>
      <c r="B1141" s="387">
        <v>7</v>
      </c>
      <c r="C1141" s="388" t="s">
        <v>2134</v>
      </c>
      <c r="D1141" s="81">
        <v>0</v>
      </c>
      <c r="E1141" s="81"/>
      <c r="F1141" s="81">
        <v>0</v>
      </c>
      <c r="G1141" s="81"/>
      <c r="H1141" s="389"/>
      <c r="I1141" s="81">
        <f t="shared" si="123"/>
        <v>0</v>
      </c>
      <c r="J1141" s="389"/>
    </row>
    <row r="1142" s="338" customFormat="1" ht="24" customHeight="1" spans="1:10">
      <c r="A1142" s="386" t="s">
        <v>2135</v>
      </c>
      <c r="B1142" s="387">
        <v>7</v>
      </c>
      <c r="C1142" s="388" t="s">
        <v>2136</v>
      </c>
      <c r="D1142" s="81">
        <v>0</v>
      </c>
      <c r="E1142" s="81"/>
      <c r="F1142" s="81">
        <v>0</v>
      </c>
      <c r="G1142" s="81"/>
      <c r="H1142" s="389"/>
      <c r="I1142" s="81">
        <f t="shared" si="123"/>
        <v>0</v>
      </c>
      <c r="J1142" s="389"/>
    </row>
    <row r="1143" s="338" customFormat="1" ht="24" customHeight="1" spans="1:10">
      <c r="A1143" s="386" t="s">
        <v>2137</v>
      </c>
      <c r="B1143" s="387">
        <v>5</v>
      </c>
      <c r="C1143" s="388" t="s">
        <v>2138</v>
      </c>
      <c r="D1143" s="81">
        <v>0</v>
      </c>
      <c r="E1143" s="81"/>
      <c r="F1143" s="81">
        <v>0</v>
      </c>
      <c r="G1143" s="81"/>
      <c r="H1143" s="389"/>
      <c r="I1143" s="81">
        <f t="shared" si="123"/>
        <v>0</v>
      </c>
      <c r="J1143" s="389"/>
    </row>
    <row r="1144" s="338" customFormat="1" ht="24" customHeight="1" spans="1:10">
      <c r="A1144" s="386" t="s">
        <v>2139</v>
      </c>
      <c r="B1144" s="387">
        <v>7</v>
      </c>
      <c r="C1144" s="388" t="s">
        <v>2140</v>
      </c>
      <c r="D1144" s="81">
        <v>0</v>
      </c>
      <c r="E1144" s="81"/>
      <c r="F1144" s="81">
        <v>0</v>
      </c>
      <c r="G1144" s="81"/>
      <c r="H1144" s="389"/>
      <c r="I1144" s="81">
        <f t="shared" si="123"/>
        <v>0</v>
      </c>
      <c r="J1144" s="389"/>
    </row>
    <row r="1145" s="338" customFormat="1" ht="24" customHeight="1" spans="1:10">
      <c r="A1145" s="381" t="s">
        <v>2141</v>
      </c>
      <c r="B1145" s="382">
        <v>3</v>
      </c>
      <c r="C1145" s="402" t="s">
        <v>2142</v>
      </c>
      <c r="D1145" s="403">
        <v>99400000</v>
      </c>
      <c r="E1145" s="403">
        <v>66719731.64</v>
      </c>
      <c r="F1145" s="403">
        <v>178710688.71</v>
      </c>
      <c r="G1145" s="403">
        <v>57157364.01</v>
      </c>
      <c r="H1145" s="385">
        <f>G1145/F1145</f>
        <v>0.319831815447543</v>
      </c>
      <c r="I1145" s="403">
        <f t="shared" si="123"/>
        <v>-42242635.99</v>
      </c>
      <c r="J1145" s="385">
        <f>I1145/D1145</f>
        <v>-0.424976217203219</v>
      </c>
    </row>
    <row r="1146" s="338" customFormat="1" ht="24" customHeight="1" spans="1:10">
      <c r="A1146" s="386" t="s">
        <v>2143</v>
      </c>
      <c r="B1146" s="387">
        <v>5</v>
      </c>
      <c r="C1146" s="388" t="s">
        <v>2144</v>
      </c>
      <c r="D1146" s="81">
        <v>47040000</v>
      </c>
      <c r="E1146" s="81"/>
      <c r="F1146" s="81">
        <v>109431230</v>
      </c>
      <c r="G1146" s="81">
        <v>33333107.99</v>
      </c>
      <c r="H1146" s="389">
        <f>G1146/F1146</f>
        <v>0.304603247080381</v>
      </c>
      <c r="I1146" s="81">
        <f t="shared" si="123"/>
        <v>-13706892.01</v>
      </c>
      <c r="J1146" s="389">
        <f>I1146/D1146</f>
        <v>-0.291388010416667</v>
      </c>
    </row>
    <row r="1147" s="338" customFormat="1" ht="24" customHeight="1" spans="1:10">
      <c r="A1147" s="386" t="s">
        <v>2145</v>
      </c>
      <c r="B1147" s="387">
        <v>7</v>
      </c>
      <c r="C1147" s="388" t="s">
        <v>2146</v>
      </c>
      <c r="D1147" s="81">
        <v>0</v>
      </c>
      <c r="E1147" s="81"/>
      <c r="F1147" s="81">
        <v>0</v>
      </c>
      <c r="G1147" s="81"/>
      <c r="H1147" s="389"/>
      <c r="I1147" s="81">
        <f t="shared" si="123"/>
        <v>0</v>
      </c>
      <c r="J1147" s="389"/>
    </row>
    <row r="1148" s="338" customFormat="1" ht="24" customHeight="1" spans="1:10">
      <c r="A1148" s="386" t="s">
        <v>2147</v>
      </c>
      <c r="B1148" s="387">
        <v>7</v>
      </c>
      <c r="C1148" s="388" t="s">
        <v>2148</v>
      </c>
      <c r="D1148" s="81">
        <v>0</v>
      </c>
      <c r="E1148" s="81"/>
      <c r="F1148" s="81">
        <v>0</v>
      </c>
      <c r="G1148" s="81"/>
      <c r="H1148" s="389"/>
      <c r="I1148" s="81">
        <f t="shared" si="123"/>
        <v>0</v>
      </c>
      <c r="J1148" s="389"/>
    </row>
    <row r="1149" s="338" customFormat="1" ht="24" customHeight="1" spans="1:10">
      <c r="A1149" s="386" t="s">
        <v>2149</v>
      </c>
      <c r="B1149" s="387">
        <v>7</v>
      </c>
      <c r="C1149" s="388" t="s">
        <v>2150</v>
      </c>
      <c r="D1149" s="81">
        <v>0</v>
      </c>
      <c r="E1149" s="81"/>
      <c r="F1149" s="81">
        <v>0</v>
      </c>
      <c r="G1149" s="81"/>
      <c r="H1149" s="389"/>
      <c r="I1149" s="81">
        <f t="shared" si="123"/>
        <v>0</v>
      </c>
      <c r="J1149" s="389"/>
    </row>
    <row r="1150" s="338" customFormat="1" ht="24" customHeight="1" spans="1:10">
      <c r="A1150" s="386" t="s">
        <v>2151</v>
      </c>
      <c r="B1150" s="387">
        <v>7</v>
      </c>
      <c r="C1150" s="388" t="s">
        <v>2152</v>
      </c>
      <c r="D1150" s="81">
        <v>0</v>
      </c>
      <c r="E1150" s="81"/>
      <c r="F1150" s="81">
        <v>0</v>
      </c>
      <c r="G1150" s="81"/>
      <c r="H1150" s="389"/>
      <c r="I1150" s="81">
        <f t="shared" si="123"/>
        <v>0</v>
      </c>
      <c r="J1150" s="389"/>
    </row>
    <row r="1151" s="338" customFormat="1" ht="24" customHeight="1" spans="1:10">
      <c r="A1151" s="386" t="s">
        <v>2153</v>
      </c>
      <c r="B1151" s="387">
        <v>7</v>
      </c>
      <c r="C1151" s="388" t="s">
        <v>2154</v>
      </c>
      <c r="D1151" s="81">
        <v>580000</v>
      </c>
      <c r="E1151" s="81"/>
      <c r="F1151" s="81">
        <v>577810</v>
      </c>
      <c r="G1151" s="81">
        <v>68700</v>
      </c>
      <c r="H1151" s="389">
        <f>G1151/F1151</f>
        <v>0.118897215347606</v>
      </c>
      <c r="I1151" s="81">
        <f t="shared" si="123"/>
        <v>-511300</v>
      </c>
      <c r="J1151" s="389">
        <f t="shared" ref="J1151:J1154" si="125">I1151/D1151</f>
        <v>-0.881551724137931</v>
      </c>
    </row>
    <row r="1152" s="338" customFormat="1" ht="24" customHeight="1" spans="1:10">
      <c r="A1152" s="386" t="s">
        <v>2155</v>
      </c>
      <c r="B1152" s="387">
        <v>7</v>
      </c>
      <c r="C1152" s="388" t="s">
        <v>2156</v>
      </c>
      <c r="D1152" s="81">
        <v>6190000</v>
      </c>
      <c r="E1152" s="81"/>
      <c r="F1152" s="81">
        <v>1050</v>
      </c>
      <c r="G1152" s="81"/>
      <c r="H1152" s="389"/>
      <c r="I1152" s="81">
        <f t="shared" si="123"/>
        <v>-6190000</v>
      </c>
      <c r="J1152" s="389">
        <f t="shared" si="125"/>
        <v>-1</v>
      </c>
    </row>
    <row r="1153" s="338" customFormat="1" ht="24" customHeight="1" spans="1:10">
      <c r="A1153" s="386" t="s">
        <v>2157</v>
      </c>
      <c r="B1153" s="387">
        <v>7</v>
      </c>
      <c r="C1153" s="388" t="s">
        <v>2158</v>
      </c>
      <c r="D1153" s="81">
        <v>280000</v>
      </c>
      <c r="E1153" s="81"/>
      <c r="F1153" s="81">
        <v>8682770</v>
      </c>
      <c r="G1153" s="81">
        <v>6072660</v>
      </c>
      <c r="H1153" s="389"/>
      <c r="I1153" s="81">
        <f t="shared" si="123"/>
        <v>5792660</v>
      </c>
      <c r="J1153" s="389">
        <f t="shared" si="125"/>
        <v>20.6880714285714</v>
      </c>
    </row>
    <row r="1154" s="338" customFormat="1" ht="24" customHeight="1" spans="1:10">
      <c r="A1154" s="386" t="s">
        <v>2159</v>
      </c>
      <c r="B1154" s="387">
        <v>7</v>
      </c>
      <c r="C1154" s="388" t="s">
        <v>2160</v>
      </c>
      <c r="D1154" s="81">
        <v>39990000</v>
      </c>
      <c r="E1154" s="81"/>
      <c r="F1154" s="81">
        <v>37559700</v>
      </c>
      <c r="G1154" s="81">
        <v>8518960</v>
      </c>
      <c r="H1154" s="389"/>
      <c r="I1154" s="81">
        <f t="shared" si="123"/>
        <v>-31471040</v>
      </c>
      <c r="J1154" s="389">
        <f t="shared" si="125"/>
        <v>-0.786972743185796</v>
      </c>
    </row>
    <row r="1155" s="338" customFormat="1" ht="24" customHeight="1" spans="1:10">
      <c r="A1155" s="386" t="s">
        <v>2161</v>
      </c>
      <c r="B1155" s="387">
        <v>7</v>
      </c>
      <c r="C1155" s="388" t="s">
        <v>2162</v>
      </c>
      <c r="D1155" s="81">
        <v>0</v>
      </c>
      <c r="E1155" s="81"/>
      <c r="F1155" s="81">
        <v>0</v>
      </c>
      <c r="G1155" s="81"/>
      <c r="H1155" s="389"/>
      <c r="I1155" s="81">
        <f t="shared" si="123"/>
        <v>0</v>
      </c>
      <c r="J1155" s="389"/>
    </row>
    <row r="1156" s="338" customFormat="1" ht="24" customHeight="1" spans="1:10">
      <c r="A1156" s="386" t="s">
        <v>2163</v>
      </c>
      <c r="B1156" s="387">
        <v>7</v>
      </c>
      <c r="C1156" s="388" t="s">
        <v>2164</v>
      </c>
      <c r="D1156" s="81">
        <v>0</v>
      </c>
      <c r="E1156" s="81"/>
      <c r="F1156" s="81"/>
      <c r="G1156" s="81"/>
      <c r="H1156" s="389"/>
      <c r="I1156" s="81">
        <f t="shared" si="123"/>
        <v>0</v>
      </c>
      <c r="J1156" s="389"/>
    </row>
    <row r="1157" s="338" customFormat="1" ht="24" customHeight="1" spans="1:10">
      <c r="A1157" s="386" t="s">
        <v>2165</v>
      </c>
      <c r="B1157" s="387">
        <v>7</v>
      </c>
      <c r="C1157" s="388" t="s">
        <v>2166</v>
      </c>
      <c r="D1157" s="81">
        <v>0</v>
      </c>
      <c r="E1157" s="81"/>
      <c r="F1157" s="81">
        <v>62609900</v>
      </c>
      <c r="G1157" s="81">
        <v>18672787.99</v>
      </c>
      <c r="H1157" s="389"/>
      <c r="I1157" s="81">
        <f t="shared" si="123"/>
        <v>18672787.99</v>
      </c>
      <c r="J1157" s="389"/>
    </row>
    <row r="1158" s="338" customFormat="1" ht="24" customHeight="1" spans="1:10">
      <c r="A1158" s="386" t="s">
        <v>2167</v>
      </c>
      <c r="B1158" s="387">
        <v>5</v>
      </c>
      <c r="C1158" s="388" t="s">
        <v>2168</v>
      </c>
      <c r="D1158" s="81">
        <v>52360000</v>
      </c>
      <c r="E1158" s="81">
        <v>66719731.64</v>
      </c>
      <c r="F1158" s="81">
        <v>69279458.7100001</v>
      </c>
      <c r="G1158" s="81">
        <v>23824256.02</v>
      </c>
      <c r="H1158" s="389">
        <f>G1158/F1158</f>
        <v>0.343886289870234</v>
      </c>
      <c r="I1158" s="81">
        <f t="shared" si="123"/>
        <v>-28535743.98</v>
      </c>
      <c r="J1158" s="389">
        <f>I1158/D1158</f>
        <v>-0.544991290679908</v>
      </c>
    </row>
    <row r="1159" s="338" customFormat="1" ht="24" customHeight="1" spans="1:10">
      <c r="A1159" s="386" t="s">
        <v>2169</v>
      </c>
      <c r="B1159" s="387">
        <v>7</v>
      </c>
      <c r="C1159" s="388" t="s">
        <v>2170</v>
      </c>
      <c r="D1159" s="81">
        <v>52360000</v>
      </c>
      <c r="E1159" s="81">
        <v>66719731.64</v>
      </c>
      <c r="F1159" s="81">
        <v>69279458.7100001</v>
      </c>
      <c r="G1159" s="81">
        <v>23773143.94</v>
      </c>
      <c r="H1159" s="389">
        <f>G1159/F1159</f>
        <v>0.343148523136029</v>
      </c>
      <c r="I1159" s="81">
        <f t="shared" ref="I1159:I1222" si="126">G1159-D1159</f>
        <v>-28586856.06</v>
      </c>
      <c r="J1159" s="389">
        <f>I1159/D1159</f>
        <v>-0.545967457219251</v>
      </c>
    </row>
    <row r="1160" s="338" customFormat="1" ht="24" customHeight="1" spans="1:10">
      <c r="A1160" s="386" t="s">
        <v>2171</v>
      </c>
      <c r="B1160" s="387">
        <v>7</v>
      </c>
      <c r="C1160" s="388" t="s">
        <v>2172</v>
      </c>
      <c r="D1160" s="81">
        <v>0</v>
      </c>
      <c r="E1160" s="81"/>
      <c r="F1160" s="81">
        <v>0</v>
      </c>
      <c r="G1160" s="81"/>
      <c r="H1160" s="389"/>
      <c r="I1160" s="81">
        <f t="shared" si="126"/>
        <v>0</v>
      </c>
      <c r="J1160" s="389"/>
    </row>
    <row r="1161" s="338" customFormat="1" ht="24" customHeight="1" spans="1:10">
      <c r="A1161" s="386" t="s">
        <v>2173</v>
      </c>
      <c r="B1161" s="387">
        <v>7</v>
      </c>
      <c r="C1161" s="388" t="s">
        <v>2174</v>
      </c>
      <c r="D1161" s="81">
        <v>0</v>
      </c>
      <c r="E1161" s="81"/>
      <c r="F1161" s="81">
        <v>0</v>
      </c>
      <c r="G1161" s="81">
        <v>51112.08</v>
      </c>
      <c r="H1161" s="389"/>
      <c r="I1161" s="81">
        <f t="shared" si="126"/>
        <v>51112.08</v>
      </c>
      <c r="J1161" s="389"/>
    </row>
    <row r="1162" s="338" customFormat="1" ht="24" customHeight="1" spans="1:10">
      <c r="A1162" s="386" t="s">
        <v>2175</v>
      </c>
      <c r="B1162" s="387">
        <v>5</v>
      </c>
      <c r="C1162" s="388" t="s">
        <v>2176</v>
      </c>
      <c r="D1162" s="81">
        <v>0</v>
      </c>
      <c r="E1162" s="81"/>
      <c r="F1162" s="81">
        <v>0</v>
      </c>
      <c r="G1162" s="81"/>
      <c r="H1162" s="389"/>
      <c r="I1162" s="81">
        <f t="shared" si="126"/>
        <v>0</v>
      </c>
      <c r="J1162" s="389"/>
    </row>
    <row r="1163" s="338" customFormat="1" ht="24" customHeight="1" spans="1:10">
      <c r="A1163" s="386" t="s">
        <v>2177</v>
      </c>
      <c r="B1163" s="387">
        <v>7</v>
      </c>
      <c r="C1163" s="388" t="s">
        <v>2178</v>
      </c>
      <c r="D1163" s="81">
        <v>0</v>
      </c>
      <c r="E1163" s="81"/>
      <c r="F1163" s="81">
        <v>0</v>
      </c>
      <c r="G1163" s="81"/>
      <c r="H1163" s="389"/>
      <c r="I1163" s="81">
        <f t="shared" si="126"/>
        <v>0</v>
      </c>
      <c r="J1163" s="389"/>
    </row>
    <row r="1164" s="338" customFormat="1" ht="24" customHeight="1" spans="1:10">
      <c r="A1164" s="386" t="s">
        <v>2179</v>
      </c>
      <c r="B1164" s="387">
        <v>7</v>
      </c>
      <c r="C1164" s="388" t="s">
        <v>2180</v>
      </c>
      <c r="D1164" s="81">
        <v>0</v>
      </c>
      <c r="E1164" s="81"/>
      <c r="F1164" s="81">
        <v>0</v>
      </c>
      <c r="G1164" s="81"/>
      <c r="H1164" s="389"/>
      <c r="I1164" s="81">
        <f t="shared" si="126"/>
        <v>0</v>
      </c>
      <c r="J1164" s="389"/>
    </row>
    <row r="1165" s="338" customFormat="1" ht="24" customHeight="1" spans="1:10">
      <c r="A1165" s="386" t="s">
        <v>2181</v>
      </c>
      <c r="B1165" s="387">
        <v>7</v>
      </c>
      <c r="C1165" s="388" t="s">
        <v>2182</v>
      </c>
      <c r="D1165" s="81">
        <v>0</v>
      </c>
      <c r="E1165" s="81"/>
      <c r="F1165" s="81">
        <v>0</v>
      </c>
      <c r="G1165" s="81"/>
      <c r="H1165" s="389"/>
      <c r="I1165" s="81">
        <f t="shared" si="126"/>
        <v>0</v>
      </c>
      <c r="J1165" s="389"/>
    </row>
    <row r="1166" s="338" customFormat="1" ht="24" customHeight="1" spans="1:10">
      <c r="A1166" s="381" t="s">
        <v>2183</v>
      </c>
      <c r="B1166" s="382">
        <v>3</v>
      </c>
      <c r="C1166" s="402" t="s">
        <v>2184</v>
      </c>
      <c r="D1166" s="403">
        <v>400000</v>
      </c>
      <c r="E1166" s="403">
        <v>700000</v>
      </c>
      <c r="F1166" s="403">
        <v>700000</v>
      </c>
      <c r="G1166" s="403">
        <v>900000</v>
      </c>
      <c r="H1166" s="385"/>
      <c r="I1166" s="403">
        <f t="shared" si="126"/>
        <v>500000</v>
      </c>
      <c r="J1166" s="385">
        <f>I1166/D1166</f>
        <v>1.25</v>
      </c>
    </row>
    <row r="1167" s="338" customFormat="1" ht="24" customHeight="1" spans="1:10">
      <c r="A1167" s="386" t="s">
        <v>2185</v>
      </c>
      <c r="B1167" s="387">
        <v>5</v>
      </c>
      <c r="C1167" s="388" t="s">
        <v>2186</v>
      </c>
      <c r="D1167" s="81">
        <v>400000</v>
      </c>
      <c r="E1167" s="81">
        <v>700000</v>
      </c>
      <c r="F1167" s="81">
        <v>700000</v>
      </c>
      <c r="G1167" s="81">
        <v>900000</v>
      </c>
      <c r="H1167" s="389"/>
      <c r="I1167" s="81">
        <f t="shared" si="126"/>
        <v>500000</v>
      </c>
      <c r="J1167" s="389">
        <f>I1167/D1167</f>
        <v>1.25</v>
      </c>
    </row>
    <row r="1168" s="338" customFormat="1" ht="24" customHeight="1" spans="1:10">
      <c r="A1168" s="386" t="s">
        <v>2187</v>
      </c>
      <c r="B1168" s="387">
        <v>7</v>
      </c>
      <c r="C1168" s="388" t="s">
        <v>125</v>
      </c>
      <c r="D1168" s="81">
        <v>0</v>
      </c>
      <c r="E1168" s="81"/>
      <c r="F1168" s="81">
        <v>0</v>
      </c>
      <c r="G1168" s="81"/>
      <c r="H1168" s="389"/>
      <c r="I1168" s="81">
        <f t="shared" si="126"/>
        <v>0</v>
      </c>
      <c r="J1168" s="389"/>
    </row>
    <row r="1169" s="338" customFormat="1" ht="24" customHeight="1" spans="1:10">
      <c r="A1169" s="386" t="s">
        <v>2188</v>
      </c>
      <c r="B1169" s="387">
        <v>7</v>
      </c>
      <c r="C1169" s="388" t="s">
        <v>127</v>
      </c>
      <c r="D1169" s="81">
        <v>0</v>
      </c>
      <c r="E1169" s="81"/>
      <c r="F1169" s="81">
        <v>0</v>
      </c>
      <c r="G1169" s="81"/>
      <c r="H1169" s="389"/>
      <c r="I1169" s="81">
        <f t="shared" si="126"/>
        <v>0</v>
      </c>
      <c r="J1169" s="389"/>
    </row>
    <row r="1170" s="338" customFormat="1" ht="24" customHeight="1" spans="1:10">
      <c r="A1170" s="386" t="s">
        <v>2189</v>
      </c>
      <c r="B1170" s="387">
        <v>7</v>
      </c>
      <c r="C1170" s="388" t="s">
        <v>129</v>
      </c>
      <c r="D1170" s="81">
        <v>0</v>
      </c>
      <c r="E1170" s="81"/>
      <c r="F1170" s="81">
        <v>0</v>
      </c>
      <c r="G1170" s="81"/>
      <c r="H1170" s="389"/>
      <c r="I1170" s="81">
        <f t="shared" si="126"/>
        <v>0</v>
      </c>
      <c r="J1170" s="389"/>
    </row>
    <row r="1171" s="338" customFormat="1" ht="24" customHeight="1" spans="1:10">
      <c r="A1171" s="386" t="s">
        <v>2190</v>
      </c>
      <c r="B1171" s="387">
        <v>7</v>
      </c>
      <c r="C1171" s="388" t="s">
        <v>2191</v>
      </c>
      <c r="D1171" s="81">
        <v>0</v>
      </c>
      <c r="E1171" s="81"/>
      <c r="F1171" s="81">
        <v>0</v>
      </c>
      <c r="G1171" s="81"/>
      <c r="H1171" s="389"/>
      <c r="I1171" s="81">
        <f t="shared" si="126"/>
        <v>0</v>
      </c>
      <c r="J1171" s="389"/>
    </row>
    <row r="1172" s="338" customFormat="1" ht="24" customHeight="1" spans="1:10">
      <c r="A1172" s="386" t="s">
        <v>2192</v>
      </c>
      <c r="B1172" s="387">
        <v>7</v>
      </c>
      <c r="C1172" s="388" t="s">
        <v>2193</v>
      </c>
      <c r="D1172" s="81">
        <v>0</v>
      </c>
      <c r="E1172" s="81"/>
      <c r="F1172" s="81">
        <v>0</v>
      </c>
      <c r="G1172" s="81"/>
      <c r="H1172" s="389"/>
      <c r="I1172" s="81">
        <f t="shared" si="126"/>
        <v>0</v>
      </c>
      <c r="J1172" s="389"/>
    </row>
    <row r="1173" s="338" customFormat="1" ht="24" customHeight="1" spans="1:10">
      <c r="A1173" s="386" t="s">
        <v>2194</v>
      </c>
      <c r="B1173" s="387">
        <v>7</v>
      </c>
      <c r="C1173" s="388" t="s">
        <v>2195</v>
      </c>
      <c r="D1173" s="81">
        <v>0</v>
      </c>
      <c r="E1173" s="81"/>
      <c r="F1173" s="81">
        <v>0</v>
      </c>
      <c r="G1173" s="81"/>
      <c r="H1173" s="389"/>
      <c r="I1173" s="81">
        <f t="shared" si="126"/>
        <v>0</v>
      </c>
      <c r="J1173" s="389"/>
    </row>
    <row r="1174" s="338" customFormat="1" ht="24" customHeight="1" spans="1:10">
      <c r="A1174" s="386" t="s">
        <v>2196</v>
      </c>
      <c r="B1174" s="387">
        <v>7</v>
      </c>
      <c r="C1174" s="388" t="s">
        <v>2197</v>
      </c>
      <c r="D1174" s="81">
        <v>0</v>
      </c>
      <c r="E1174" s="81"/>
      <c r="F1174" s="81">
        <v>0</v>
      </c>
      <c r="G1174" s="81"/>
      <c r="H1174" s="389"/>
      <c r="I1174" s="81">
        <f t="shared" si="126"/>
        <v>0</v>
      </c>
      <c r="J1174" s="389"/>
    </row>
    <row r="1175" s="338" customFormat="1" ht="24" customHeight="1" spans="1:10">
      <c r="A1175" s="386" t="s">
        <v>2198</v>
      </c>
      <c r="B1175" s="387">
        <v>7</v>
      </c>
      <c r="C1175" s="388" t="s">
        <v>2199</v>
      </c>
      <c r="D1175" s="81">
        <v>0</v>
      </c>
      <c r="E1175" s="81"/>
      <c r="F1175" s="81">
        <v>0</v>
      </c>
      <c r="G1175" s="81"/>
      <c r="H1175" s="389"/>
      <c r="I1175" s="81">
        <f t="shared" si="126"/>
        <v>0</v>
      </c>
      <c r="J1175" s="389"/>
    </row>
    <row r="1176" s="338" customFormat="1" ht="24" customHeight="1" spans="1:10">
      <c r="A1176" s="386" t="s">
        <v>2200</v>
      </c>
      <c r="B1176" s="387">
        <v>7</v>
      </c>
      <c r="C1176" s="388" t="s">
        <v>2201</v>
      </c>
      <c r="D1176" s="81">
        <v>0</v>
      </c>
      <c r="E1176" s="81"/>
      <c r="F1176" s="81">
        <v>0</v>
      </c>
      <c r="G1176" s="81"/>
      <c r="H1176" s="389"/>
      <c r="I1176" s="81">
        <f t="shared" si="126"/>
        <v>0</v>
      </c>
      <c r="J1176" s="389"/>
    </row>
    <row r="1177" s="338" customFormat="1" ht="24" customHeight="1" spans="1:10">
      <c r="A1177" s="386" t="s">
        <v>2202</v>
      </c>
      <c r="B1177" s="387">
        <v>7</v>
      </c>
      <c r="C1177" s="388" t="s">
        <v>2203</v>
      </c>
      <c r="D1177" s="81">
        <v>0</v>
      </c>
      <c r="E1177" s="81"/>
      <c r="F1177" s="81">
        <v>0</v>
      </c>
      <c r="G1177" s="81"/>
      <c r="H1177" s="389"/>
      <c r="I1177" s="81">
        <f t="shared" si="126"/>
        <v>0</v>
      </c>
      <c r="J1177" s="389"/>
    </row>
    <row r="1178" s="338" customFormat="1" ht="24" customHeight="1" spans="1:10">
      <c r="A1178" s="386" t="s">
        <v>2204</v>
      </c>
      <c r="B1178" s="387">
        <v>7</v>
      </c>
      <c r="C1178" s="388" t="s">
        <v>2205</v>
      </c>
      <c r="D1178" s="81">
        <v>0</v>
      </c>
      <c r="E1178" s="81"/>
      <c r="F1178" s="81">
        <v>0</v>
      </c>
      <c r="G1178" s="81"/>
      <c r="H1178" s="389"/>
      <c r="I1178" s="81">
        <f t="shared" si="126"/>
        <v>0</v>
      </c>
      <c r="J1178" s="389"/>
    </row>
    <row r="1179" s="338" customFormat="1" ht="24" customHeight="1" spans="1:10">
      <c r="A1179" s="386" t="s">
        <v>2206</v>
      </c>
      <c r="B1179" s="387">
        <v>7</v>
      </c>
      <c r="C1179" s="388" t="s">
        <v>2207</v>
      </c>
      <c r="D1179" s="81">
        <v>0</v>
      </c>
      <c r="E1179" s="81"/>
      <c r="F1179" s="81">
        <v>0</v>
      </c>
      <c r="G1179" s="81"/>
      <c r="H1179" s="389"/>
      <c r="I1179" s="81">
        <f t="shared" si="126"/>
        <v>0</v>
      </c>
      <c r="J1179" s="389"/>
    </row>
    <row r="1180" s="338" customFormat="1" ht="24" customHeight="1" spans="1:10">
      <c r="A1180" s="386" t="s">
        <v>2208</v>
      </c>
      <c r="B1180" s="387">
        <v>7</v>
      </c>
      <c r="C1180" s="388" t="s">
        <v>2209</v>
      </c>
      <c r="D1180" s="81">
        <v>0</v>
      </c>
      <c r="E1180" s="81"/>
      <c r="F1180" s="81">
        <v>0</v>
      </c>
      <c r="G1180" s="81"/>
      <c r="H1180" s="389"/>
      <c r="I1180" s="81">
        <f t="shared" si="126"/>
        <v>0</v>
      </c>
      <c r="J1180" s="389"/>
    </row>
    <row r="1181" s="338" customFormat="1" ht="24" customHeight="1" spans="1:10">
      <c r="A1181" s="386" t="s">
        <v>2210</v>
      </c>
      <c r="B1181" s="387">
        <v>7</v>
      </c>
      <c r="C1181" s="388" t="s">
        <v>2211</v>
      </c>
      <c r="D1181" s="81">
        <v>0</v>
      </c>
      <c r="E1181" s="81"/>
      <c r="F1181" s="81">
        <v>0</v>
      </c>
      <c r="G1181" s="81"/>
      <c r="H1181" s="389"/>
      <c r="I1181" s="81">
        <f t="shared" si="126"/>
        <v>0</v>
      </c>
      <c r="J1181" s="389"/>
    </row>
    <row r="1182" s="338" customFormat="1" ht="24" customHeight="1" spans="1:10">
      <c r="A1182" s="386" t="s">
        <v>2212</v>
      </c>
      <c r="B1182" s="387">
        <v>7</v>
      </c>
      <c r="C1182" s="388" t="s">
        <v>2213</v>
      </c>
      <c r="D1182" s="81">
        <v>0</v>
      </c>
      <c r="E1182" s="81"/>
      <c r="F1182" s="81">
        <v>0</v>
      </c>
      <c r="G1182" s="81"/>
      <c r="H1182" s="389"/>
      <c r="I1182" s="81">
        <f t="shared" si="126"/>
        <v>0</v>
      </c>
      <c r="J1182" s="389"/>
    </row>
    <row r="1183" s="338" customFormat="1" ht="24" customHeight="1" spans="1:10">
      <c r="A1183" s="386" t="s">
        <v>2214</v>
      </c>
      <c r="B1183" s="387">
        <v>7</v>
      </c>
      <c r="C1183" s="388" t="s">
        <v>143</v>
      </c>
      <c r="D1183" s="81">
        <v>0</v>
      </c>
      <c r="E1183" s="81"/>
      <c r="F1183" s="81">
        <v>0</v>
      </c>
      <c r="G1183" s="81"/>
      <c r="H1183" s="389"/>
      <c r="I1183" s="81">
        <f t="shared" si="126"/>
        <v>0</v>
      </c>
      <c r="J1183" s="389"/>
    </row>
    <row r="1184" s="338" customFormat="1" ht="24" customHeight="1" spans="1:10">
      <c r="A1184" s="386" t="s">
        <v>2215</v>
      </c>
      <c r="B1184" s="387">
        <v>7</v>
      </c>
      <c r="C1184" s="388" t="s">
        <v>2216</v>
      </c>
      <c r="D1184" s="81">
        <v>400000</v>
      </c>
      <c r="E1184" s="81">
        <v>700000</v>
      </c>
      <c r="F1184" s="81">
        <v>700000</v>
      </c>
      <c r="G1184" s="81">
        <v>900000</v>
      </c>
      <c r="H1184" s="389"/>
      <c r="I1184" s="81">
        <f t="shared" si="126"/>
        <v>500000</v>
      </c>
      <c r="J1184" s="389">
        <f>I1184/D1184</f>
        <v>1.25</v>
      </c>
    </row>
    <row r="1185" s="338" customFormat="1" ht="24" customHeight="1" spans="1:10">
      <c r="A1185" s="386" t="s">
        <v>2217</v>
      </c>
      <c r="B1185" s="387">
        <v>5</v>
      </c>
      <c r="C1185" s="388" t="s">
        <v>2218</v>
      </c>
      <c r="D1185" s="81">
        <v>0</v>
      </c>
      <c r="E1185" s="81"/>
      <c r="F1185" s="81">
        <v>0</v>
      </c>
      <c r="G1185" s="81"/>
      <c r="H1185" s="389"/>
      <c r="I1185" s="81">
        <f t="shared" si="126"/>
        <v>0</v>
      </c>
      <c r="J1185" s="389"/>
    </row>
    <row r="1186" s="338" customFormat="1" ht="24" customHeight="1" spans="1:10">
      <c r="A1186" s="386" t="s">
        <v>2219</v>
      </c>
      <c r="B1186" s="387">
        <v>7</v>
      </c>
      <c r="C1186" s="388" t="s">
        <v>2220</v>
      </c>
      <c r="D1186" s="81">
        <v>0</v>
      </c>
      <c r="E1186" s="81"/>
      <c r="F1186" s="81">
        <v>0</v>
      </c>
      <c r="G1186" s="81"/>
      <c r="H1186" s="389"/>
      <c r="I1186" s="81">
        <f t="shared" si="126"/>
        <v>0</v>
      </c>
      <c r="J1186" s="389"/>
    </row>
    <row r="1187" s="338" customFormat="1" ht="24" customHeight="1" spans="1:10">
      <c r="A1187" s="386" t="s">
        <v>2221</v>
      </c>
      <c r="B1187" s="387">
        <v>7</v>
      </c>
      <c r="C1187" s="388" t="s">
        <v>2222</v>
      </c>
      <c r="D1187" s="81">
        <v>0</v>
      </c>
      <c r="E1187" s="81"/>
      <c r="F1187" s="81">
        <v>0</v>
      </c>
      <c r="G1187" s="81"/>
      <c r="H1187" s="389"/>
      <c r="I1187" s="81">
        <f t="shared" si="126"/>
        <v>0</v>
      </c>
      <c r="J1187" s="389"/>
    </row>
    <row r="1188" s="338" customFormat="1" ht="24" customHeight="1" spans="1:10">
      <c r="A1188" s="386" t="s">
        <v>2223</v>
      </c>
      <c r="B1188" s="387">
        <v>7</v>
      </c>
      <c r="C1188" s="388" t="s">
        <v>2224</v>
      </c>
      <c r="D1188" s="81">
        <v>0</v>
      </c>
      <c r="E1188" s="81"/>
      <c r="F1188" s="81">
        <v>0</v>
      </c>
      <c r="G1188" s="81"/>
      <c r="H1188" s="389"/>
      <c r="I1188" s="81">
        <f t="shared" si="126"/>
        <v>0</v>
      </c>
      <c r="J1188" s="389"/>
    </row>
    <row r="1189" s="338" customFormat="1" ht="24" customHeight="1" spans="1:10">
      <c r="A1189" s="386" t="s">
        <v>2225</v>
      </c>
      <c r="B1189" s="387">
        <v>7</v>
      </c>
      <c r="C1189" s="388" t="s">
        <v>2226</v>
      </c>
      <c r="D1189" s="81">
        <v>0</v>
      </c>
      <c r="E1189" s="81"/>
      <c r="F1189" s="81">
        <v>0</v>
      </c>
      <c r="G1189" s="81"/>
      <c r="H1189" s="389"/>
      <c r="I1189" s="81">
        <f t="shared" si="126"/>
        <v>0</v>
      </c>
      <c r="J1189" s="389"/>
    </row>
    <row r="1190" s="338" customFormat="1" ht="24" customHeight="1" spans="1:10">
      <c r="A1190" s="386" t="s">
        <v>2227</v>
      </c>
      <c r="B1190" s="387">
        <v>7</v>
      </c>
      <c r="C1190" s="388" t="s">
        <v>2228</v>
      </c>
      <c r="D1190" s="81">
        <v>0</v>
      </c>
      <c r="E1190" s="81"/>
      <c r="F1190" s="81">
        <v>0</v>
      </c>
      <c r="G1190" s="81"/>
      <c r="H1190" s="389"/>
      <c r="I1190" s="81">
        <f t="shared" si="126"/>
        <v>0</v>
      </c>
      <c r="J1190" s="389"/>
    </row>
    <row r="1191" s="338" customFormat="1" ht="24" customHeight="1" spans="1:10">
      <c r="A1191" s="386" t="s">
        <v>2229</v>
      </c>
      <c r="B1191" s="387">
        <v>5</v>
      </c>
      <c r="C1191" s="388" t="s">
        <v>2230</v>
      </c>
      <c r="D1191" s="81">
        <v>0</v>
      </c>
      <c r="E1191" s="81"/>
      <c r="F1191" s="81">
        <v>0</v>
      </c>
      <c r="G1191" s="81"/>
      <c r="H1191" s="389"/>
      <c r="I1191" s="81">
        <f t="shared" si="126"/>
        <v>0</v>
      </c>
      <c r="J1191" s="389"/>
    </row>
    <row r="1192" s="338" customFormat="1" ht="24" customHeight="1" spans="1:10">
      <c r="A1192" s="386" t="s">
        <v>2231</v>
      </c>
      <c r="B1192" s="387">
        <v>7</v>
      </c>
      <c r="C1192" s="388" t="s">
        <v>2232</v>
      </c>
      <c r="D1192" s="81">
        <v>0</v>
      </c>
      <c r="E1192" s="81"/>
      <c r="F1192" s="81">
        <v>0</v>
      </c>
      <c r="G1192" s="81"/>
      <c r="H1192" s="389"/>
      <c r="I1192" s="81">
        <f t="shared" si="126"/>
        <v>0</v>
      </c>
      <c r="J1192" s="389"/>
    </row>
    <row r="1193" s="338" customFormat="1" ht="24" customHeight="1" spans="1:10">
      <c r="A1193" s="386" t="s">
        <v>2233</v>
      </c>
      <c r="B1193" s="387">
        <v>7</v>
      </c>
      <c r="C1193" s="388" t="s">
        <v>2234</v>
      </c>
      <c r="D1193" s="81">
        <v>0</v>
      </c>
      <c r="E1193" s="81"/>
      <c r="F1193" s="81">
        <v>0</v>
      </c>
      <c r="G1193" s="81"/>
      <c r="H1193" s="389"/>
      <c r="I1193" s="81">
        <f t="shared" si="126"/>
        <v>0</v>
      </c>
      <c r="J1193" s="389"/>
    </row>
    <row r="1194" s="338" customFormat="1" ht="24" customHeight="1" spans="1:10">
      <c r="A1194" s="386" t="s">
        <v>2235</v>
      </c>
      <c r="B1194" s="387">
        <v>7</v>
      </c>
      <c r="C1194" s="388" t="s">
        <v>2236</v>
      </c>
      <c r="D1194" s="81">
        <v>0</v>
      </c>
      <c r="E1194" s="81"/>
      <c r="F1194" s="81">
        <v>0</v>
      </c>
      <c r="G1194" s="81"/>
      <c r="H1194" s="389"/>
      <c r="I1194" s="81">
        <f t="shared" si="126"/>
        <v>0</v>
      </c>
      <c r="J1194" s="389"/>
    </row>
    <row r="1195" s="338" customFormat="1" ht="24" customHeight="1" spans="1:10">
      <c r="A1195" s="386" t="s">
        <v>2237</v>
      </c>
      <c r="B1195" s="387">
        <v>7</v>
      </c>
      <c r="C1195" s="388" t="s">
        <v>2238</v>
      </c>
      <c r="D1195" s="81">
        <v>0</v>
      </c>
      <c r="E1195" s="81"/>
      <c r="F1195" s="81">
        <v>0</v>
      </c>
      <c r="G1195" s="81"/>
      <c r="H1195" s="389"/>
      <c r="I1195" s="81">
        <f t="shared" si="126"/>
        <v>0</v>
      </c>
      <c r="J1195" s="389"/>
    </row>
    <row r="1196" s="338" customFormat="1" ht="24" customHeight="1" spans="1:10">
      <c r="A1196" s="386" t="s">
        <v>2239</v>
      </c>
      <c r="B1196" s="387">
        <v>7</v>
      </c>
      <c r="C1196" s="388" t="s">
        <v>2240</v>
      </c>
      <c r="D1196" s="81">
        <v>0</v>
      </c>
      <c r="E1196" s="81"/>
      <c r="F1196" s="81">
        <v>0</v>
      </c>
      <c r="G1196" s="81"/>
      <c r="H1196" s="389"/>
      <c r="I1196" s="81">
        <f t="shared" si="126"/>
        <v>0</v>
      </c>
      <c r="J1196" s="389"/>
    </row>
    <row r="1197" s="338" customFormat="1" ht="24" customHeight="1" spans="1:10">
      <c r="A1197" s="386" t="s">
        <v>2241</v>
      </c>
      <c r="B1197" s="387">
        <v>5</v>
      </c>
      <c r="C1197" s="388" t="s">
        <v>2242</v>
      </c>
      <c r="D1197" s="81">
        <v>0</v>
      </c>
      <c r="E1197" s="81"/>
      <c r="F1197" s="81">
        <v>0</v>
      </c>
      <c r="G1197" s="81"/>
      <c r="H1197" s="389"/>
      <c r="I1197" s="81">
        <f t="shared" si="126"/>
        <v>0</v>
      </c>
      <c r="J1197" s="389"/>
    </row>
    <row r="1198" s="338" customFormat="1" ht="24" customHeight="1" spans="1:10">
      <c r="A1198" s="386" t="s">
        <v>2243</v>
      </c>
      <c r="B1198" s="387">
        <v>7</v>
      </c>
      <c r="C1198" s="388" t="s">
        <v>2244</v>
      </c>
      <c r="D1198" s="81">
        <v>0</v>
      </c>
      <c r="E1198" s="81"/>
      <c r="F1198" s="81">
        <v>0</v>
      </c>
      <c r="G1198" s="81"/>
      <c r="H1198" s="389"/>
      <c r="I1198" s="81">
        <f t="shared" si="126"/>
        <v>0</v>
      </c>
      <c r="J1198" s="389"/>
    </row>
    <row r="1199" s="338" customFormat="1" ht="24" customHeight="1" spans="1:10">
      <c r="A1199" s="386" t="s">
        <v>2245</v>
      </c>
      <c r="B1199" s="387">
        <v>7</v>
      </c>
      <c r="C1199" s="388" t="s">
        <v>2246</v>
      </c>
      <c r="D1199" s="81">
        <v>0</v>
      </c>
      <c r="E1199" s="81"/>
      <c r="F1199" s="81">
        <v>0</v>
      </c>
      <c r="G1199" s="81"/>
      <c r="H1199" s="389"/>
      <c r="I1199" s="81">
        <f t="shared" si="126"/>
        <v>0</v>
      </c>
      <c r="J1199" s="389"/>
    </row>
    <row r="1200" s="338" customFormat="1" ht="24" customHeight="1" spans="1:10">
      <c r="A1200" s="386" t="s">
        <v>2247</v>
      </c>
      <c r="B1200" s="387">
        <v>7</v>
      </c>
      <c r="C1200" s="388" t="s">
        <v>2248</v>
      </c>
      <c r="D1200" s="81">
        <v>0</v>
      </c>
      <c r="E1200" s="81"/>
      <c r="F1200" s="81">
        <v>0</v>
      </c>
      <c r="G1200" s="81"/>
      <c r="H1200" s="389"/>
      <c r="I1200" s="81">
        <f t="shared" si="126"/>
        <v>0</v>
      </c>
      <c r="J1200" s="389"/>
    </row>
    <row r="1201" s="338" customFormat="1" ht="24" customHeight="1" spans="1:10">
      <c r="A1201" s="386" t="s">
        <v>2249</v>
      </c>
      <c r="B1201" s="387">
        <v>7</v>
      </c>
      <c r="C1201" s="388" t="s">
        <v>2250</v>
      </c>
      <c r="D1201" s="81">
        <v>0</v>
      </c>
      <c r="E1201" s="81"/>
      <c r="F1201" s="81">
        <v>0</v>
      </c>
      <c r="G1201" s="81"/>
      <c r="H1201" s="389"/>
      <c r="I1201" s="81">
        <f t="shared" si="126"/>
        <v>0</v>
      </c>
      <c r="J1201" s="389"/>
    </row>
    <row r="1202" s="338" customFormat="1" ht="24" customHeight="1" spans="1:10">
      <c r="A1202" s="386" t="s">
        <v>2251</v>
      </c>
      <c r="B1202" s="387">
        <v>7</v>
      </c>
      <c r="C1202" s="388" t="s">
        <v>2252</v>
      </c>
      <c r="D1202" s="81">
        <v>0</v>
      </c>
      <c r="E1202" s="81"/>
      <c r="F1202" s="81">
        <v>0</v>
      </c>
      <c r="G1202" s="81"/>
      <c r="H1202" s="389"/>
      <c r="I1202" s="81">
        <f t="shared" si="126"/>
        <v>0</v>
      </c>
      <c r="J1202" s="389"/>
    </row>
    <row r="1203" s="338" customFormat="1" ht="24" customHeight="1" spans="1:10">
      <c r="A1203" s="386" t="s">
        <v>2253</v>
      </c>
      <c r="B1203" s="387">
        <v>7</v>
      </c>
      <c r="C1203" s="388" t="s">
        <v>2254</v>
      </c>
      <c r="D1203" s="81">
        <v>0</v>
      </c>
      <c r="E1203" s="81"/>
      <c r="F1203" s="81">
        <v>0</v>
      </c>
      <c r="G1203" s="81"/>
      <c r="H1203" s="389"/>
      <c r="I1203" s="81">
        <f t="shared" si="126"/>
        <v>0</v>
      </c>
      <c r="J1203" s="389"/>
    </row>
    <row r="1204" s="338" customFormat="1" ht="24" customHeight="1" spans="1:10">
      <c r="A1204" s="386" t="s">
        <v>2255</v>
      </c>
      <c r="B1204" s="387">
        <v>7</v>
      </c>
      <c r="C1204" s="388" t="s">
        <v>2256</v>
      </c>
      <c r="D1204" s="81">
        <v>0</v>
      </c>
      <c r="E1204" s="81"/>
      <c r="F1204" s="81">
        <v>0</v>
      </c>
      <c r="G1204" s="81"/>
      <c r="H1204" s="389"/>
      <c r="I1204" s="81">
        <f t="shared" si="126"/>
        <v>0</v>
      </c>
      <c r="J1204" s="389"/>
    </row>
    <row r="1205" s="338" customFormat="1" ht="24" customHeight="1" spans="1:10">
      <c r="A1205" s="386" t="s">
        <v>2257</v>
      </c>
      <c r="B1205" s="387">
        <v>7</v>
      </c>
      <c r="C1205" s="388" t="s">
        <v>2258</v>
      </c>
      <c r="D1205" s="81">
        <v>0</v>
      </c>
      <c r="E1205" s="81"/>
      <c r="F1205" s="81">
        <v>0</v>
      </c>
      <c r="G1205" s="81"/>
      <c r="H1205" s="389"/>
      <c r="I1205" s="81">
        <f t="shared" si="126"/>
        <v>0</v>
      </c>
      <c r="J1205" s="389"/>
    </row>
    <row r="1206" s="338" customFormat="1" ht="24" customHeight="1" spans="1:10">
      <c r="A1206" s="386" t="s">
        <v>2259</v>
      </c>
      <c r="B1206" s="387">
        <v>7</v>
      </c>
      <c r="C1206" s="388" t="s">
        <v>2260</v>
      </c>
      <c r="D1206" s="81">
        <v>0</v>
      </c>
      <c r="E1206" s="81"/>
      <c r="F1206" s="81">
        <v>0</v>
      </c>
      <c r="G1206" s="81"/>
      <c r="H1206" s="389"/>
      <c r="I1206" s="81">
        <f t="shared" si="126"/>
        <v>0</v>
      </c>
      <c r="J1206" s="389"/>
    </row>
    <row r="1207" s="338" customFormat="1" ht="24" customHeight="1" spans="1:10">
      <c r="A1207" s="386" t="s">
        <v>2261</v>
      </c>
      <c r="B1207" s="387">
        <v>7</v>
      </c>
      <c r="C1207" s="388" t="s">
        <v>2262</v>
      </c>
      <c r="D1207" s="81">
        <v>0</v>
      </c>
      <c r="E1207" s="81"/>
      <c r="F1207" s="81">
        <v>0</v>
      </c>
      <c r="G1207" s="81"/>
      <c r="H1207" s="389"/>
      <c r="I1207" s="81">
        <f t="shared" si="126"/>
        <v>0</v>
      </c>
      <c r="J1207" s="389"/>
    </row>
    <row r="1208" s="338" customFormat="1" ht="24" customHeight="1" spans="1:10">
      <c r="A1208" s="386" t="s">
        <v>2263</v>
      </c>
      <c r="B1208" s="387">
        <v>7</v>
      </c>
      <c r="C1208" s="388" t="s">
        <v>2264</v>
      </c>
      <c r="D1208" s="81">
        <v>0</v>
      </c>
      <c r="E1208" s="81"/>
      <c r="F1208" s="81">
        <v>0</v>
      </c>
      <c r="G1208" s="81"/>
      <c r="H1208" s="389"/>
      <c r="I1208" s="81">
        <f t="shared" si="126"/>
        <v>0</v>
      </c>
      <c r="J1208" s="389"/>
    </row>
    <row r="1209" s="338" customFormat="1" ht="24" customHeight="1" spans="1:10">
      <c r="A1209" s="386" t="s">
        <v>2265</v>
      </c>
      <c r="B1209" s="387">
        <v>7</v>
      </c>
      <c r="C1209" s="388" t="s">
        <v>2266</v>
      </c>
      <c r="D1209" s="81">
        <v>0</v>
      </c>
      <c r="E1209" s="81"/>
      <c r="F1209" s="81">
        <v>0</v>
      </c>
      <c r="G1209" s="81"/>
      <c r="H1209" s="389"/>
      <c r="I1209" s="81">
        <f t="shared" si="126"/>
        <v>0</v>
      </c>
      <c r="J1209" s="389"/>
    </row>
    <row r="1210" s="338" customFormat="1" ht="24" customHeight="1" spans="1:10">
      <c r="A1210" s="381" t="s">
        <v>2267</v>
      </c>
      <c r="B1210" s="382">
        <v>3</v>
      </c>
      <c r="C1210" s="402" t="s">
        <v>2268</v>
      </c>
      <c r="D1210" s="403">
        <v>5070000</v>
      </c>
      <c r="E1210" s="403">
        <v>9827591.52</v>
      </c>
      <c r="F1210" s="403">
        <v>4014336.98</v>
      </c>
      <c r="G1210" s="403">
        <v>8214549.91</v>
      </c>
      <c r="H1210" s="385">
        <f>G1210/F1210</f>
        <v>2.04630302611018</v>
      </c>
      <c r="I1210" s="403">
        <f t="shared" si="126"/>
        <v>3144549.91</v>
      </c>
      <c r="J1210" s="385">
        <f t="shared" ref="J1210:J1212" si="127">I1210/D1210</f>
        <v>0.620226806706114</v>
      </c>
    </row>
    <row r="1211" s="338" customFormat="1" ht="24" customHeight="1" spans="1:10">
      <c r="A1211" s="386" t="s">
        <v>2269</v>
      </c>
      <c r="B1211" s="387">
        <v>5</v>
      </c>
      <c r="C1211" s="388" t="s">
        <v>2270</v>
      </c>
      <c r="D1211" s="81">
        <v>2100000</v>
      </c>
      <c r="E1211" s="81">
        <v>2730391.52</v>
      </c>
      <c r="F1211" s="81">
        <v>2397257</v>
      </c>
      <c r="G1211" s="81">
        <v>2160191.78</v>
      </c>
      <c r="H1211" s="389">
        <f>G1211/F1211</f>
        <v>0.901109801744243</v>
      </c>
      <c r="I1211" s="81">
        <f t="shared" si="126"/>
        <v>60191.7799999998</v>
      </c>
      <c r="J1211" s="389">
        <f t="shared" si="127"/>
        <v>0.0286627523809523</v>
      </c>
    </row>
    <row r="1212" s="338" customFormat="1" ht="24" customHeight="1" spans="1:10">
      <c r="A1212" s="386" t="s">
        <v>2271</v>
      </c>
      <c r="B1212" s="387">
        <v>7</v>
      </c>
      <c r="C1212" s="388" t="s">
        <v>440</v>
      </c>
      <c r="D1212" s="81">
        <v>30000</v>
      </c>
      <c r="E1212" s="81">
        <v>2436991.52</v>
      </c>
      <c r="F1212" s="81">
        <v>1503967</v>
      </c>
      <c r="G1212" s="81">
        <v>1936962.42</v>
      </c>
      <c r="H1212" s="389"/>
      <c r="I1212" s="81">
        <f t="shared" si="126"/>
        <v>1906962.42</v>
      </c>
      <c r="J1212" s="389">
        <f t="shared" si="127"/>
        <v>63.565414</v>
      </c>
    </row>
    <row r="1213" s="338" customFormat="1" ht="24" customHeight="1" spans="1:10">
      <c r="A1213" s="386" t="s">
        <v>2272</v>
      </c>
      <c r="B1213" s="387">
        <v>7</v>
      </c>
      <c r="C1213" s="388" t="s">
        <v>442</v>
      </c>
      <c r="D1213" s="81">
        <v>0</v>
      </c>
      <c r="E1213" s="81"/>
      <c r="F1213" s="81">
        <v>307790</v>
      </c>
      <c r="G1213" s="81"/>
      <c r="H1213" s="389"/>
      <c r="I1213" s="81">
        <f t="shared" si="126"/>
        <v>0</v>
      </c>
      <c r="J1213" s="389"/>
    </row>
    <row r="1214" s="338" customFormat="1" ht="24" customHeight="1" spans="1:10">
      <c r="A1214" s="386" t="s">
        <v>2273</v>
      </c>
      <c r="B1214" s="387">
        <v>7</v>
      </c>
      <c r="C1214" s="388" t="s">
        <v>444</v>
      </c>
      <c r="D1214" s="81">
        <v>0</v>
      </c>
      <c r="E1214" s="81"/>
      <c r="F1214" s="81">
        <v>0</v>
      </c>
      <c r="G1214" s="81"/>
      <c r="H1214" s="389"/>
      <c r="I1214" s="81">
        <f t="shared" si="126"/>
        <v>0</v>
      </c>
      <c r="J1214" s="389"/>
    </row>
    <row r="1215" s="338" customFormat="1" ht="24" customHeight="1" spans="1:10">
      <c r="A1215" s="386" t="s">
        <v>2274</v>
      </c>
      <c r="B1215" s="387">
        <v>7</v>
      </c>
      <c r="C1215" s="388" t="s">
        <v>2275</v>
      </c>
      <c r="D1215" s="81">
        <v>0</v>
      </c>
      <c r="E1215" s="81"/>
      <c r="F1215" s="81">
        <v>292100</v>
      </c>
      <c r="G1215" s="81"/>
      <c r="H1215" s="389"/>
      <c r="I1215" s="81">
        <f t="shared" si="126"/>
        <v>0</v>
      </c>
      <c r="J1215" s="389"/>
    </row>
    <row r="1216" s="338" customFormat="1" ht="24" customHeight="1" spans="1:10">
      <c r="A1216" s="386" t="s">
        <v>2276</v>
      </c>
      <c r="B1216" s="387">
        <v>7</v>
      </c>
      <c r="C1216" s="388" t="s">
        <v>2277</v>
      </c>
      <c r="D1216" s="81">
        <v>0</v>
      </c>
      <c r="E1216" s="81"/>
      <c r="F1216" s="81">
        <v>0</v>
      </c>
      <c r="G1216" s="81"/>
      <c r="H1216" s="389"/>
      <c r="I1216" s="81">
        <f t="shared" si="126"/>
        <v>0</v>
      </c>
      <c r="J1216" s="389"/>
    </row>
    <row r="1217" s="338" customFormat="1" ht="24" customHeight="1" spans="1:10">
      <c r="A1217" s="386" t="s">
        <v>2278</v>
      </c>
      <c r="B1217" s="387">
        <v>7</v>
      </c>
      <c r="C1217" s="388" t="s">
        <v>2279</v>
      </c>
      <c r="D1217" s="81">
        <v>2070000</v>
      </c>
      <c r="E1217" s="81">
        <v>92000</v>
      </c>
      <c r="F1217" s="81">
        <v>92000</v>
      </c>
      <c r="G1217" s="81">
        <v>111064</v>
      </c>
      <c r="H1217" s="389">
        <f>G1217/F1217</f>
        <v>1.20721739130435</v>
      </c>
      <c r="I1217" s="81">
        <f t="shared" si="126"/>
        <v>-1958936</v>
      </c>
      <c r="J1217" s="389">
        <f>I1217/D1217</f>
        <v>-0.946345893719807</v>
      </c>
    </row>
    <row r="1218" s="338" customFormat="1" ht="24" customHeight="1" spans="1:10">
      <c r="A1218" s="386" t="s">
        <v>2280</v>
      </c>
      <c r="B1218" s="387">
        <v>7</v>
      </c>
      <c r="C1218" s="388" t="s">
        <v>2281</v>
      </c>
      <c r="D1218" s="81">
        <v>0</v>
      </c>
      <c r="E1218" s="81">
        <v>20000</v>
      </c>
      <c r="F1218" s="81">
        <v>20000</v>
      </c>
      <c r="G1218" s="81">
        <v>1820</v>
      </c>
      <c r="H1218" s="389"/>
      <c r="I1218" s="81">
        <f t="shared" si="126"/>
        <v>1820</v>
      </c>
      <c r="J1218" s="389"/>
    </row>
    <row r="1219" s="338" customFormat="1" ht="24" customHeight="1" spans="1:10">
      <c r="A1219" s="386" t="s">
        <v>2282</v>
      </c>
      <c r="B1219" s="387">
        <v>7</v>
      </c>
      <c r="C1219" s="388" t="s">
        <v>2283</v>
      </c>
      <c r="D1219" s="81">
        <v>0</v>
      </c>
      <c r="E1219" s="81">
        <v>43000</v>
      </c>
      <c r="F1219" s="81">
        <v>43000</v>
      </c>
      <c r="G1219" s="81"/>
      <c r="H1219" s="389"/>
      <c r="I1219" s="81">
        <f t="shared" si="126"/>
        <v>0</v>
      </c>
      <c r="J1219" s="389"/>
    </row>
    <row r="1220" s="338" customFormat="1" ht="24" customHeight="1" spans="1:10">
      <c r="A1220" s="386" t="s">
        <v>2284</v>
      </c>
      <c r="B1220" s="387">
        <v>7</v>
      </c>
      <c r="C1220" s="388" t="s">
        <v>448</v>
      </c>
      <c r="D1220" s="81">
        <v>0</v>
      </c>
      <c r="E1220" s="81">
        <v>138400</v>
      </c>
      <c r="F1220" s="81">
        <v>138400</v>
      </c>
      <c r="G1220" s="81">
        <v>76332.36</v>
      </c>
      <c r="H1220" s="389"/>
      <c r="I1220" s="81">
        <f t="shared" si="126"/>
        <v>76332.36</v>
      </c>
      <c r="J1220" s="389"/>
    </row>
    <row r="1221" s="338" customFormat="1" ht="24" customHeight="1" spans="1:10">
      <c r="A1221" s="386" t="s">
        <v>2285</v>
      </c>
      <c r="B1221" s="387">
        <v>7</v>
      </c>
      <c r="C1221" s="388" t="s">
        <v>2286</v>
      </c>
      <c r="D1221" s="81">
        <v>0</v>
      </c>
      <c r="E1221" s="81"/>
      <c r="F1221" s="81">
        <v>0</v>
      </c>
      <c r="G1221" s="81">
        <v>34013</v>
      </c>
      <c r="H1221" s="389"/>
      <c r="I1221" s="81">
        <f t="shared" si="126"/>
        <v>34013</v>
      </c>
      <c r="J1221" s="389"/>
    </row>
    <row r="1222" s="338" customFormat="1" ht="24" customHeight="1" spans="1:10">
      <c r="A1222" s="386" t="s">
        <v>2287</v>
      </c>
      <c r="B1222" s="387">
        <v>5</v>
      </c>
      <c r="C1222" s="388" t="s">
        <v>2288</v>
      </c>
      <c r="D1222" s="81">
        <v>2570000</v>
      </c>
      <c r="E1222" s="81">
        <v>5865000</v>
      </c>
      <c r="F1222" s="81">
        <v>484199.98</v>
      </c>
      <c r="G1222" s="81">
        <v>5871787.35</v>
      </c>
      <c r="H1222" s="389"/>
      <c r="I1222" s="81">
        <f t="shared" si="126"/>
        <v>3301787.35</v>
      </c>
      <c r="J1222" s="389">
        <f>I1222/D1222</f>
        <v>1.28474215953307</v>
      </c>
    </row>
    <row r="1223" s="338" customFormat="1" ht="24" customHeight="1" spans="1:10">
      <c r="A1223" s="386" t="s">
        <v>2289</v>
      </c>
      <c r="B1223" s="387">
        <v>7</v>
      </c>
      <c r="C1223" s="388" t="s">
        <v>440</v>
      </c>
      <c r="D1223" s="81">
        <v>0</v>
      </c>
      <c r="E1223" s="81"/>
      <c r="F1223" s="81">
        <v>0</v>
      </c>
      <c r="G1223" s="81"/>
      <c r="H1223" s="389"/>
      <c r="I1223" s="81">
        <f t="shared" ref="I1223:I1286" si="128">G1223-D1223</f>
        <v>0</v>
      </c>
      <c r="J1223" s="389"/>
    </row>
    <row r="1224" s="338" customFormat="1" ht="24" customHeight="1" spans="1:10">
      <c r="A1224" s="386" t="s">
        <v>2290</v>
      </c>
      <c r="B1224" s="387">
        <v>7</v>
      </c>
      <c r="C1224" s="388" t="s">
        <v>2291</v>
      </c>
      <c r="D1224" s="81">
        <v>0</v>
      </c>
      <c r="E1224" s="81"/>
      <c r="F1224" s="81">
        <v>0</v>
      </c>
      <c r="G1224" s="81"/>
      <c r="H1224" s="389"/>
      <c r="I1224" s="81">
        <f t="shared" si="128"/>
        <v>0</v>
      </c>
      <c r="J1224" s="389"/>
    </row>
    <row r="1225" s="338" customFormat="1" ht="24" customHeight="1" spans="1:10">
      <c r="A1225" s="386" t="s">
        <v>2292</v>
      </c>
      <c r="B1225" s="387">
        <v>7</v>
      </c>
      <c r="C1225" s="388" t="s">
        <v>444</v>
      </c>
      <c r="D1225" s="81">
        <v>0</v>
      </c>
      <c r="E1225" s="81"/>
      <c r="F1225" s="81">
        <v>0</v>
      </c>
      <c r="G1225" s="81"/>
      <c r="H1225" s="389"/>
      <c r="I1225" s="81">
        <f t="shared" si="128"/>
        <v>0</v>
      </c>
      <c r="J1225" s="389"/>
    </row>
    <row r="1226" s="338" customFormat="1" ht="24" customHeight="1" spans="1:10">
      <c r="A1226" s="386" t="s">
        <v>2293</v>
      </c>
      <c r="B1226" s="387">
        <v>7</v>
      </c>
      <c r="C1226" s="388" t="s">
        <v>2294</v>
      </c>
      <c r="D1226" s="81">
        <v>2570000</v>
      </c>
      <c r="E1226" s="81">
        <v>5840000</v>
      </c>
      <c r="F1226" s="81">
        <v>459199.98</v>
      </c>
      <c r="G1226" s="81">
        <v>5871787.35</v>
      </c>
      <c r="H1226" s="389"/>
      <c r="I1226" s="81">
        <f t="shared" si="128"/>
        <v>3301787.35</v>
      </c>
      <c r="J1226" s="389">
        <f>I1226/D1226</f>
        <v>1.28474215953307</v>
      </c>
    </row>
    <row r="1227" s="338" customFormat="1" ht="24" customHeight="1" spans="1:10">
      <c r="A1227" s="386" t="s">
        <v>2295</v>
      </c>
      <c r="B1227" s="387">
        <v>7</v>
      </c>
      <c r="C1227" s="388" t="s">
        <v>448</v>
      </c>
      <c r="D1227" s="406">
        <v>0</v>
      </c>
      <c r="E1227" s="406"/>
      <c r="F1227" s="406"/>
      <c r="G1227" s="406"/>
      <c r="H1227" s="389"/>
      <c r="I1227" s="406">
        <f t="shared" si="128"/>
        <v>0</v>
      </c>
      <c r="J1227" s="389"/>
    </row>
    <row r="1228" s="338" customFormat="1" ht="24" customHeight="1" spans="1:10">
      <c r="A1228" s="386" t="s">
        <v>2296</v>
      </c>
      <c r="B1228" s="387">
        <v>7</v>
      </c>
      <c r="C1228" s="388" t="s">
        <v>2297</v>
      </c>
      <c r="D1228" s="81">
        <v>0</v>
      </c>
      <c r="E1228" s="81">
        <v>25000</v>
      </c>
      <c r="F1228" s="81">
        <v>25000</v>
      </c>
      <c r="G1228" s="81"/>
      <c r="H1228" s="389"/>
      <c r="I1228" s="81">
        <f t="shared" si="128"/>
        <v>0</v>
      </c>
      <c r="J1228" s="389"/>
    </row>
    <row r="1229" s="338" customFormat="1" ht="24" customHeight="1" spans="1:10">
      <c r="A1229" s="386" t="s">
        <v>2298</v>
      </c>
      <c r="B1229" s="387">
        <v>5</v>
      </c>
      <c r="C1229" s="388" t="s">
        <v>2299</v>
      </c>
      <c r="D1229" s="81">
        <v>0</v>
      </c>
      <c r="E1229" s="81"/>
      <c r="F1229" s="81">
        <v>0</v>
      </c>
      <c r="G1229" s="81"/>
      <c r="H1229" s="389"/>
      <c r="I1229" s="81">
        <f t="shared" si="128"/>
        <v>0</v>
      </c>
      <c r="J1229" s="389"/>
    </row>
    <row r="1230" s="338" customFormat="1" ht="24" customHeight="1" spans="1:10">
      <c r="A1230" s="386" t="s">
        <v>2300</v>
      </c>
      <c r="B1230" s="387">
        <v>7</v>
      </c>
      <c r="C1230" s="388" t="s">
        <v>440</v>
      </c>
      <c r="D1230" s="81">
        <v>0</v>
      </c>
      <c r="E1230" s="81"/>
      <c r="F1230" s="81">
        <v>0</v>
      </c>
      <c r="G1230" s="81"/>
      <c r="H1230" s="389"/>
      <c r="I1230" s="81">
        <f t="shared" si="128"/>
        <v>0</v>
      </c>
      <c r="J1230" s="389"/>
    </row>
    <row r="1231" s="338" customFormat="1" ht="24" customHeight="1" spans="1:10">
      <c r="A1231" s="386" t="s">
        <v>2301</v>
      </c>
      <c r="B1231" s="387">
        <v>7</v>
      </c>
      <c r="C1231" s="388" t="s">
        <v>442</v>
      </c>
      <c r="D1231" s="81">
        <v>0</v>
      </c>
      <c r="E1231" s="81"/>
      <c r="F1231" s="81">
        <v>0</v>
      </c>
      <c r="G1231" s="81"/>
      <c r="H1231" s="389"/>
      <c r="I1231" s="81">
        <f t="shared" si="128"/>
        <v>0</v>
      </c>
      <c r="J1231" s="389"/>
    </row>
    <row r="1232" s="338" customFormat="1" ht="24" customHeight="1" spans="1:10">
      <c r="A1232" s="386" t="s">
        <v>2302</v>
      </c>
      <c r="B1232" s="387">
        <v>7</v>
      </c>
      <c r="C1232" s="388" t="s">
        <v>444</v>
      </c>
      <c r="D1232" s="81">
        <v>0</v>
      </c>
      <c r="E1232" s="81"/>
      <c r="F1232" s="81">
        <v>0</v>
      </c>
      <c r="G1232" s="81"/>
      <c r="H1232" s="389"/>
      <c r="I1232" s="81">
        <f t="shared" si="128"/>
        <v>0</v>
      </c>
      <c r="J1232" s="389"/>
    </row>
    <row r="1233" s="338" customFormat="1" ht="24" customHeight="1" spans="1:10">
      <c r="A1233" s="386" t="s">
        <v>2303</v>
      </c>
      <c r="B1233" s="387">
        <v>7</v>
      </c>
      <c r="C1233" s="388" t="s">
        <v>2304</v>
      </c>
      <c r="D1233" s="81">
        <v>0</v>
      </c>
      <c r="E1233" s="81"/>
      <c r="F1233" s="81">
        <v>0</v>
      </c>
      <c r="G1233" s="81"/>
      <c r="H1233" s="389"/>
      <c r="I1233" s="81">
        <f t="shared" si="128"/>
        <v>0</v>
      </c>
      <c r="J1233" s="389"/>
    </row>
    <row r="1234" s="338" customFormat="1" ht="24" customHeight="1" spans="1:10">
      <c r="A1234" s="386" t="s">
        <v>2305</v>
      </c>
      <c r="B1234" s="387">
        <v>7</v>
      </c>
      <c r="C1234" s="388" t="s">
        <v>2306</v>
      </c>
      <c r="D1234" s="81">
        <v>0</v>
      </c>
      <c r="E1234" s="81"/>
      <c r="F1234" s="81">
        <v>0</v>
      </c>
      <c r="G1234" s="81"/>
      <c r="H1234" s="389"/>
      <c r="I1234" s="81">
        <f t="shared" si="128"/>
        <v>0</v>
      </c>
      <c r="J1234" s="389"/>
    </row>
    <row r="1235" s="338" customFormat="1" ht="24" customHeight="1" spans="1:10">
      <c r="A1235" s="386" t="s">
        <v>2307</v>
      </c>
      <c r="B1235" s="387">
        <v>7</v>
      </c>
      <c r="C1235" s="388" t="s">
        <v>448</v>
      </c>
      <c r="D1235" s="81">
        <v>0</v>
      </c>
      <c r="E1235" s="81"/>
      <c r="F1235" s="81">
        <v>0</v>
      </c>
      <c r="G1235" s="81"/>
      <c r="H1235" s="389"/>
      <c r="I1235" s="81">
        <f t="shared" si="128"/>
        <v>0</v>
      </c>
      <c r="J1235" s="389"/>
    </row>
    <row r="1236" s="338" customFormat="1" ht="24" customHeight="1" spans="1:10">
      <c r="A1236" s="386" t="s">
        <v>2308</v>
      </c>
      <c r="B1236" s="387">
        <v>7</v>
      </c>
      <c r="C1236" s="388" t="s">
        <v>2309</v>
      </c>
      <c r="D1236" s="81">
        <v>0</v>
      </c>
      <c r="E1236" s="81"/>
      <c r="F1236" s="81">
        <v>0</v>
      </c>
      <c r="G1236" s="81"/>
      <c r="H1236" s="389"/>
      <c r="I1236" s="81">
        <f t="shared" si="128"/>
        <v>0</v>
      </c>
      <c r="J1236" s="389"/>
    </row>
    <row r="1237" s="338" customFormat="1" ht="24" customHeight="1" spans="1:10">
      <c r="A1237" s="386" t="s">
        <v>2310</v>
      </c>
      <c r="B1237" s="387">
        <v>5</v>
      </c>
      <c r="C1237" s="388" t="s">
        <v>2311</v>
      </c>
      <c r="D1237" s="81">
        <v>0</v>
      </c>
      <c r="E1237" s="81">
        <v>205000</v>
      </c>
      <c r="F1237" s="81">
        <v>105680</v>
      </c>
      <c r="G1237" s="81"/>
      <c r="H1237" s="389"/>
      <c r="I1237" s="81">
        <f t="shared" si="128"/>
        <v>0</v>
      </c>
      <c r="J1237" s="389"/>
    </row>
    <row r="1238" s="338" customFormat="1" ht="24" customHeight="1" spans="1:10">
      <c r="A1238" s="386" t="s">
        <v>2312</v>
      </c>
      <c r="B1238" s="387">
        <v>7</v>
      </c>
      <c r="C1238" s="388" t="s">
        <v>440</v>
      </c>
      <c r="D1238" s="81">
        <v>0</v>
      </c>
      <c r="E1238" s="81"/>
      <c r="F1238" s="81">
        <v>0</v>
      </c>
      <c r="G1238" s="81"/>
      <c r="H1238" s="389"/>
      <c r="I1238" s="81">
        <f t="shared" si="128"/>
        <v>0</v>
      </c>
      <c r="J1238" s="389"/>
    </row>
    <row r="1239" s="338" customFormat="1" ht="24" customHeight="1" spans="1:10">
      <c r="A1239" s="386" t="s">
        <v>2313</v>
      </c>
      <c r="B1239" s="387">
        <v>7</v>
      </c>
      <c r="C1239" s="388" t="s">
        <v>442</v>
      </c>
      <c r="D1239" s="81">
        <v>0</v>
      </c>
      <c r="E1239" s="81"/>
      <c r="F1239" s="81">
        <v>0</v>
      </c>
      <c r="G1239" s="81"/>
      <c r="H1239" s="389"/>
      <c r="I1239" s="81">
        <f t="shared" si="128"/>
        <v>0</v>
      </c>
      <c r="J1239" s="389"/>
    </row>
    <row r="1240" s="338" customFormat="1" ht="24" customHeight="1" spans="1:10">
      <c r="A1240" s="386" t="s">
        <v>2314</v>
      </c>
      <c r="B1240" s="387">
        <v>7</v>
      </c>
      <c r="C1240" s="388" t="s">
        <v>444</v>
      </c>
      <c r="D1240" s="81">
        <v>0</v>
      </c>
      <c r="E1240" s="81"/>
      <c r="F1240" s="81">
        <v>0</v>
      </c>
      <c r="G1240" s="81"/>
      <c r="H1240" s="389"/>
      <c r="I1240" s="81">
        <f t="shared" si="128"/>
        <v>0</v>
      </c>
      <c r="J1240" s="389"/>
    </row>
    <row r="1241" s="338" customFormat="1" ht="24" customHeight="1" spans="1:10">
      <c r="A1241" s="386" t="s">
        <v>2315</v>
      </c>
      <c r="B1241" s="387">
        <v>7</v>
      </c>
      <c r="C1241" s="388" t="s">
        <v>2316</v>
      </c>
      <c r="D1241" s="81">
        <v>0</v>
      </c>
      <c r="E1241" s="81"/>
      <c r="F1241" s="81">
        <v>0</v>
      </c>
      <c r="G1241" s="81"/>
      <c r="H1241" s="389"/>
      <c r="I1241" s="81">
        <f t="shared" si="128"/>
        <v>0</v>
      </c>
      <c r="J1241" s="389"/>
    </row>
    <row r="1242" s="338" customFormat="1" ht="24" customHeight="1" spans="1:10">
      <c r="A1242" s="386" t="s">
        <v>2317</v>
      </c>
      <c r="B1242" s="387">
        <v>7</v>
      </c>
      <c r="C1242" s="388" t="s">
        <v>2318</v>
      </c>
      <c r="D1242" s="81">
        <v>0</v>
      </c>
      <c r="E1242" s="81"/>
      <c r="F1242" s="81">
        <v>0</v>
      </c>
      <c r="G1242" s="81"/>
      <c r="H1242" s="389"/>
      <c r="I1242" s="81">
        <f t="shared" si="128"/>
        <v>0</v>
      </c>
      <c r="J1242" s="389"/>
    </row>
    <row r="1243" s="338" customFormat="1" ht="24" customHeight="1" spans="1:10">
      <c r="A1243" s="386" t="s">
        <v>2319</v>
      </c>
      <c r="B1243" s="387">
        <v>7</v>
      </c>
      <c r="C1243" s="388" t="s">
        <v>2320</v>
      </c>
      <c r="D1243" s="81">
        <v>0</v>
      </c>
      <c r="E1243" s="81">
        <v>205000</v>
      </c>
      <c r="F1243" s="81">
        <v>105680</v>
      </c>
      <c r="G1243" s="81"/>
      <c r="H1243" s="389"/>
      <c r="I1243" s="81">
        <f t="shared" si="128"/>
        <v>0</v>
      </c>
      <c r="J1243" s="389"/>
    </row>
    <row r="1244" s="338" customFormat="1" ht="24" customHeight="1" spans="1:10">
      <c r="A1244" s="386" t="s">
        <v>2321</v>
      </c>
      <c r="B1244" s="387">
        <v>7</v>
      </c>
      <c r="C1244" s="388" t="s">
        <v>2322</v>
      </c>
      <c r="D1244" s="81">
        <v>0</v>
      </c>
      <c r="E1244" s="81"/>
      <c r="F1244" s="81">
        <v>0</v>
      </c>
      <c r="G1244" s="81"/>
      <c r="H1244" s="389"/>
      <c r="I1244" s="81">
        <f t="shared" si="128"/>
        <v>0</v>
      </c>
      <c r="J1244" s="389"/>
    </row>
    <row r="1245" s="338" customFormat="1" ht="24" customHeight="1" spans="1:10">
      <c r="A1245" s="386" t="s">
        <v>2323</v>
      </c>
      <c r="B1245" s="387">
        <v>7</v>
      </c>
      <c r="C1245" s="388" t="s">
        <v>2324</v>
      </c>
      <c r="D1245" s="81">
        <v>0</v>
      </c>
      <c r="E1245" s="81"/>
      <c r="F1245" s="81">
        <v>0</v>
      </c>
      <c r="G1245" s="81"/>
      <c r="H1245" s="389"/>
      <c r="I1245" s="81">
        <f t="shared" si="128"/>
        <v>0</v>
      </c>
      <c r="J1245" s="389"/>
    </row>
    <row r="1246" s="338" customFormat="1" ht="24" customHeight="1" spans="1:10">
      <c r="A1246" s="386" t="s">
        <v>2325</v>
      </c>
      <c r="B1246" s="387">
        <v>7</v>
      </c>
      <c r="C1246" s="388" t="s">
        <v>2326</v>
      </c>
      <c r="D1246" s="81">
        <v>0</v>
      </c>
      <c r="E1246" s="81"/>
      <c r="F1246" s="81">
        <v>0</v>
      </c>
      <c r="G1246" s="81"/>
      <c r="H1246" s="389"/>
      <c r="I1246" s="81">
        <f t="shared" si="128"/>
        <v>0</v>
      </c>
      <c r="J1246" s="389"/>
    </row>
    <row r="1247" s="338" customFormat="1" ht="24" customHeight="1" spans="1:10">
      <c r="A1247" s="386" t="s">
        <v>2327</v>
      </c>
      <c r="B1247" s="387">
        <v>7</v>
      </c>
      <c r="C1247" s="388" t="s">
        <v>2328</v>
      </c>
      <c r="D1247" s="81">
        <v>0</v>
      </c>
      <c r="E1247" s="81"/>
      <c r="F1247" s="81">
        <v>0</v>
      </c>
      <c r="G1247" s="81"/>
      <c r="H1247" s="389"/>
      <c r="I1247" s="81">
        <f t="shared" si="128"/>
        <v>0</v>
      </c>
      <c r="J1247" s="389"/>
    </row>
    <row r="1248" s="338" customFormat="1" ht="24" customHeight="1" spans="1:10">
      <c r="A1248" s="386" t="s">
        <v>2329</v>
      </c>
      <c r="B1248" s="387">
        <v>7</v>
      </c>
      <c r="C1248" s="388" t="s">
        <v>2330</v>
      </c>
      <c r="D1248" s="81">
        <v>0</v>
      </c>
      <c r="E1248" s="81"/>
      <c r="F1248" s="81">
        <v>0</v>
      </c>
      <c r="G1248" s="81"/>
      <c r="H1248" s="389"/>
      <c r="I1248" s="81">
        <f t="shared" si="128"/>
        <v>0</v>
      </c>
      <c r="J1248" s="389"/>
    </row>
    <row r="1249" s="338" customFormat="1" ht="24" customHeight="1" spans="1:10">
      <c r="A1249" s="386" t="s">
        <v>2331</v>
      </c>
      <c r="B1249" s="387">
        <v>7</v>
      </c>
      <c r="C1249" s="388" t="s">
        <v>2332</v>
      </c>
      <c r="D1249" s="81">
        <v>0</v>
      </c>
      <c r="E1249" s="81"/>
      <c r="F1249" s="81">
        <v>0</v>
      </c>
      <c r="G1249" s="81"/>
      <c r="H1249" s="389"/>
      <c r="I1249" s="81">
        <f t="shared" si="128"/>
        <v>0</v>
      </c>
      <c r="J1249" s="389"/>
    </row>
    <row r="1250" s="338" customFormat="1" ht="24" customHeight="1" spans="1:10">
      <c r="A1250" s="386" t="s">
        <v>2333</v>
      </c>
      <c r="B1250" s="387">
        <v>5</v>
      </c>
      <c r="C1250" s="388" t="s">
        <v>2334</v>
      </c>
      <c r="D1250" s="81">
        <v>0</v>
      </c>
      <c r="E1250" s="81">
        <v>955200</v>
      </c>
      <c r="F1250" s="81">
        <v>955200</v>
      </c>
      <c r="G1250" s="81">
        <v>182570.78</v>
      </c>
      <c r="H1250" s="389"/>
      <c r="I1250" s="81">
        <f t="shared" si="128"/>
        <v>182570.78</v>
      </c>
      <c r="J1250" s="389"/>
    </row>
    <row r="1251" s="338" customFormat="1" ht="24" customHeight="1" spans="1:10">
      <c r="A1251" s="386" t="s">
        <v>2335</v>
      </c>
      <c r="B1251" s="387">
        <v>7</v>
      </c>
      <c r="C1251" s="388" t="s">
        <v>2336</v>
      </c>
      <c r="D1251" s="81">
        <v>0</v>
      </c>
      <c r="E1251" s="81"/>
      <c r="F1251" s="81">
        <v>0</v>
      </c>
      <c r="G1251" s="81"/>
      <c r="H1251" s="389"/>
      <c r="I1251" s="81">
        <f t="shared" si="128"/>
        <v>0</v>
      </c>
      <c r="J1251" s="389"/>
    </row>
    <row r="1252" s="338" customFormat="1" ht="24" customHeight="1" spans="1:10">
      <c r="A1252" s="386" t="s">
        <v>2337</v>
      </c>
      <c r="B1252" s="387">
        <v>7</v>
      </c>
      <c r="C1252" s="388" t="s">
        <v>2338</v>
      </c>
      <c r="D1252" s="81">
        <v>0</v>
      </c>
      <c r="E1252" s="81">
        <v>99400</v>
      </c>
      <c r="F1252" s="81">
        <v>99400</v>
      </c>
      <c r="G1252" s="81">
        <v>10254</v>
      </c>
      <c r="H1252" s="389"/>
      <c r="I1252" s="81">
        <f t="shared" si="128"/>
        <v>10254</v>
      </c>
      <c r="J1252" s="389"/>
    </row>
    <row r="1253" s="338" customFormat="1" ht="24" customHeight="1" spans="1:10">
      <c r="A1253" s="386" t="s">
        <v>2339</v>
      </c>
      <c r="B1253" s="387">
        <v>7</v>
      </c>
      <c r="C1253" s="388" t="s">
        <v>2340</v>
      </c>
      <c r="D1253" s="81">
        <v>0</v>
      </c>
      <c r="E1253" s="81">
        <v>855800</v>
      </c>
      <c r="F1253" s="81">
        <v>855800</v>
      </c>
      <c r="G1253" s="81">
        <v>172316.78</v>
      </c>
      <c r="H1253" s="389"/>
      <c r="I1253" s="81">
        <f t="shared" si="128"/>
        <v>172316.78</v>
      </c>
      <c r="J1253" s="389"/>
    </row>
    <row r="1254" s="338" customFormat="1" ht="24" customHeight="1" spans="1:10">
      <c r="A1254" s="386" t="s">
        <v>2341</v>
      </c>
      <c r="B1254" s="387">
        <v>5</v>
      </c>
      <c r="C1254" s="388" t="s">
        <v>2342</v>
      </c>
      <c r="D1254" s="81">
        <v>0</v>
      </c>
      <c r="E1254" s="81"/>
      <c r="F1254" s="81">
        <v>0</v>
      </c>
      <c r="G1254" s="81"/>
      <c r="H1254" s="389"/>
      <c r="I1254" s="81">
        <f t="shared" si="128"/>
        <v>0</v>
      </c>
      <c r="J1254" s="389"/>
    </row>
    <row r="1255" s="338" customFormat="1" ht="24" customHeight="1" spans="1:10">
      <c r="A1255" s="386" t="s">
        <v>2343</v>
      </c>
      <c r="B1255" s="387">
        <v>7</v>
      </c>
      <c r="C1255" s="388" t="s">
        <v>2344</v>
      </c>
      <c r="D1255" s="81">
        <v>0</v>
      </c>
      <c r="E1255" s="81"/>
      <c r="F1255" s="81">
        <v>0</v>
      </c>
      <c r="G1255" s="81"/>
      <c r="H1255" s="389"/>
      <c r="I1255" s="81">
        <f t="shared" si="128"/>
        <v>0</v>
      </c>
      <c r="J1255" s="389"/>
    </row>
    <row r="1256" s="338" customFormat="1" ht="24" customHeight="1" spans="1:10">
      <c r="A1256" s="386" t="s">
        <v>2345</v>
      </c>
      <c r="B1256" s="387">
        <v>7</v>
      </c>
      <c r="C1256" s="388" t="s">
        <v>2346</v>
      </c>
      <c r="D1256" s="81">
        <v>0</v>
      </c>
      <c r="E1256" s="81"/>
      <c r="F1256" s="81">
        <v>0</v>
      </c>
      <c r="G1256" s="81"/>
      <c r="H1256" s="389"/>
      <c r="I1256" s="81">
        <f t="shared" si="128"/>
        <v>0</v>
      </c>
      <c r="J1256" s="389"/>
    </row>
    <row r="1257" s="338" customFormat="1" ht="24" customHeight="1" spans="1:10">
      <c r="A1257" s="386" t="s">
        <v>2347</v>
      </c>
      <c r="B1257" s="387">
        <v>7</v>
      </c>
      <c r="C1257" s="388" t="s">
        <v>2348</v>
      </c>
      <c r="D1257" s="81">
        <v>0</v>
      </c>
      <c r="E1257" s="81"/>
      <c r="F1257" s="81">
        <v>0</v>
      </c>
      <c r="G1257" s="81"/>
      <c r="H1257" s="389"/>
      <c r="I1257" s="81">
        <f t="shared" si="128"/>
        <v>0</v>
      </c>
      <c r="J1257" s="389"/>
    </row>
    <row r="1258" s="338" customFormat="1" ht="24" customHeight="1" spans="1:10">
      <c r="A1258" s="386" t="s">
        <v>2349</v>
      </c>
      <c r="B1258" s="387">
        <v>5</v>
      </c>
      <c r="C1258" s="388" t="s">
        <v>2350</v>
      </c>
      <c r="D1258" s="81">
        <v>400000</v>
      </c>
      <c r="E1258" s="81">
        <v>72000</v>
      </c>
      <c r="F1258" s="81">
        <v>72000</v>
      </c>
      <c r="G1258" s="81"/>
      <c r="H1258" s="389"/>
      <c r="I1258" s="81">
        <f t="shared" si="128"/>
        <v>-400000</v>
      </c>
      <c r="J1258" s="389">
        <f>I1258/D1258</f>
        <v>-1</v>
      </c>
    </row>
    <row r="1259" s="338" customFormat="1" ht="24" customHeight="1" spans="1:10">
      <c r="A1259" s="386" t="s">
        <v>2351</v>
      </c>
      <c r="B1259" s="387">
        <v>7</v>
      </c>
      <c r="C1259" s="388" t="s">
        <v>2352</v>
      </c>
      <c r="D1259" s="81">
        <v>0</v>
      </c>
      <c r="E1259" s="81">
        <v>72000</v>
      </c>
      <c r="F1259" s="81">
        <v>72000</v>
      </c>
      <c r="G1259" s="81"/>
      <c r="H1259" s="389"/>
      <c r="I1259" s="81">
        <f t="shared" si="128"/>
        <v>0</v>
      </c>
      <c r="J1259" s="389"/>
    </row>
    <row r="1260" s="338" customFormat="1" ht="24" customHeight="1" spans="1:10">
      <c r="A1260" s="381" t="s">
        <v>2353</v>
      </c>
      <c r="B1260" s="382">
        <v>3</v>
      </c>
      <c r="C1260" s="402" t="s">
        <v>2354</v>
      </c>
      <c r="D1260" s="403">
        <v>0</v>
      </c>
      <c r="E1260" s="403">
        <v>20000000</v>
      </c>
      <c r="F1260" s="403">
        <v>0</v>
      </c>
      <c r="G1260" s="403"/>
      <c r="H1260" s="385"/>
      <c r="I1260" s="403">
        <f t="shared" si="128"/>
        <v>0</v>
      </c>
      <c r="J1260" s="385"/>
    </row>
    <row r="1261" s="335" customFormat="1" ht="24" customHeight="1" spans="1:10">
      <c r="A1261" s="381" t="s">
        <v>2355</v>
      </c>
      <c r="B1261" s="382">
        <v>3</v>
      </c>
      <c r="C1261" s="402" t="s">
        <v>2356</v>
      </c>
      <c r="D1261" s="403">
        <v>480000</v>
      </c>
      <c r="E1261" s="403"/>
      <c r="F1261" s="403">
        <v>872970</v>
      </c>
      <c r="G1261" s="403">
        <v>1222343</v>
      </c>
      <c r="H1261" s="385">
        <f>G1261/F1261</f>
        <v>1.40021192022635</v>
      </c>
      <c r="I1261" s="403">
        <f t="shared" si="128"/>
        <v>742343</v>
      </c>
      <c r="J1261" s="385">
        <f t="shared" ref="J1261:J1265" si="129">I1261/D1261</f>
        <v>1.54654791666667</v>
      </c>
    </row>
    <row r="1262" s="335" customFormat="1" ht="24" customHeight="1" spans="1:10">
      <c r="A1262" s="386" t="s">
        <v>2357</v>
      </c>
      <c r="B1262" s="387">
        <v>5</v>
      </c>
      <c r="C1262" s="388" t="s">
        <v>2358</v>
      </c>
      <c r="D1262" s="81">
        <v>0</v>
      </c>
      <c r="E1262" s="81"/>
      <c r="F1262" s="81">
        <v>0</v>
      </c>
      <c r="G1262" s="81"/>
      <c r="H1262" s="389"/>
      <c r="I1262" s="81">
        <f t="shared" si="128"/>
        <v>0</v>
      </c>
      <c r="J1262" s="389"/>
    </row>
    <row r="1263" s="335" customFormat="1" ht="24" customHeight="1" spans="1:10">
      <c r="A1263" s="386" t="s">
        <v>2359</v>
      </c>
      <c r="B1263" s="390">
        <v>7</v>
      </c>
      <c r="C1263" s="388" t="s">
        <v>2360</v>
      </c>
      <c r="D1263" s="81">
        <v>0</v>
      </c>
      <c r="E1263" s="81"/>
      <c r="F1263" s="81">
        <v>0</v>
      </c>
      <c r="G1263" s="81"/>
      <c r="H1263" s="389"/>
      <c r="I1263" s="81">
        <f t="shared" si="128"/>
        <v>0</v>
      </c>
      <c r="J1263" s="389"/>
    </row>
    <row r="1264" s="335" customFormat="1" ht="24" customHeight="1" spans="1:10">
      <c r="A1264" s="386" t="s">
        <v>2361</v>
      </c>
      <c r="B1264" s="387">
        <v>5</v>
      </c>
      <c r="C1264" s="388" t="s">
        <v>2057</v>
      </c>
      <c r="D1264" s="81">
        <v>480000</v>
      </c>
      <c r="E1264" s="81"/>
      <c r="F1264" s="81">
        <v>872970</v>
      </c>
      <c r="G1264" s="81">
        <v>1222343</v>
      </c>
      <c r="H1264" s="389"/>
      <c r="I1264" s="81">
        <f t="shared" si="128"/>
        <v>742343</v>
      </c>
      <c r="J1264" s="389">
        <f t="shared" si="129"/>
        <v>1.54654791666667</v>
      </c>
    </row>
    <row r="1265" s="335" customFormat="1" ht="24" customHeight="1" spans="1:10">
      <c r="A1265" s="386" t="s">
        <v>2362</v>
      </c>
      <c r="B1265" s="390">
        <v>7</v>
      </c>
      <c r="C1265" s="388" t="s">
        <v>2363</v>
      </c>
      <c r="D1265" s="81">
        <v>480000</v>
      </c>
      <c r="E1265" s="81"/>
      <c r="F1265" s="81">
        <v>872970</v>
      </c>
      <c r="G1265" s="81">
        <v>1222343</v>
      </c>
      <c r="H1265" s="389"/>
      <c r="I1265" s="81">
        <f t="shared" si="128"/>
        <v>742343</v>
      </c>
      <c r="J1265" s="389">
        <f t="shared" si="129"/>
        <v>1.54654791666667</v>
      </c>
    </row>
    <row r="1266" s="335" customFormat="1" ht="24" customHeight="1" spans="1:10">
      <c r="A1266" s="381" t="s">
        <v>2364</v>
      </c>
      <c r="B1266" s="382">
        <v>3</v>
      </c>
      <c r="C1266" s="402" t="s">
        <v>2365</v>
      </c>
      <c r="D1266" s="403">
        <v>0</v>
      </c>
      <c r="E1266" s="403">
        <v>455231.11</v>
      </c>
      <c r="F1266" s="403">
        <v>751897.83</v>
      </c>
      <c r="G1266" s="403">
        <v>751860.24</v>
      </c>
      <c r="H1266" s="385"/>
      <c r="I1266" s="403">
        <f t="shared" si="128"/>
        <v>751860.24</v>
      </c>
      <c r="J1266" s="385"/>
    </row>
    <row r="1267" s="335" customFormat="1" ht="24" customHeight="1" spans="1:10">
      <c r="A1267" s="386" t="s">
        <v>2366</v>
      </c>
      <c r="B1267" s="387">
        <v>5</v>
      </c>
      <c r="C1267" s="388" t="s">
        <v>2367</v>
      </c>
      <c r="D1267" s="81">
        <v>0</v>
      </c>
      <c r="E1267" s="81"/>
      <c r="F1267" s="81">
        <v>0</v>
      </c>
      <c r="G1267" s="81"/>
      <c r="H1267" s="389"/>
      <c r="I1267" s="81">
        <f t="shared" si="128"/>
        <v>0</v>
      </c>
      <c r="J1267" s="389"/>
    </row>
    <row r="1268" s="335" customFormat="1" ht="24" customHeight="1" spans="1:10">
      <c r="A1268" s="386" t="s">
        <v>2368</v>
      </c>
      <c r="B1268" s="387">
        <v>5</v>
      </c>
      <c r="C1268" s="388" t="s">
        <v>2369</v>
      </c>
      <c r="D1268" s="81">
        <v>0</v>
      </c>
      <c r="E1268" s="81"/>
      <c r="F1268" s="81">
        <v>0</v>
      </c>
      <c r="G1268" s="81"/>
      <c r="H1268" s="389"/>
      <c r="I1268" s="81">
        <f t="shared" si="128"/>
        <v>0</v>
      </c>
      <c r="J1268" s="389"/>
    </row>
    <row r="1269" s="335" customFormat="1" ht="24" customHeight="1" spans="1:10">
      <c r="A1269" s="386" t="s">
        <v>2370</v>
      </c>
      <c r="B1269" s="390">
        <v>7</v>
      </c>
      <c r="C1269" s="388" t="s">
        <v>2371</v>
      </c>
      <c r="D1269" s="81">
        <v>0</v>
      </c>
      <c r="E1269" s="81"/>
      <c r="F1269" s="81">
        <v>0</v>
      </c>
      <c r="G1269" s="81"/>
      <c r="H1269" s="389"/>
      <c r="I1269" s="81">
        <f t="shared" si="128"/>
        <v>0</v>
      </c>
      <c r="J1269" s="389"/>
    </row>
    <row r="1270" s="335" customFormat="1" ht="24" customHeight="1" spans="1:10">
      <c r="A1270" s="386" t="s">
        <v>2372</v>
      </c>
      <c r="B1270" s="390">
        <v>7</v>
      </c>
      <c r="C1270" s="388" t="s">
        <v>2373</v>
      </c>
      <c r="D1270" s="81">
        <v>0</v>
      </c>
      <c r="E1270" s="81"/>
      <c r="F1270" s="81">
        <v>0</v>
      </c>
      <c r="G1270" s="81"/>
      <c r="H1270" s="389"/>
      <c r="I1270" s="81">
        <f t="shared" si="128"/>
        <v>0</v>
      </c>
      <c r="J1270" s="389"/>
    </row>
    <row r="1271" s="335" customFormat="1" ht="24" customHeight="1" spans="1:10">
      <c r="A1271" s="386" t="s">
        <v>2374</v>
      </c>
      <c r="B1271" s="390">
        <v>7</v>
      </c>
      <c r="C1271" s="388" t="s">
        <v>2375</v>
      </c>
      <c r="D1271" s="81">
        <v>0</v>
      </c>
      <c r="E1271" s="81"/>
      <c r="F1271" s="81">
        <v>0</v>
      </c>
      <c r="G1271" s="81"/>
      <c r="H1271" s="389"/>
      <c r="I1271" s="81">
        <f t="shared" si="128"/>
        <v>0</v>
      </c>
      <c r="J1271" s="389"/>
    </row>
    <row r="1272" s="335" customFormat="1" ht="24" customHeight="1" spans="1:10">
      <c r="A1272" s="386" t="s">
        <v>2376</v>
      </c>
      <c r="B1272" s="390">
        <v>7</v>
      </c>
      <c r="C1272" s="388" t="s">
        <v>2377</v>
      </c>
      <c r="D1272" s="81">
        <v>0</v>
      </c>
      <c r="E1272" s="81"/>
      <c r="F1272" s="81">
        <v>0</v>
      </c>
      <c r="G1272" s="81"/>
      <c r="H1272" s="389"/>
      <c r="I1272" s="81">
        <f t="shared" si="128"/>
        <v>0</v>
      </c>
      <c r="J1272" s="389"/>
    </row>
    <row r="1273" s="335" customFormat="1" ht="24" customHeight="1" spans="1:10">
      <c r="A1273" s="386" t="s">
        <v>2378</v>
      </c>
      <c r="B1273" s="387">
        <v>5</v>
      </c>
      <c r="C1273" s="388" t="s">
        <v>2379</v>
      </c>
      <c r="D1273" s="81">
        <v>0</v>
      </c>
      <c r="E1273" s="81">
        <v>455231.11</v>
      </c>
      <c r="F1273" s="81">
        <v>751897.83</v>
      </c>
      <c r="G1273" s="81">
        <v>751860.24</v>
      </c>
      <c r="H1273" s="389"/>
      <c r="I1273" s="81">
        <f t="shared" si="128"/>
        <v>751860.24</v>
      </c>
      <c r="J1273" s="389"/>
    </row>
    <row r="1274" s="335" customFormat="1" ht="24" customHeight="1" spans="1:10">
      <c r="A1274" s="386" t="s">
        <v>2380</v>
      </c>
      <c r="B1274" s="387">
        <v>7</v>
      </c>
      <c r="C1274" s="388" t="s">
        <v>2381</v>
      </c>
      <c r="D1274" s="81">
        <v>0</v>
      </c>
      <c r="E1274" s="81">
        <v>455231.11</v>
      </c>
      <c r="F1274" s="81">
        <v>751897.83</v>
      </c>
      <c r="G1274" s="81">
        <v>751860.24</v>
      </c>
      <c r="H1274" s="389"/>
      <c r="I1274" s="81">
        <f t="shared" si="128"/>
        <v>751860.24</v>
      </c>
      <c r="J1274" s="389"/>
    </row>
    <row r="1275" s="335" customFormat="1" ht="24" customHeight="1" spans="1:10">
      <c r="A1275" s="386" t="s">
        <v>2382</v>
      </c>
      <c r="B1275" s="387">
        <v>7</v>
      </c>
      <c r="C1275" s="388" t="s">
        <v>2383</v>
      </c>
      <c r="D1275" s="81">
        <v>0</v>
      </c>
      <c r="E1275" s="81"/>
      <c r="F1275" s="81">
        <v>0</v>
      </c>
      <c r="G1275" s="81"/>
      <c r="H1275" s="389"/>
      <c r="I1275" s="81">
        <f t="shared" si="128"/>
        <v>0</v>
      </c>
      <c r="J1275" s="389"/>
    </row>
    <row r="1276" s="335" customFormat="1" ht="24" customHeight="1" spans="1:10">
      <c r="A1276" s="386" t="s">
        <v>2384</v>
      </c>
      <c r="B1276" s="387">
        <v>7</v>
      </c>
      <c r="C1276" s="388" t="s">
        <v>2385</v>
      </c>
      <c r="D1276" s="81">
        <v>0</v>
      </c>
      <c r="E1276" s="81"/>
      <c r="F1276" s="81">
        <v>0</v>
      </c>
      <c r="G1276" s="81"/>
      <c r="H1276" s="389"/>
      <c r="I1276" s="81">
        <f t="shared" si="128"/>
        <v>0</v>
      </c>
      <c r="J1276" s="389"/>
    </row>
    <row r="1277" s="335" customFormat="1" ht="24" customHeight="1" spans="1:10">
      <c r="A1277" s="386" t="s">
        <v>2386</v>
      </c>
      <c r="B1277" s="387">
        <v>7</v>
      </c>
      <c r="C1277" s="388" t="s">
        <v>2387</v>
      </c>
      <c r="D1277" s="81">
        <v>0</v>
      </c>
      <c r="E1277" s="81"/>
      <c r="F1277" s="81">
        <v>0</v>
      </c>
      <c r="G1277" s="81"/>
      <c r="H1277" s="389"/>
      <c r="I1277" s="81">
        <f t="shared" si="128"/>
        <v>0</v>
      </c>
      <c r="J1277" s="389"/>
    </row>
    <row r="1278" s="335" customFormat="1" ht="24" customHeight="1" spans="1:10">
      <c r="A1278" s="381" t="s">
        <v>2388</v>
      </c>
      <c r="B1278" s="382">
        <v>3</v>
      </c>
      <c r="C1278" s="402" t="s">
        <v>2389</v>
      </c>
      <c r="D1278" s="403">
        <v>10000</v>
      </c>
      <c r="E1278" s="403"/>
      <c r="F1278" s="403">
        <v>35835.73</v>
      </c>
      <c r="G1278" s="403">
        <v>35873.3</v>
      </c>
      <c r="H1278" s="385"/>
      <c r="I1278" s="403">
        <f t="shared" si="128"/>
        <v>25873.3</v>
      </c>
      <c r="J1278" s="385">
        <f t="shared" ref="J1278:J1284" si="130">I1278/D1278</f>
        <v>2.58733</v>
      </c>
    </row>
    <row r="1279" s="335" customFormat="1" ht="24" customHeight="1" spans="1:10">
      <c r="A1279" s="386" t="s">
        <v>2390</v>
      </c>
      <c r="B1279" s="387">
        <v>5</v>
      </c>
      <c r="C1279" s="388" t="s">
        <v>2391</v>
      </c>
      <c r="D1279" s="81">
        <v>0</v>
      </c>
      <c r="E1279" s="81"/>
      <c r="F1279" s="81">
        <v>0</v>
      </c>
      <c r="G1279" s="81"/>
      <c r="H1279" s="389"/>
      <c r="I1279" s="81">
        <f t="shared" si="128"/>
        <v>0</v>
      </c>
      <c r="J1279" s="389"/>
    </row>
    <row r="1280" s="335" customFormat="1" ht="24" customHeight="1" spans="1:10">
      <c r="A1280" s="386" t="s">
        <v>2392</v>
      </c>
      <c r="B1280" s="387">
        <v>5</v>
      </c>
      <c r="C1280" s="388" t="s">
        <v>2393</v>
      </c>
      <c r="D1280" s="81">
        <v>0</v>
      </c>
      <c r="E1280" s="81"/>
      <c r="F1280" s="81">
        <v>0</v>
      </c>
      <c r="G1280" s="81"/>
      <c r="H1280" s="389"/>
      <c r="I1280" s="81">
        <f t="shared" si="128"/>
        <v>0</v>
      </c>
      <c r="J1280" s="389"/>
    </row>
    <row r="1281" s="335" customFormat="1" ht="24" customHeight="1" spans="1:10">
      <c r="A1281" s="386" t="s">
        <v>2394</v>
      </c>
      <c r="B1281" s="387">
        <v>5</v>
      </c>
      <c r="C1281" s="388" t="s">
        <v>2395</v>
      </c>
      <c r="D1281" s="81">
        <v>10000</v>
      </c>
      <c r="E1281" s="81"/>
      <c r="F1281" s="81">
        <v>35835.73</v>
      </c>
      <c r="G1281" s="81">
        <v>35873.3</v>
      </c>
      <c r="H1281" s="389"/>
      <c r="I1281" s="81">
        <f t="shared" si="128"/>
        <v>25873.3</v>
      </c>
      <c r="J1281" s="389">
        <f t="shared" si="130"/>
        <v>2.58733</v>
      </c>
    </row>
    <row r="1282" s="338" customFormat="1" ht="24" customHeight="1" spans="1:10">
      <c r="A1282" s="407" t="s">
        <v>2396</v>
      </c>
      <c r="B1282" s="408"/>
      <c r="C1282" s="409" t="s">
        <v>2397</v>
      </c>
      <c r="D1282" s="379">
        <v>82460000</v>
      </c>
      <c r="E1282" s="379">
        <f>E1283+E1284</f>
        <v>62231154.54</v>
      </c>
      <c r="F1282" s="379">
        <v>113700978.12</v>
      </c>
      <c r="G1282" s="379">
        <f>G1283+G1284</f>
        <v>87979291.8</v>
      </c>
      <c r="H1282" s="380">
        <f>G1282/F1282</f>
        <v>0.773777792018171</v>
      </c>
      <c r="I1282" s="379">
        <f t="shared" si="128"/>
        <v>5519291.8</v>
      </c>
      <c r="J1282" s="380">
        <f t="shared" si="130"/>
        <v>0.0669329590104293</v>
      </c>
    </row>
    <row r="1283" s="338" customFormat="1" ht="24" customHeight="1" spans="1:10">
      <c r="A1283" s="410" t="s">
        <v>2398</v>
      </c>
      <c r="B1283" s="390"/>
      <c r="C1283" s="411" t="s">
        <v>2399</v>
      </c>
      <c r="D1283" s="81">
        <v>460000</v>
      </c>
      <c r="E1283" s="81">
        <v>460000</v>
      </c>
      <c r="F1283" s="81">
        <v>460000</v>
      </c>
      <c r="G1283" s="81">
        <v>459821.8</v>
      </c>
      <c r="H1283" s="389"/>
      <c r="I1283" s="81">
        <f t="shared" si="128"/>
        <v>-178.200000000012</v>
      </c>
      <c r="J1283" s="389">
        <f t="shared" si="130"/>
        <v>-0.000387391304347851</v>
      </c>
    </row>
    <row r="1284" s="335" customFormat="1" ht="24" customHeight="1" spans="1:10">
      <c r="A1284" s="410" t="s">
        <v>2400</v>
      </c>
      <c r="B1284" s="390"/>
      <c r="C1284" s="412" t="s">
        <v>2401</v>
      </c>
      <c r="D1284" s="81">
        <v>82000000</v>
      </c>
      <c r="E1284" s="81">
        <v>61771154.54</v>
      </c>
      <c r="F1284" s="81">
        <v>113240978.12</v>
      </c>
      <c r="G1284" s="81">
        <v>87519470</v>
      </c>
      <c r="H1284" s="389"/>
      <c r="I1284" s="81">
        <f t="shared" si="128"/>
        <v>5519470</v>
      </c>
      <c r="J1284" s="389">
        <f t="shared" si="130"/>
        <v>0.0673106097560976</v>
      </c>
    </row>
    <row r="1285" s="335" customFormat="1" ht="24" customHeight="1" spans="1:10">
      <c r="A1285" s="409"/>
      <c r="B1285" s="408"/>
      <c r="C1285" s="413" t="s">
        <v>2402</v>
      </c>
      <c r="D1285" s="379">
        <v>0</v>
      </c>
      <c r="E1285" s="379"/>
      <c r="F1285" s="379"/>
      <c r="G1285" s="379"/>
      <c r="H1285" s="380"/>
      <c r="I1285" s="379">
        <f t="shared" si="128"/>
        <v>0</v>
      </c>
      <c r="J1285" s="380"/>
    </row>
    <row r="1286" s="335" customFormat="1" ht="24" customHeight="1" spans="1:10">
      <c r="A1286" s="409"/>
      <c r="B1286" s="408"/>
      <c r="C1286" s="413" t="s">
        <v>2403</v>
      </c>
      <c r="D1286" s="379">
        <v>20620000</v>
      </c>
      <c r="E1286" s="379"/>
      <c r="F1286" s="379"/>
      <c r="G1286" s="379">
        <v>32917634.55</v>
      </c>
      <c r="H1286" s="389"/>
      <c r="I1286" s="379">
        <f t="shared" si="128"/>
        <v>12297634.55</v>
      </c>
      <c r="J1286" s="380">
        <f t="shared" ref="J1286:J1291" si="131">I1286/D1286</f>
        <v>0.596393528128031</v>
      </c>
    </row>
    <row r="1287" s="334" customFormat="1" ht="24" customHeight="1" spans="1:10">
      <c r="A1287" s="409"/>
      <c r="B1287" s="408"/>
      <c r="C1287" s="413" t="s">
        <v>2404</v>
      </c>
      <c r="D1287" s="379">
        <v>0</v>
      </c>
      <c r="E1287" s="379"/>
      <c r="F1287" s="379"/>
      <c r="G1287" s="379"/>
      <c r="H1287" s="380"/>
      <c r="I1287" s="379">
        <f t="shared" ref="I1287:I1292" si="132">G1287-D1287</f>
        <v>0</v>
      </c>
      <c r="J1287" s="380"/>
    </row>
    <row r="1288" s="334" customFormat="1" ht="24" customHeight="1" spans="1:10">
      <c r="A1288" s="409"/>
      <c r="B1288" s="408"/>
      <c r="C1288" s="414" t="s">
        <v>2405</v>
      </c>
      <c r="D1288" s="379">
        <f t="shared" ref="D1288:G1288" si="133">D7+D1282+D1285+D1286+D1287</f>
        <v>1815500000</v>
      </c>
      <c r="E1288" s="379">
        <f t="shared" si="133"/>
        <v>1996660000</v>
      </c>
      <c r="F1288" s="379">
        <f t="shared" si="133"/>
        <v>2103054755.97</v>
      </c>
      <c r="G1288" s="379">
        <f t="shared" si="133"/>
        <v>2015020879.71</v>
      </c>
      <c r="H1288" s="380">
        <f>G1288/F1288</f>
        <v>0.958139998014747</v>
      </c>
      <c r="I1288" s="379">
        <f t="shared" si="132"/>
        <v>199520879.71</v>
      </c>
      <c r="J1288" s="380">
        <f t="shared" si="131"/>
        <v>0.109898584252272</v>
      </c>
    </row>
    <row r="1289" s="334" customFormat="1" ht="24" customHeight="1" spans="1:10">
      <c r="A1289" s="409"/>
      <c r="B1289" s="408"/>
      <c r="C1289" s="414"/>
      <c r="D1289" s="379"/>
      <c r="E1289" s="379"/>
      <c r="F1289" s="379"/>
      <c r="G1289" s="379"/>
      <c r="H1289" s="380"/>
      <c r="I1289" s="379"/>
      <c r="J1289" s="380"/>
    </row>
    <row r="1290" s="333" customFormat="1" ht="24" customHeight="1" spans="1:10">
      <c r="A1290" s="415"/>
      <c r="B1290" s="408"/>
      <c r="C1290" s="416" t="s">
        <v>2406</v>
      </c>
      <c r="D1290" s="379">
        <v>224590000</v>
      </c>
      <c r="E1290" s="379"/>
      <c r="F1290" s="379"/>
      <c r="G1290" s="379">
        <v>407759649.97</v>
      </c>
      <c r="H1290" s="389"/>
      <c r="I1290" s="379">
        <f t="shared" si="132"/>
        <v>183169649.97</v>
      </c>
      <c r="J1290" s="380">
        <f t="shared" si="131"/>
        <v>0.815573489336124</v>
      </c>
    </row>
    <row r="1291" s="333" customFormat="1" ht="24" customHeight="1" spans="1:10">
      <c r="A1291" s="417"/>
      <c r="B1291" s="390"/>
      <c r="C1291" s="418" t="s">
        <v>2407</v>
      </c>
      <c r="D1291" s="81">
        <v>224590000</v>
      </c>
      <c r="E1291" s="81"/>
      <c r="F1291" s="81"/>
      <c r="G1291" s="81">
        <v>407759649.97</v>
      </c>
      <c r="H1291" s="389"/>
      <c r="I1291" s="81">
        <f t="shared" si="132"/>
        <v>183169649.97</v>
      </c>
      <c r="J1291" s="389">
        <f t="shared" si="131"/>
        <v>0.815573489336124</v>
      </c>
    </row>
    <row r="1292" s="333" customFormat="1" ht="24" customHeight="1" spans="1:10">
      <c r="A1292" s="417"/>
      <c r="B1292" s="390"/>
      <c r="C1292" s="418" t="s">
        <v>2408</v>
      </c>
      <c r="D1292" s="81">
        <v>0</v>
      </c>
      <c r="E1292" s="81"/>
      <c r="F1292" s="81"/>
      <c r="G1292" s="81"/>
      <c r="H1292" s="389"/>
      <c r="I1292" s="81">
        <f t="shared" si="132"/>
        <v>0</v>
      </c>
      <c r="J1292" s="389"/>
    </row>
  </sheetData>
  <mergeCells count="11">
    <mergeCell ref="C2:J2"/>
    <mergeCell ref="E4:J4"/>
    <mergeCell ref="I5:J5"/>
    <mergeCell ref="A4:A6"/>
    <mergeCell ref="B4:B6"/>
    <mergeCell ref="C4:C6"/>
    <mergeCell ref="D4:D6"/>
    <mergeCell ref="E5:E6"/>
    <mergeCell ref="F5:F6"/>
    <mergeCell ref="G5:G6"/>
    <mergeCell ref="H5:H6"/>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workbookViewId="0">
      <selection activeCell="L16" sqref="L16"/>
    </sheetView>
  </sheetViews>
  <sheetFormatPr defaultColWidth="12.1833333333333" defaultRowHeight="15.55" customHeight="1" outlineLevelCol="7"/>
  <cols>
    <col min="1" max="1" width="8.75" style="109" customWidth="1"/>
    <col min="2" max="2" width="35.375" style="109" customWidth="1"/>
    <col min="3" max="3" width="15.25" style="109" customWidth="1"/>
    <col min="4" max="8" width="14.625" style="109" customWidth="1"/>
    <col min="9" max="256" width="12.1833333333333" style="109" customWidth="1"/>
    <col min="257" max="16384" width="12.1833333333333" style="109"/>
  </cols>
  <sheetData>
    <row r="1" s="109" customFormat="1" ht="42.75" customHeight="1" spans="1:8">
      <c r="A1" s="110" t="s">
        <v>2411</v>
      </c>
      <c r="B1" s="110"/>
      <c r="C1" s="110"/>
      <c r="D1" s="110"/>
      <c r="E1" s="110"/>
      <c r="F1" s="110"/>
      <c r="G1" s="110"/>
      <c r="H1" s="110"/>
    </row>
    <row r="2" s="109" customFormat="1" ht="16.95" customHeight="1" spans="1:8">
      <c r="A2" s="315"/>
      <c r="B2" s="315"/>
      <c r="C2" s="315"/>
      <c r="D2" s="315"/>
      <c r="E2" s="315"/>
      <c r="F2" s="315"/>
      <c r="G2" s="315"/>
      <c r="H2" s="316" t="s">
        <v>2412</v>
      </c>
    </row>
    <row r="3" s="109" customFormat="1" ht="16.95" customHeight="1" spans="1:8">
      <c r="A3" s="315"/>
      <c r="B3" s="315"/>
      <c r="C3" s="315"/>
      <c r="D3" s="315"/>
      <c r="E3" s="315"/>
      <c r="F3" s="315"/>
      <c r="G3" s="315"/>
      <c r="H3" s="316" t="s">
        <v>2413</v>
      </c>
    </row>
    <row r="4" s="314" customFormat="1" ht="17.25" customHeight="1" spans="1:8">
      <c r="A4" s="317" t="s">
        <v>3</v>
      </c>
      <c r="B4" s="318" t="s">
        <v>2414</v>
      </c>
      <c r="C4" s="318" t="s">
        <v>119</v>
      </c>
      <c r="D4" s="319"/>
      <c r="E4" s="320"/>
      <c r="F4" s="318" t="s">
        <v>2415</v>
      </c>
      <c r="G4" s="319"/>
      <c r="H4" s="321"/>
    </row>
    <row r="5" s="314" customFormat="1" ht="35.25" customHeight="1" spans="1:8">
      <c r="A5" s="317"/>
      <c r="B5" s="318"/>
      <c r="C5" s="322"/>
      <c r="D5" s="322" t="s">
        <v>2416</v>
      </c>
      <c r="E5" s="323" t="s">
        <v>2417</v>
      </c>
      <c r="F5" s="322"/>
      <c r="G5" s="324" t="s">
        <v>2416</v>
      </c>
      <c r="H5" s="325" t="s">
        <v>2417</v>
      </c>
    </row>
    <row r="6" s="109" customFormat="1" ht="17" customHeight="1" spans="1:8">
      <c r="A6" s="326"/>
      <c r="B6" s="327" t="s">
        <v>119</v>
      </c>
      <c r="C6" s="114">
        <f t="shared" ref="C6:F6" si="0">C7+C12+C23+C31+C38+C42+C45+C49+C54+C60+C64+C69</f>
        <v>189412</v>
      </c>
      <c r="D6" s="114">
        <f t="shared" si="0"/>
        <v>189412</v>
      </c>
      <c r="E6" s="114">
        <f t="shared" si="0"/>
        <v>0</v>
      </c>
      <c r="F6" s="114">
        <f t="shared" si="0"/>
        <v>93498</v>
      </c>
      <c r="G6" s="114">
        <f>SUM(G7,G12,G23,G31,G38,G42,G45,G49,G54,G60,G64,G69)</f>
        <v>93498</v>
      </c>
      <c r="H6" s="114">
        <f>SUM(H7,H12,H23,H31,H38,H42,H45,H49,H54,H60,H64,H69)</f>
        <v>0</v>
      </c>
    </row>
    <row r="7" s="109" customFormat="1" ht="17" customHeight="1" spans="1:8">
      <c r="A7" s="326">
        <v>501</v>
      </c>
      <c r="B7" s="328" t="s">
        <v>2418</v>
      </c>
      <c r="C7" s="114">
        <f t="shared" ref="C7:H7" si="1">SUM(C8:C11)</f>
        <v>32501</v>
      </c>
      <c r="D7" s="114">
        <f t="shared" si="1"/>
        <v>32501</v>
      </c>
      <c r="E7" s="114">
        <f t="shared" si="1"/>
        <v>0</v>
      </c>
      <c r="F7" s="114">
        <f t="shared" si="1"/>
        <v>26330</v>
      </c>
      <c r="G7" s="114">
        <f t="shared" si="1"/>
        <v>26330</v>
      </c>
      <c r="H7" s="114">
        <f t="shared" si="1"/>
        <v>0</v>
      </c>
    </row>
    <row r="8" s="109" customFormat="1" ht="17" customHeight="1" spans="1:8">
      <c r="A8" s="326">
        <v>50101</v>
      </c>
      <c r="B8" s="329" t="s">
        <v>2419</v>
      </c>
      <c r="C8" s="114">
        <f t="shared" ref="C8:C11" si="2">D8+E8</f>
        <v>15362</v>
      </c>
      <c r="D8" s="117">
        <v>15362</v>
      </c>
      <c r="E8" s="117">
        <v>0</v>
      </c>
      <c r="F8" s="114">
        <f t="shared" ref="F8:F11" si="3">G8+H8</f>
        <v>12362</v>
      </c>
      <c r="G8" s="117">
        <v>12362</v>
      </c>
      <c r="H8" s="117">
        <v>0</v>
      </c>
    </row>
    <row r="9" s="109" customFormat="1" ht="17" customHeight="1" spans="1:8">
      <c r="A9" s="326">
        <v>50102</v>
      </c>
      <c r="B9" s="329" t="s">
        <v>2420</v>
      </c>
      <c r="C9" s="114">
        <f t="shared" si="2"/>
        <v>2746</v>
      </c>
      <c r="D9" s="117">
        <v>2746</v>
      </c>
      <c r="E9" s="117">
        <v>0</v>
      </c>
      <c r="F9" s="114">
        <f t="shared" si="3"/>
        <v>2377</v>
      </c>
      <c r="G9" s="117">
        <v>2377</v>
      </c>
      <c r="H9" s="117">
        <v>0</v>
      </c>
    </row>
    <row r="10" s="109" customFormat="1" ht="17" customHeight="1" spans="1:8">
      <c r="A10" s="326">
        <v>50103</v>
      </c>
      <c r="B10" s="329" t="s">
        <v>2421</v>
      </c>
      <c r="C10" s="114">
        <f t="shared" si="2"/>
        <v>429</v>
      </c>
      <c r="D10" s="117">
        <v>429</v>
      </c>
      <c r="E10" s="117">
        <v>0</v>
      </c>
      <c r="F10" s="114">
        <f t="shared" si="3"/>
        <v>402</v>
      </c>
      <c r="G10" s="117">
        <v>402</v>
      </c>
      <c r="H10" s="117">
        <v>0</v>
      </c>
    </row>
    <row r="11" s="109" customFormat="1" ht="17" customHeight="1" spans="1:8">
      <c r="A11" s="326">
        <v>50199</v>
      </c>
      <c r="B11" s="329" t="s">
        <v>2422</v>
      </c>
      <c r="C11" s="114">
        <f t="shared" si="2"/>
        <v>13964</v>
      </c>
      <c r="D11" s="117">
        <v>13964</v>
      </c>
      <c r="E11" s="117">
        <v>0</v>
      </c>
      <c r="F11" s="114">
        <f t="shared" si="3"/>
        <v>11189</v>
      </c>
      <c r="G11" s="117">
        <v>11189</v>
      </c>
      <c r="H11" s="117">
        <v>0</v>
      </c>
    </row>
    <row r="12" s="109" customFormat="1" ht="17" customHeight="1" spans="1:8">
      <c r="A12" s="326">
        <v>502</v>
      </c>
      <c r="B12" s="328" t="s">
        <v>2423</v>
      </c>
      <c r="C12" s="114">
        <f t="shared" ref="C12:H12" si="4">SUM(C13:C22)</f>
        <v>22014</v>
      </c>
      <c r="D12" s="114">
        <f t="shared" si="4"/>
        <v>22014</v>
      </c>
      <c r="E12" s="114">
        <f t="shared" si="4"/>
        <v>0</v>
      </c>
      <c r="F12" s="114">
        <f t="shared" si="4"/>
        <v>5535</v>
      </c>
      <c r="G12" s="114">
        <f t="shared" si="4"/>
        <v>5535</v>
      </c>
      <c r="H12" s="114">
        <f t="shared" si="4"/>
        <v>0</v>
      </c>
    </row>
    <row r="13" s="109" customFormat="1" ht="17" customHeight="1" spans="1:8">
      <c r="A13" s="326">
        <v>50201</v>
      </c>
      <c r="B13" s="329" t="s">
        <v>2424</v>
      </c>
      <c r="C13" s="114">
        <f t="shared" ref="C13:C22" si="5">D13+E13</f>
        <v>6253</v>
      </c>
      <c r="D13" s="117">
        <v>6253</v>
      </c>
      <c r="E13" s="117">
        <v>0</v>
      </c>
      <c r="F13" s="114">
        <f t="shared" ref="F13:F22" si="6">G13+H13</f>
        <v>5127</v>
      </c>
      <c r="G13" s="117">
        <v>5127</v>
      </c>
      <c r="H13" s="117">
        <v>0</v>
      </c>
    </row>
    <row r="14" s="109" customFormat="1" ht="17" customHeight="1" spans="1:8">
      <c r="A14" s="326">
        <v>50202</v>
      </c>
      <c r="B14" s="329" t="s">
        <v>2425</v>
      </c>
      <c r="C14" s="114">
        <f t="shared" si="5"/>
        <v>45</v>
      </c>
      <c r="D14" s="117">
        <v>45</v>
      </c>
      <c r="E14" s="117">
        <v>0</v>
      </c>
      <c r="F14" s="114">
        <f t="shared" si="6"/>
        <v>4</v>
      </c>
      <c r="G14" s="117">
        <v>4</v>
      </c>
      <c r="H14" s="117">
        <v>0</v>
      </c>
    </row>
    <row r="15" s="109" customFormat="1" ht="17" customHeight="1" spans="1:8">
      <c r="A15" s="326">
        <v>50203</v>
      </c>
      <c r="B15" s="329" t="s">
        <v>2426</v>
      </c>
      <c r="C15" s="114">
        <f t="shared" si="5"/>
        <v>74</v>
      </c>
      <c r="D15" s="117">
        <v>74</v>
      </c>
      <c r="E15" s="117">
        <v>0</v>
      </c>
      <c r="F15" s="114">
        <f t="shared" si="6"/>
        <v>4</v>
      </c>
      <c r="G15" s="117">
        <v>4</v>
      </c>
      <c r="H15" s="117">
        <v>0</v>
      </c>
    </row>
    <row r="16" s="109" customFormat="1" ht="17" customHeight="1" spans="1:8">
      <c r="A16" s="326">
        <v>50204</v>
      </c>
      <c r="B16" s="329" t="s">
        <v>2427</v>
      </c>
      <c r="C16" s="114">
        <f t="shared" si="5"/>
        <v>283</v>
      </c>
      <c r="D16" s="117">
        <v>283</v>
      </c>
      <c r="E16" s="117">
        <v>0</v>
      </c>
      <c r="F16" s="114">
        <f t="shared" si="6"/>
        <v>0</v>
      </c>
      <c r="G16" s="117">
        <v>0</v>
      </c>
      <c r="H16" s="117">
        <v>0</v>
      </c>
    </row>
    <row r="17" s="109" customFormat="1" ht="17" customHeight="1" spans="1:8">
      <c r="A17" s="326">
        <v>50205</v>
      </c>
      <c r="B17" s="329" t="s">
        <v>2428</v>
      </c>
      <c r="C17" s="114">
        <f t="shared" si="5"/>
        <v>10848</v>
      </c>
      <c r="D17" s="117">
        <v>10848</v>
      </c>
      <c r="E17" s="117">
        <v>0</v>
      </c>
      <c r="F17" s="114">
        <f t="shared" si="6"/>
        <v>26</v>
      </c>
      <c r="G17" s="117">
        <v>26</v>
      </c>
      <c r="H17" s="117">
        <v>0</v>
      </c>
    </row>
    <row r="18" s="109" customFormat="1" ht="17" customHeight="1" spans="1:8">
      <c r="A18" s="326">
        <v>50206</v>
      </c>
      <c r="B18" s="329" t="s">
        <v>2429</v>
      </c>
      <c r="C18" s="114">
        <f t="shared" si="5"/>
        <v>30</v>
      </c>
      <c r="D18" s="117">
        <v>30</v>
      </c>
      <c r="E18" s="117">
        <v>0</v>
      </c>
      <c r="F18" s="114">
        <f t="shared" si="6"/>
        <v>5</v>
      </c>
      <c r="G18" s="117">
        <v>5</v>
      </c>
      <c r="H18" s="117">
        <v>0</v>
      </c>
    </row>
    <row r="19" s="109" customFormat="1" ht="17" customHeight="1" spans="1:8">
      <c r="A19" s="326">
        <v>50207</v>
      </c>
      <c r="B19" s="329" t="s">
        <v>2430</v>
      </c>
      <c r="C19" s="114">
        <f t="shared" si="5"/>
        <v>0</v>
      </c>
      <c r="D19" s="117">
        <v>0</v>
      </c>
      <c r="E19" s="117">
        <v>0</v>
      </c>
      <c r="F19" s="114">
        <f t="shared" si="6"/>
        <v>0</v>
      </c>
      <c r="G19" s="117">
        <v>0</v>
      </c>
      <c r="H19" s="117">
        <v>0</v>
      </c>
    </row>
    <row r="20" s="109" customFormat="1" ht="17" customHeight="1" spans="1:8">
      <c r="A20" s="326">
        <v>50208</v>
      </c>
      <c r="B20" s="329" t="s">
        <v>2431</v>
      </c>
      <c r="C20" s="114">
        <f t="shared" si="5"/>
        <v>110</v>
      </c>
      <c r="D20" s="117">
        <v>110</v>
      </c>
      <c r="E20" s="117">
        <v>0</v>
      </c>
      <c r="F20" s="114">
        <f t="shared" si="6"/>
        <v>97</v>
      </c>
      <c r="G20" s="117">
        <v>97</v>
      </c>
      <c r="H20" s="117">
        <v>0</v>
      </c>
    </row>
    <row r="21" s="109" customFormat="1" ht="17" customHeight="1" spans="1:8">
      <c r="A21" s="326">
        <v>50209</v>
      </c>
      <c r="B21" s="329" t="s">
        <v>2432</v>
      </c>
      <c r="C21" s="114">
        <f t="shared" si="5"/>
        <v>23</v>
      </c>
      <c r="D21" s="117">
        <v>23</v>
      </c>
      <c r="E21" s="117">
        <v>0</v>
      </c>
      <c r="F21" s="114">
        <f t="shared" si="6"/>
        <v>11</v>
      </c>
      <c r="G21" s="117">
        <v>11</v>
      </c>
      <c r="H21" s="117">
        <v>0</v>
      </c>
    </row>
    <row r="22" s="109" customFormat="1" ht="17" customHeight="1" spans="1:8">
      <c r="A22" s="326">
        <v>50299</v>
      </c>
      <c r="B22" s="329" t="s">
        <v>2433</v>
      </c>
      <c r="C22" s="114">
        <f t="shared" si="5"/>
        <v>4348</v>
      </c>
      <c r="D22" s="117">
        <v>4348</v>
      </c>
      <c r="E22" s="117">
        <v>0</v>
      </c>
      <c r="F22" s="114">
        <f t="shared" si="6"/>
        <v>261</v>
      </c>
      <c r="G22" s="117">
        <v>261</v>
      </c>
      <c r="H22" s="117">
        <v>0</v>
      </c>
    </row>
    <row r="23" s="109" customFormat="1" ht="17" customHeight="1" spans="1:8">
      <c r="A23" s="326">
        <v>503</v>
      </c>
      <c r="B23" s="328" t="s">
        <v>2434</v>
      </c>
      <c r="C23" s="114">
        <f t="shared" ref="C23:H23" si="7">SUM(C24:C30)</f>
        <v>12887</v>
      </c>
      <c r="D23" s="114">
        <f t="shared" si="7"/>
        <v>12887</v>
      </c>
      <c r="E23" s="114">
        <f t="shared" si="7"/>
        <v>0</v>
      </c>
      <c r="F23" s="114">
        <f t="shared" si="7"/>
        <v>1</v>
      </c>
      <c r="G23" s="114">
        <f t="shared" si="7"/>
        <v>1</v>
      </c>
      <c r="H23" s="114">
        <f t="shared" si="7"/>
        <v>0</v>
      </c>
    </row>
    <row r="24" s="109" customFormat="1" ht="17" customHeight="1" spans="1:8">
      <c r="A24" s="326">
        <v>50301</v>
      </c>
      <c r="B24" s="329" t="s">
        <v>2435</v>
      </c>
      <c r="C24" s="114">
        <f t="shared" ref="C24:C30" si="8">D24+E24</f>
        <v>728</v>
      </c>
      <c r="D24" s="117">
        <v>728</v>
      </c>
      <c r="E24" s="117">
        <v>0</v>
      </c>
      <c r="F24" s="114">
        <f t="shared" ref="F24:F30" si="9">G24+H24</f>
        <v>0</v>
      </c>
      <c r="G24" s="117">
        <v>0</v>
      </c>
      <c r="H24" s="117">
        <v>0</v>
      </c>
    </row>
    <row r="25" s="109" customFormat="1" ht="16.95" customHeight="1" spans="1:8">
      <c r="A25" s="326">
        <v>50302</v>
      </c>
      <c r="B25" s="329" t="s">
        <v>2436</v>
      </c>
      <c r="C25" s="114">
        <f t="shared" si="8"/>
        <v>8721</v>
      </c>
      <c r="D25" s="117">
        <v>8721</v>
      </c>
      <c r="E25" s="117">
        <v>0</v>
      </c>
      <c r="F25" s="114">
        <f t="shared" si="9"/>
        <v>0</v>
      </c>
      <c r="G25" s="117">
        <v>0</v>
      </c>
      <c r="H25" s="117">
        <v>0</v>
      </c>
    </row>
    <row r="26" s="109" customFormat="1" ht="16.95" customHeight="1" spans="1:8">
      <c r="A26" s="326">
        <v>50303</v>
      </c>
      <c r="B26" s="329" t="s">
        <v>2437</v>
      </c>
      <c r="C26" s="114">
        <f t="shared" si="8"/>
        <v>25</v>
      </c>
      <c r="D26" s="117">
        <v>25</v>
      </c>
      <c r="E26" s="117">
        <v>0</v>
      </c>
      <c r="F26" s="114">
        <f t="shared" si="9"/>
        <v>0</v>
      </c>
      <c r="G26" s="117">
        <v>0</v>
      </c>
      <c r="H26" s="117">
        <v>0</v>
      </c>
    </row>
    <row r="27" s="109" customFormat="1" ht="16.95" customHeight="1" spans="1:8">
      <c r="A27" s="326">
        <v>50305</v>
      </c>
      <c r="B27" s="329" t="s">
        <v>2438</v>
      </c>
      <c r="C27" s="114">
        <f t="shared" si="8"/>
        <v>41</v>
      </c>
      <c r="D27" s="117">
        <v>41</v>
      </c>
      <c r="E27" s="117">
        <v>0</v>
      </c>
      <c r="F27" s="114">
        <f t="shared" si="9"/>
        <v>0</v>
      </c>
      <c r="G27" s="117">
        <v>0</v>
      </c>
      <c r="H27" s="117">
        <v>0</v>
      </c>
    </row>
    <row r="28" s="109" customFormat="1" ht="16.95" customHeight="1" spans="1:8">
      <c r="A28" s="326">
        <v>50306</v>
      </c>
      <c r="B28" s="329" t="s">
        <v>2439</v>
      </c>
      <c r="C28" s="114">
        <f t="shared" si="8"/>
        <v>897</v>
      </c>
      <c r="D28" s="117">
        <v>897</v>
      </c>
      <c r="E28" s="117">
        <v>0</v>
      </c>
      <c r="F28" s="114">
        <f t="shared" si="9"/>
        <v>1</v>
      </c>
      <c r="G28" s="117">
        <v>1</v>
      </c>
      <c r="H28" s="117">
        <v>0</v>
      </c>
    </row>
    <row r="29" s="109" customFormat="1" ht="16.95" customHeight="1" spans="1:8">
      <c r="A29" s="326">
        <v>50307</v>
      </c>
      <c r="B29" s="329" t="s">
        <v>2440</v>
      </c>
      <c r="C29" s="114">
        <f t="shared" si="8"/>
        <v>1291</v>
      </c>
      <c r="D29" s="117">
        <v>1291</v>
      </c>
      <c r="E29" s="117">
        <v>0</v>
      </c>
      <c r="F29" s="114">
        <f t="shared" si="9"/>
        <v>0</v>
      </c>
      <c r="G29" s="117">
        <v>0</v>
      </c>
      <c r="H29" s="117">
        <v>0</v>
      </c>
    </row>
    <row r="30" s="109" customFormat="1" ht="16.95" customHeight="1" spans="1:8">
      <c r="A30" s="326">
        <v>50399</v>
      </c>
      <c r="B30" s="329" t="s">
        <v>2441</v>
      </c>
      <c r="C30" s="114">
        <f t="shared" si="8"/>
        <v>1184</v>
      </c>
      <c r="D30" s="117">
        <v>1184</v>
      </c>
      <c r="E30" s="117">
        <v>0</v>
      </c>
      <c r="F30" s="114">
        <f t="shared" si="9"/>
        <v>0</v>
      </c>
      <c r="G30" s="117">
        <v>0</v>
      </c>
      <c r="H30" s="117">
        <v>0</v>
      </c>
    </row>
    <row r="31" s="109" customFormat="1" ht="16.95" customHeight="1" spans="1:8">
      <c r="A31" s="326">
        <v>504</v>
      </c>
      <c r="B31" s="328" t="s">
        <v>2442</v>
      </c>
      <c r="C31" s="114">
        <f t="shared" ref="C31:H31" si="10">SUM(C32:C37)</f>
        <v>283</v>
      </c>
      <c r="D31" s="114">
        <f t="shared" si="10"/>
        <v>283</v>
      </c>
      <c r="E31" s="114">
        <f t="shared" si="10"/>
        <v>0</v>
      </c>
      <c r="F31" s="114">
        <f t="shared" si="10"/>
        <v>0</v>
      </c>
      <c r="G31" s="114">
        <f t="shared" si="10"/>
        <v>0</v>
      </c>
      <c r="H31" s="114">
        <f t="shared" si="10"/>
        <v>0</v>
      </c>
    </row>
    <row r="32" s="109" customFormat="1" ht="16.95" customHeight="1" spans="1:8">
      <c r="A32" s="326">
        <v>50401</v>
      </c>
      <c r="B32" s="329" t="s">
        <v>2435</v>
      </c>
      <c r="C32" s="114">
        <f t="shared" ref="C32:C37" si="11">D32+E32</f>
        <v>100</v>
      </c>
      <c r="D32" s="117">
        <v>100</v>
      </c>
      <c r="E32" s="117">
        <v>0</v>
      </c>
      <c r="F32" s="114">
        <f t="shared" ref="F32:F37" si="12">G32+H32</f>
        <v>0</v>
      </c>
      <c r="G32" s="117">
        <v>0</v>
      </c>
      <c r="H32" s="117">
        <v>0</v>
      </c>
    </row>
    <row r="33" s="109" customFormat="1" ht="16.95" customHeight="1" spans="1:8">
      <c r="A33" s="326">
        <v>50402</v>
      </c>
      <c r="B33" s="329" t="s">
        <v>2436</v>
      </c>
      <c r="C33" s="114">
        <f t="shared" si="11"/>
        <v>2</v>
      </c>
      <c r="D33" s="117">
        <v>2</v>
      </c>
      <c r="E33" s="117">
        <v>0</v>
      </c>
      <c r="F33" s="114">
        <f t="shared" si="12"/>
        <v>0</v>
      </c>
      <c r="G33" s="117">
        <v>0</v>
      </c>
      <c r="H33" s="117">
        <v>0</v>
      </c>
    </row>
    <row r="34" s="109" customFormat="1" ht="16.95" customHeight="1" spans="1:8">
      <c r="A34" s="326">
        <v>50403</v>
      </c>
      <c r="B34" s="329" t="s">
        <v>2437</v>
      </c>
      <c r="C34" s="114">
        <f t="shared" si="11"/>
        <v>49</v>
      </c>
      <c r="D34" s="117">
        <v>49</v>
      </c>
      <c r="E34" s="117">
        <v>0</v>
      </c>
      <c r="F34" s="114">
        <f t="shared" si="12"/>
        <v>0</v>
      </c>
      <c r="G34" s="117">
        <v>0</v>
      </c>
      <c r="H34" s="117">
        <v>0</v>
      </c>
    </row>
    <row r="35" s="109" customFormat="1" ht="16.95" customHeight="1" spans="1:8">
      <c r="A35" s="326">
        <v>50404</v>
      </c>
      <c r="B35" s="329" t="s">
        <v>2439</v>
      </c>
      <c r="C35" s="114">
        <f t="shared" si="11"/>
        <v>35</v>
      </c>
      <c r="D35" s="117">
        <v>35</v>
      </c>
      <c r="E35" s="117">
        <v>0</v>
      </c>
      <c r="F35" s="114">
        <f t="shared" si="12"/>
        <v>0</v>
      </c>
      <c r="G35" s="117">
        <v>0</v>
      </c>
      <c r="H35" s="117">
        <v>0</v>
      </c>
    </row>
    <row r="36" s="109" customFormat="1" ht="16.95" customHeight="1" spans="1:8">
      <c r="A36" s="326">
        <v>50405</v>
      </c>
      <c r="B36" s="329" t="s">
        <v>2440</v>
      </c>
      <c r="C36" s="114">
        <f t="shared" si="11"/>
        <v>0</v>
      </c>
      <c r="D36" s="117">
        <v>0</v>
      </c>
      <c r="E36" s="117">
        <v>0</v>
      </c>
      <c r="F36" s="114">
        <f t="shared" si="12"/>
        <v>0</v>
      </c>
      <c r="G36" s="117">
        <v>0</v>
      </c>
      <c r="H36" s="117">
        <v>0</v>
      </c>
    </row>
    <row r="37" s="109" customFormat="1" ht="16.95" customHeight="1" spans="1:8">
      <c r="A37" s="326">
        <v>50499</v>
      </c>
      <c r="B37" s="329" t="s">
        <v>2441</v>
      </c>
      <c r="C37" s="114">
        <f t="shared" si="11"/>
        <v>97</v>
      </c>
      <c r="D37" s="117">
        <v>97</v>
      </c>
      <c r="E37" s="117">
        <v>0</v>
      </c>
      <c r="F37" s="114">
        <f t="shared" si="12"/>
        <v>0</v>
      </c>
      <c r="G37" s="117">
        <v>0</v>
      </c>
      <c r="H37" s="117">
        <v>0</v>
      </c>
    </row>
    <row r="38" s="109" customFormat="1" ht="16.95" customHeight="1" spans="1:8">
      <c r="A38" s="326">
        <v>505</v>
      </c>
      <c r="B38" s="328" t="s">
        <v>2443</v>
      </c>
      <c r="C38" s="114">
        <f t="shared" ref="C38:H38" si="13">SUM(C39:C41)</f>
        <v>80912</v>
      </c>
      <c r="D38" s="114">
        <f t="shared" si="13"/>
        <v>80912</v>
      </c>
      <c r="E38" s="114">
        <f t="shared" si="13"/>
        <v>0</v>
      </c>
      <c r="F38" s="114">
        <f t="shared" si="13"/>
        <v>57939</v>
      </c>
      <c r="G38" s="114">
        <f t="shared" si="13"/>
        <v>57939</v>
      </c>
      <c r="H38" s="114">
        <f t="shared" si="13"/>
        <v>0</v>
      </c>
    </row>
    <row r="39" s="109" customFormat="1" ht="16.95" customHeight="1" spans="1:8">
      <c r="A39" s="326">
        <v>50501</v>
      </c>
      <c r="B39" s="329" t="s">
        <v>2444</v>
      </c>
      <c r="C39" s="114">
        <f t="shared" ref="C39:C41" si="14">D39+E39</f>
        <v>69863</v>
      </c>
      <c r="D39" s="117">
        <v>69863</v>
      </c>
      <c r="E39" s="117">
        <v>0</v>
      </c>
      <c r="F39" s="114">
        <f t="shared" ref="F39:F41" si="15">G39+H39</f>
        <v>56156</v>
      </c>
      <c r="G39" s="117">
        <v>56156</v>
      </c>
      <c r="H39" s="117">
        <v>0</v>
      </c>
    </row>
    <row r="40" s="109" customFormat="1" ht="16.95" customHeight="1" spans="1:8">
      <c r="A40" s="326">
        <v>50502</v>
      </c>
      <c r="B40" s="329" t="s">
        <v>2445</v>
      </c>
      <c r="C40" s="114">
        <f t="shared" si="14"/>
        <v>8846</v>
      </c>
      <c r="D40" s="117">
        <v>8846</v>
      </c>
      <c r="E40" s="117">
        <v>0</v>
      </c>
      <c r="F40" s="114">
        <f t="shared" si="15"/>
        <v>1443</v>
      </c>
      <c r="G40" s="117">
        <v>1443</v>
      </c>
      <c r="H40" s="117">
        <v>0</v>
      </c>
    </row>
    <row r="41" s="109" customFormat="1" ht="16.95" customHeight="1" spans="1:8">
      <c r="A41" s="326">
        <v>50599</v>
      </c>
      <c r="B41" s="329" t="s">
        <v>2446</v>
      </c>
      <c r="C41" s="114">
        <f t="shared" si="14"/>
        <v>2203</v>
      </c>
      <c r="D41" s="117">
        <v>2203</v>
      </c>
      <c r="E41" s="117">
        <v>0</v>
      </c>
      <c r="F41" s="114">
        <f t="shared" si="15"/>
        <v>340</v>
      </c>
      <c r="G41" s="117">
        <v>340</v>
      </c>
      <c r="H41" s="117">
        <v>0</v>
      </c>
    </row>
    <row r="42" s="109" customFormat="1" ht="16.95" customHeight="1" spans="1:8">
      <c r="A42" s="326">
        <v>506</v>
      </c>
      <c r="B42" s="328" t="s">
        <v>2447</v>
      </c>
      <c r="C42" s="114">
        <f t="shared" ref="C42:H42" si="16">SUM(C43:C44)</f>
        <v>462</v>
      </c>
      <c r="D42" s="114">
        <f t="shared" si="16"/>
        <v>462</v>
      </c>
      <c r="E42" s="114">
        <f t="shared" si="16"/>
        <v>0</v>
      </c>
      <c r="F42" s="114">
        <f t="shared" si="16"/>
        <v>1</v>
      </c>
      <c r="G42" s="114">
        <f t="shared" si="16"/>
        <v>1</v>
      </c>
      <c r="H42" s="114">
        <f t="shared" si="16"/>
        <v>0</v>
      </c>
    </row>
    <row r="43" s="109" customFormat="1" ht="16.95" customHeight="1" spans="1:8">
      <c r="A43" s="326">
        <v>50601</v>
      </c>
      <c r="B43" s="329" t="s">
        <v>2448</v>
      </c>
      <c r="C43" s="114">
        <f t="shared" ref="C43:C48" si="17">D43+E43</f>
        <v>429</v>
      </c>
      <c r="D43" s="117">
        <v>429</v>
      </c>
      <c r="E43" s="117">
        <v>0</v>
      </c>
      <c r="F43" s="114">
        <f t="shared" ref="F43:F48" si="18">G43+H43</f>
        <v>1</v>
      </c>
      <c r="G43" s="117">
        <v>1</v>
      </c>
      <c r="H43" s="117">
        <v>0</v>
      </c>
    </row>
    <row r="44" s="109" customFormat="1" ht="16.95" customHeight="1" spans="1:8">
      <c r="A44" s="326">
        <v>50602</v>
      </c>
      <c r="B44" s="329" t="s">
        <v>2449</v>
      </c>
      <c r="C44" s="114">
        <f t="shared" si="17"/>
        <v>33</v>
      </c>
      <c r="D44" s="117">
        <v>33</v>
      </c>
      <c r="E44" s="117">
        <v>0</v>
      </c>
      <c r="F44" s="114">
        <f t="shared" si="18"/>
        <v>0</v>
      </c>
      <c r="G44" s="117">
        <v>0</v>
      </c>
      <c r="H44" s="117">
        <v>0</v>
      </c>
    </row>
    <row r="45" s="109" customFormat="1" ht="16.95" customHeight="1" spans="1:8">
      <c r="A45" s="326">
        <v>507</v>
      </c>
      <c r="B45" s="328" t="s">
        <v>2450</v>
      </c>
      <c r="C45" s="114">
        <f t="shared" ref="C45:H45" si="19">SUM(C46:C48)</f>
        <v>6603</v>
      </c>
      <c r="D45" s="114">
        <f t="shared" si="19"/>
        <v>6603</v>
      </c>
      <c r="E45" s="114">
        <f t="shared" si="19"/>
        <v>0</v>
      </c>
      <c r="F45" s="114">
        <f t="shared" si="19"/>
        <v>0</v>
      </c>
      <c r="G45" s="114">
        <f t="shared" si="19"/>
        <v>0</v>
      </c>
      <c r="H45" s="114">
        <f t="shared" si="19"/>
        <v>0</v>
      </c>
    </row>
    <row r="46" s="109" customFormat="1" ht="16.95" customHeight="1" spans="1:8">
      <c r="A46" s="326">
        <v>50701</v>
      </c>
      <c r="B46" s="329" t="s">
        <v>2451</v>
      </c>
      <c r="C46" s="114">
        <f t="shared" si="17"/>
        <v>1417</v>
      </c>
      <c r="D46" s="117">
        <v>1417</v>
      </c>
      <c r="E46" s="117">
        <v>0</v>
      </c>
      <c r="F46" s="114">
        <f t="shared" si="18"/>
        <v>0</v>
      </c>
      <c r="G46" s="117">
        <v>0</v>
      </c>
      <c r="H46" s="117">
        <v>0</v>
      </c>
    </row>
    <row r="47" s="109" customFormat="1" ht="16.95" customHeight="1" spans="1:8">
      <c r="A47" s="326">
        <v>50702</v>
      </c>
      <c r="B47" s="329" t="s">
        <v>2452</v>
      </c>
      <c r="C47" s="114">
        <f t="shared" si="17"/>
        <v>849</v>
      </c>
      <c r="D47" s="117">
        <v>849</v>
      </c>
      <c r="E47" s="117">
        <v>0</v>
      </c>
      <c r="F47" s="114">
        <f t="shared" si="18"/>
        <v>0</v>
      </c>
      <c r="G47" s="117">
        <v>0</v>
      </c>
      <c r="H47" s="117">
        <v>0</v>
      </c>
    </row>
    <row r="48" s="109" customFormat="1" ht="16.95" customHeight="1" spans="1:8">
      <c r="A48" s="326">
        <v>50799</v>
      </c>
      <c r="B48" s="329" t="s">
        <v>2453</v>
      </c>
      <c r="C48" s="114">
        <f t="shared" si="17"/>
        <v>4337</v>
      </c>
      <c r="D48" s="117">
        <v>4337</v>
      </c>
      <c r="E48" s="117">
        <v>0</v>
      </c>
      <c r="F48" s="114">
        <f t="shared" si="18"/>
        <v>0</v>
      </c>
      <c r="G48" s="117">
        <v>0</v>
      </c>
      <c r="H48" s="117">
        <v>0</v>
      </c>
    </row>
    <row r="49" s="109" customFormat="1" ht="16.95" customHeight="1" spans="1:8">
      <c r="A49" s="326">
        <v>508</v>
      </c>
      <c r="B49" s="328" t="s">
        <v>2454</v>
      </c>
      <c r="C49" s="114">
        <f t="shared" ref="C49:H49" si="20">SUM(C50:C53)</f>
        <v>0</v>
      </c>
      <c r="D49" s="114">
        <f t="shared" si="20"/>
        <v>0</v>
      </c>
      <c r="E49" s="114">
        <f t="shared" si="20"/>
        <v>0</v>
      </c>
      <c r="F49" s="114">
        <f t="shared" si="20"/>
        <v>0</v>
      </c>
      <c r="G49" s="114">
        <f t="shared" si="20"/>
        <v>0</v>
      </c>
      <c r="H49" s="114">
        <f t="shared" si="20"/>
        <v>0</v>
      </c>
    </row>
    <row r="50" s="109" customFormat="1" ht="16.95" customHeight="1" spans="1:8">
      <c r="A50" s="326">
        <v>50803</v>
      </c>
      <c r="B50" s="329" t="s">
        <v>2455</v>
      </c>
      <c r="C50" s="114">
        <f t="shared" ref="C50:C53" si="21">D50+E50</f>
        <v>0</v>
      </c>
      <c r="D50" s="117">
        <v>0</v>
      </c>
      <c r="E50" s="117">
        <v>0</v>
      </c>
      <c r="F50" s="114">
        <f t="shared" ref="F50:F53" si="22">G50+H50</f>
        <v>0</v>
      </c>
      <c r="G50" s="117">
        <v>0</v>
      </c>
      <c r="H50" s="117">
        <v>0</v>
      </c>
    </row>
    <row r="51" s="109" customFormat="1" ht="16.95" customHeight="1" spans="1:8">
      <c r="A51" s="326">
        <v>50804</v>
      </c>
      <c r="B51" s="329" t="s">
        <v>2456</v>
      </c>
      <c r="C51" s="114">
        <f t="shared" si="21"/>
        <v>0</v>
      </c>
      <c r="D51" s="117">
        <v>0</v>
      </c>
      <c r="E51" s="117">
        <v>0</v>
      </c>
      <c r="F51" s="114">
        <f t="shared" si="22"/>
        <v>0</v>
      </c>
      <c r="G51" s="117">
        <v>0</v>
      </c>
      <c r="H51" s="117">
        <v>0</v>
      </c>
    </row>
    <row r="52" s="109" customFormat="1" ht="16.95" customHeight="1" spans="1:8">
      <c r="A52" s="326">
        <v>50805</v>
      </c>
      <c r="B52" s="329" t="s">
        <v>2457</v>
      </c>
      <c r="C52" s="114">
        <f t="shared" si="21"/>
        <v>0</v>
      </c>
      <c r="D52" s="117">
        <v>0</v>
      </c>
      <c r="E52" s="117">
        <v>0</v>
      </c>
      <c r="F52" s="114">
        <f t="shared" si="22"/>
        <v>0</v>
      </c>
      <c r="G52" s="117">
        <v>0</v>
      </c>
      <c r="H52" s="117">
        <v>0</v>
      </c>
    </row>
    <row r="53" s="109" customFormat="1" ht="16.95" customHeight="1" spans="1:8">
      <c r="A53" s="326">
        <v>50899</v>
      </c>
      <c r="B53" s="329" t="s">
        <v>2458</v>
      </c>
      <c r="C53" s="114">
        <f t="shared" si="21"/>
        <v>0</v>
      </c>
      <c r="D53" s="117">
        <v>0</v>
      </c>
      <c r="E53" s="117">
        <v>0</v>
      </c>
      <c r="F53" s="114">
        <f t="shared" si="22"/>
        <v>0</v>
      </c>
      <c r="G53" s="117">
        <v>0</v>
      </c>
      <c r="H53" s="117">
        <v>0</v>
      </c>
    </row>
    <row r="54" s="109" customFormat="1" ht="16.95" customHeight="1" spans="1:8">
      <c r="A54" s="326">
        <v>509</v>
      </c>
      <c r="B54" s="328" t="s">
        <v>2459</v>
      </c>
      <c r="C54" s="114">
        <f t="shared" ref="C54:H54" si="23">SUM(C55:C59)</f>
        <v>23095</v>
      </c>
      <c r="D54" s="114">
        <f t="shared" si="23"/>
        <v>23095</v>
      </c>
      <c r="E54" s="114">
        <f t="shared" si="23"/>
        <v>0</v>
      </c>
      <c r="F54" s="114">
        <f t="shared" si="23"/>
        <v>3692</v>
      </c>
      <c r="G54" s="114">
        <f t="shared" si="23"/>
        <v>3692</v>
      </c>
      <c r="H54" s="114">
        <f t="shared" si="23"/>
        <v>0</v>
      </c>
    </row>
    <row r="55" s="109" customFormat="1" ht="16.95" customHeight="1" spans="1:8">
      <c r="A55" s="326">
        <v>50901</v>
      </c>
      <c r="B55" s="329" t="s">
        <v>2460</v>
      </c>
      <c r="C55" s="114">
        <f t="shared" ref="C55:C59" si="24">D55+E55</f>
        <v>13473</v>
      </c>
      <c r="D55" s="117">
        <v>13473</v>
      </c>
      <c r="E55" s="117">
        <v>0</v>
      </c>
      <c r="F55" s="114">
        <f t="shared" ref="F55:F59" si="25">G55+H55</f>
        <v>102</v>
      </c>
      <c r="G55" s="117">
        <v>102</v>
      </c>
      <c r="H55" s="117">
        <v>0</v>
      </c>
    </row>
    <row r="56" s="109" customFormat="1" ht="16.95" customHeight="1" spans="1:8">
      <c r="A56" s="326">
        <v>50902</v>
      </c>
      <c r="B56" s="329" t="s">
        <v>2461</v>
      </c>
      <c r="C56" s="114">
        <f t="shared" si="24"/>
        <v>1150</v>
      </c>
      <c r="D56" s="117">
        <v>1150</v>
      </c>
      <c r="E56" s="117">
        <v>0</v>
      </c>
      <c r="F56" s="114">
        <f t="shared" si="25"/>
        <v>0</v>
      </c>
      <c r="G56" s="117">
        <v>0</v>
      </c>
      <c r="H56" s="117">
        <v>0</v>
      </c>
    </row>
    <row r="57" s="109" customFormat="1" ht="16.95" customHeight="1" spans="1:8">
      <c r="A57" s="326">
        <v>50903</v>
      </c>
      <c r="B57" s="329" t="s">
        <v>2462</v>
      </c>
      <c r="C57" s="114">
        <f t="shared" si="24"/>
        <v>291</v>
      </c>
      <c r="D57" s="117">
        <v>291</v>
      </c>
      <c r="E57" s="117">
        <v>0</v>
      </c>
      <c r="F57" s="114">
        <f t="shared" si="25"/>
        <v>0</v>
      </c>
      <c r="G57" s="117">
        <v>0</v>
      </c>
      <c r="H57" s="117">
        <v>0</v>
      </c>
    </row>
    <row r="58" s="109" customFormat="1" ht="16.95" customHeight="1" spans="1:8">
      <c r="A58" s="326">
        <v>50905</v>
      </c>
      <c r="B58" s="329" t="s">
        <v>2463</v>
      </c>
      <c r="C58" s="114">
        <f t="shared" si="24"/>
        <v>3576</v>
      </c>
      <c r="D58" s="117">
        <v>3576</v>
      </c>
      <c r="E58" s="117">
        <v>0</v>
      </c>
      <c r="F58" s="114">
        <f t="shared" si="25"/>
        <v>3550</v>
      </c>
      <c r="G58" s="117">
        <v>3550</v>
      </c>
      <c r="H58" s="117">
        <v>0</v>
      </c>
    </row>
    <row r="59" s="109" customFormat="1" ht="16.95" customHeight="1" spans="1:8">
      <c r="A59" s="326">
        <v>50999</v>
      </c>
      <c r="B59" s="329" t="s">
        <v>2464</v>
      </c>
      <c r="C59" s="114">
        <f t="shared" si="24"/>
        <v>4605</v>
      </c>
      <c r="D59" s="117">
        <v>4605</v>
      </c>
      <c r="E59" s="117">
        <v>0</v>
      </c>
      <c r="F59" s="190">
        <f t="shared" si="25"/>
        <v>40</v>
      </c>
      <c r="G59" s="117">
        <v>40</v>
      </c>
      <c r="H59" s="117">
        <v>0</v>
      </c>
    </row>
    <row r="60" s="109" customFormat="1" ht="16.95" customHeight="1" spans="1:8">
      <c r="A60" s="326">
        <v>510</v>
      </c>
      <c r="B60" s="328" t="s">
        <v>2465</v>
      </c>
      <c r="C60" s="114">
        <f t="shared" ref="C60:H60" si="26">SUM(C61:C63)</f>
        <v>10572</v>
      </c>
      <c r="D60" s="114">
        <f t="shared" si="26"/>
        <v>10572</v>
      </c>
      <c r="E60" s="330">
        <f t="shared" si="26"/>
        <v>0</v>
      </c>
      <c r="F60" s="114">
        <f t="shared" si="26"/>
        <v>0</v>
      </c>
      <c r="G60" s="331">
        <f t="shared" si="26"/>
        <v>0</v>
      </c>
      <c r="H60" s="114">
        <f t="shared" si="26"/>
        <v>0</v>
      </c>
    </row>
    <row r="61" s="109" customFormat="1" ht="16.95" customHeight="1" spans="1:8">
      <c r="A61" s="326">
        <v>51002</v>
      </c>
      <c r="B61" s="329" t="s">
        <v>2466</v>
      </c>
      <c r="C61" s="114">
        <f t="shared" ref="C61:C63" si="27">D61+E61</f>
        <v>10572</v>
      </c>
      <c r="D61" s="117">
        <v>10572</v>
      </c>
      <c r="E61" s="117">
        <v>0</v>
      </c>
      <c r="F61" s="332">
        <f t="shared" ref="F61:F63" si="28">G61+H61</f>
        <v>0</v>
      </c>
      <c r="G61" s="117">
        <v>0</v>
      </c>
      <c r="H61" s="117">
        <v>0</v>
      </c>
    </row>
    <row r="62" s="109" customFormat="1" ht="16.95" customHeight="1" spans="1:8">
      <c r="A62" s="326">
        <v>51003</v>
      </c>
      <c r="B62" s="329" t="s">
        <v>2467</v>
      </c>
      <c r="C62" s="114">
        <f t="shared" si="27"/>
        <v>0</v>
      </c>
      <c r="D62" s="117">
        <v>0</v>
      </c>
      <c r="E62" s="117">
        <v>0</v>
      </c>
      <c r="F62" s="114">
        <f t="shared" si="28"/>
        <v>0</v>
      </c>
      <c r="G62" s="117">
        <v>0</v>
      </c>
      <c r="H62" s="117">
        <v>0</v>
      </c>
    </row>
    <row r="63" s="109" customFormat="1" ht="16.95" customHeight="1" spans="1:8">
      <c r="A63" s="326">
        <v>51004</v>
      </c>
      <c r="B63" s="329" t="s">
        <v>2468</v>
      </c>
      <c r="C63" s="114">
        <f t="shared" si="27"/>
        <v>0</v>
      </c>
      <c r="D63" s="117">
        <v>0</v>
      </c>
      <c r="E63" s="117">
        <v>0</v>
      </c>
      <c r="F63" s="114">
        <f t="shared" si="28"/>
        <v>0</v>
      </c>
      <c r="G63" s="117">
        <v>0</v>
      </c>
      <c r="H63" s="117">
        <v>0</v>
      </c>
    </row>
    <row r="64" s="109" customFormat="1" ht="16.95" customHeight="1" spans="1:8">
      <c r="A64" s="326">
        <v>511</v>
      </c>
      <c r="B64" s="328" t="s">
        <v>2469</v>
      </c>
      <c r="C64" s="114">
        <f t="shared" ref="C64:H64" si="29">SUM(C65:C68)</f>
        <v>79</v>
      </c>
      <c r="D64" s="114">
        <f t="shared" si="29"/>
        <v>79</v>
      </c>
      <c r="E64" s="114">
        <f t="shared" si="29"/>
        <v>0</v>
      </c>
      <c r="F64" s="114">
        <f t="shared" si="29"/>
        <v>0</v>
      </c>
      <c r="G64" s="114">
        <f t="shared" si="29"/>
        <v>0</v>
      </c>
      <c r="H64" s="114">
        <f t="shared" si="29"/>
        <v>0</v>
      </c>
    </row>
    <row r="65" s="109" customFormat="1" ht="16.95" customHeight="1" spans="1:8">
      <c r="A65" s="326">
        <v>51101</v>
      </c>
      <c r="B65" s="329" t="s">
        <v>2470</v>
      </c>
      <c r="C65" s="114">
        <f t="shared" ref="C65:C68" si="30">D65+E65</f>
        <v>75</v>
      </c>
      <c r="D65" s="117">
        <v>75</v>
      </c>
      <c r="E65" s="117">
        <v>0</v>
      </c>
      <c r="F65" s="114">
        <f t="shared" ref="F65:F68" si="31">G65+H65</f>
        <v>0</v>
      </c>
      <c r="G65" s="117">
        <v>0</v>
      </c>
      <c r="H65" s="117">
        <v>0</v>
      </c>
    </row>
    <row r="66" s="109" customFormat="1" ht="16.95" customHeight="1" spans="1:8">
      <c r="A66" s="326">
        <v>51102</v>
      </c>
      <c r="B66" s="329" t="s">
        <v>2471</v>
      </c>
      <c r="C66" s="114">
        <f t="shared" si="30"/>
        <v>0</v>
      </c>
      <c r="D66" s="117">
        <v>0</v>
      </c>
      <c r="E66" s="117">
        <v>0</v>
      </c>
      <c r="F66" s="114">
        <f t="shared" si="31"/>
        <v>0</v>
      </c>
      <c r="G66" s="117">
        <v>0</v>
      </c>
      <c r="H66" s="117">
        <v>0</v>
      </c>
    </row>
    <row r="67" s="109" customFormat="1" ht="16.95" customHeight="1" spans="1:8">
      <c r="A67" s="326">
        <v>51103</v>
      </c>
      <c r="B67" s="329" t="s">
        <v>2472</v>
      </c>
      <c r="C67" s="114">
        <f t="shared" si="30"/>
        <v>4</v>
      </c>
      <c r="D67" s="117">
        <v>4</v>
      </c>
      <c r="E67" s="117">
        <v>0</v>
      </c>
      <c r="F67" s="114">
        <f t="shared" si="31"/>
        <v>0</v>
      </c>
      <c r="G67" s="117">
        <v>0</v>
      </c>
      <c r="H67" s="117">
        <v>0</v>
      </c>
    </row>
    <row r="68" s="109" customFormat="1" ht="16.95" customHeight="1" spans="1:8">
      <c r="A68" s="326">
        <v>51104</v>
      </c>
      <c r="B68" s="329" t="s">
        <v>2473</v>
      </c>
      <c r="C68" s="114">
        <f t="shared" si="30"/>
        <v>0</v>
      </c>
      <c r="D68" s="117">
        <v>0</v>
      </c>
      <c r="E68" s="117">
        <v>0</v>
      </c>
      <c r="F68" s="114">
        <f t="shared" si="31"/>
        <v>0</v>
      </c>
      <c r="G68" s="117">
        <v>0</v>
      </c>
      <c r="H68" s="117">
        <v>0</v>
      </c>
    </row>
    <row r="69" s="109" customFormat="1" ht="16.95" customHeight="1" spans="1:8">
      <c r="A69" s="326">
        <v>599</v>
      </c>
      <c r="B69" s="328" t="s">
        <v>2474</v>
      </c>
      <c r="C69" s="114">
        <f t="shared" ref="C69:H69" si="32">SUM(C70:C74)</f>
        <v>4</v>
      </c>
      <c r="D69" s="114">
        <f t="shared" si="32"/>
        <v>4</v>
      </c>
      <c r="E69" s="114">
        <f t="shared" si="32"/>
        <v>0</v>
      </c>
      <c r="F69" s="114">
        <f t="shared" si="32"/>
        <v>0</v>
      </c>
      <c r="G69" s="114">
        <f t="shared" si="32"/>
        <v>0</v>
      </c>
      <c r="H69" s="114">
        <f t="shared" si="32"/>
        <v>0</v>
      </c>
    </row>
    <row r="70" s="109" customFormat="1" ht="16.95" customHeight="1" spans="1:8">
      <c r="A70" s="326">
        <v>59907</v>
      </c>
      <c r="B70" s="329" t="s">
        <v>2475</v>
      </c>
      <c r="C70" s="114">
        <f t="shared" ref="C70:C74" si="33">D70+E70</f>
        <v>0</v>
      </c>
      <c r="D70" s="117">
        <v>0</v>
      </c>
      <c r="E70" s="117">
        <v>0</v>
      </c>
      <c r="F70" s="114">
        <f t="shared" ref="F70:F74" si="34">G70+H70</f>
        <v>0</v>
      </c>
      <c r="G70" s="117">
        <v>0</v>
      </c>
      <c r="H70" s="117">
        <v>0</v>
      </c>
    </row>
    <row r="71" s="109" customFormat="1" ht="16.95" customHeight="1" spans="1:8">
      <c r="A71" s="326">
        <v>59908</v>
      </c>
      <c r="B71" s="329" t="s">
        <v>2476</v>
      </c>
      <c r="C71" s="114">
        <f t="shared" si="33"/>
        <v>0</v>
      </c>
      <c r="D71" s="117">
        <v>0</v>
      </c>
      <c r="E71" s="117">
        <v>0</v>
      </c>
      <c r="F71" s="114">
        <f t="shared" si="34"/>
        <v>0</v>
      </c>
      <c r="G71" s="117">
        <v>0</v>
      </c>
      <c r="H71" s="117">
        <v>0</v>
      </c>
    </row>
    <row r="72" s="109" customFormat="1" ht="16.95" customHeight="1" spans="1:8">
      <c r="A72" s="326">
        <v>59909</v>
      </c>
      <c r="B72" s="329" t="s">
        <v>2477</v>
      </c>
      <c r="C72" s="114">
        <f t="shared" si="33"/>
        <v>0</v>
      </c>
      <c r="D72" s="117">
        <v>0</v>
      </c>
      <c r="E72" s="117">
        <v>0</v>
      </c>
      <c r="F72" s="114">
        <f t="shared" si="34"/>
        <v>0</v>
      </c>
      <c r="G72" s="117">
        <v>0</v>
      </c>
      <c r="H72" s="117">
        <v>0</v>
      </c>
    </row>
    <row r="73" s="109" customFormat="1" ht="16.95" customHeight="1" spans="1:8">
      <c r="A73" s="326">
        <v>59910</v>
      </c>
      <c r="B73" s="329" t="s">
        <v>2478</v>
      </c>
      <c r="C73" s="114">
        <f t="shared" si="33"/>
        <v>0</v>
      </c>
      <c r="D73" s="117">
        <v>0</v>
      </c>
      <c r="E73" s="117">
        <v>0</v>
      </c>
      <c r="F73" s="114">
        <f t="shared" si="34"/>
        <v>0</v>
      </c>
      <c r="G73" s="117">
        <v>0</v>
      </c>
      <c r="H73" s="117">
        <v>0</v>
      </c>
    </row>
    <row r="74" s="109" customFormat="1" ht="16.95" customHeight="1" spans="1:8">
      <c r="A74" s="326">
        <v>59999</v>
      </c>
      <c r="B74" s="329" t="s">
        <v>2479</v>
      </c>
      <c r="C74" s="114">
        <f t="shared" si="33"/>
        <v>4</v>
      </c>
      <c r="D74" s="117">
        <v>4</v>
      </c>
      <c r="E74" s="117">
        <v>0</v>
      </c>
      <c r="F74" s="114">
        <f t="shared" si="34"/>
        <v>0</v>
      </c>
      <c r="G74" s="117">
        <v>0</v>
      </c>
      <c r="H74" s="117">
        <v>0</v>
      </c>
    </row>
  </sheetData>
  <mergeCells count="5">
    <mergeCell ref="A1:H1"/>
    <mergeCell ref="A4:A5"/>
    <mergeCell ref="B4:B5"/>
    <mergeCell ref="C4:C5"/>
    <mergeCell ref="F4:F5"/>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
  <sheetViews>
    <sheetView workbookViewId="0">
      <selection activeCell="G16" sqref="G16"/>
    </sheetView>
  </sheetViews>
  <sheetFormatPr defaultColWidth="12.1833333333333" defaultRowHeight="16.95" customHeight="1" outlineLevelCol="3"/>
  <cols>
    <col min="1" max="1" width="54.325" style="109" customWidth="1"/>
    <col min="2" max="2" width="19.5083333333333" style="109" customWidth="1"/>
    <col min="3" max="3" width="54.325" style="109" customWidth="1"/>
    <col min="4" max="4" width="19.5083333333333" style="109" customWidth="1"/>
    <col min="5" max="256" width="12.1833333333333" style="109" customWidth="1"/>
    <col min="257" max="16384" width="12.1833333333333" style="109"/>
  </cols>
  <sheetData>
    <row r="1" s="109" customFormat="1" ht="34" customHeight="1" spans="1:4">
      <c r="A1" s="110" t="s">
        <v>2480</v>
      </c>
      <c r="B1" s="110"/>
      <c r="C1" s="110"/>
      <c r="D1" s="110"/>
    </row>
    <row r="2" s="109" customFormat="1" ht="17" customHeight="1" spans="1:4">
      <c r="A2" s="111" t="s">
        <v>2481</v>
      </c>
      <c r="B2" s="111"/>
      <c r="C2" s="111"/>
      <c r="D2" s="111"/>
    </row>
    <row r="3" s="109" customFormat="1" ht="17" customHeight="1" spans="1:4">
      <c r="A3" s="111" t="s">
        <v>2482</v>
      </c>
      <c r="B3" s="111"/>
      <c r="C3" s="111"/>
      <c r="D3" s="111"/>
    </row>
    <row r="4" s="109" customFormat="1" ht="17" customHeight="1" spans="1:4">
      <c r="A4" s="112" t="s">
        <v>116</v>
      </c>
      <c r="B4" s="112" t="s">
        <v>2483</v>
      </c>
      <c r="C4" s="112" t="s">
        <v>116</v>
      </c>
      <c r="D4" s="112" t="s">
        <v>2483</v>
      </c>
    </row>
    <row r="5" s="109" customFormat="1" ht="17" customHeight="1" spans="1:4">
      <c r="A5" s="305" t="s">
        <v>15</v>
      </c>
      <c r="B5" s="114">
        <f>'[1]L01'!C5</f>
        <v>59678</v>
      </c>
      <c r="C5" s="305" t="s">
        <v>119</v>
      </c>
      <c r="D5" s="114">
        <f>'[1]L02'!C5</f>
        <v>189412</v>
      </c>
    </row>
    <row r="6" s="109" customFormat="1" ht="17" customHeight="1" spans="1:4">
      <c r="A6" s="305" t="s">
        <v>38</v>
      </c>
      <c r="B6" s="190">
        <f>SUM(B7,B14,B53)</f>
        <v>145521</v>
      </c>
      <c r="C6" s="305" t="s">
        <v>2484</v>
      </c>
      <c r="D6" s="114">
        <f>SUM(D7,D14,D53)</f>
        <v>0</v>
      </c>
    </row>
    <row r="7" s="109" customFormat="1" ht="17" customHeight="1" spans="1:4">
      <c r="A7" s="306" t="s">
        <v>2485</v>
      </c>
      <c r="B7" s="114">
        <f>SUM(B8:B13)</f>
        <v>4295</v>
      </c>
      <c r="C7" s="307" t="s">
        <v>2486</v>
      </c>
      <c r="D7" s="114">
        <f>SUM(D8:D13)</f>
        <v>0</v>
      </c>
    </row>
    <row r="8" s="109" customFormat="1" customHeight="1" spans="1:4">
      <c r="A8" s="113" t="s">
        <v>2487</v>
      </c>
      <c r="B8" s="308">
        <v>0</v>
      </c>
      <c r="C8" s="113" t="s">
        <v>2488</v>
      </c>
      <c r="D8" s="115">
        <v>0</v>
      </c>
    </row>
    <row r="9" s="109" customFormat="1" customHeight="1" spans="1:4">
      <c r="A9" s="191" t="s">
        <v>2489</v>
      </c>
      <c r="B9" s="115">
        <v>115</v>
      </c>
      <c r="C9" s="192" t="s">
        <v>2490</v>
      </c>
      <c r="D9" s="115">
        <v>0</v>
      </c>
    </row>
    <row r="10" s="109" customFormat="1" customHeight="1" spans="1:4">
      <c r="A10" s="113" t="s">
        <v>2491</v>
      </c>
      <c r="B10" s="309">
        <v>1070</v>
      </c>
      <c r="C10" s="113" t="s">
        <v>2492</v>
      </c>
      <c r="D10" s="115">
        <v>0</v>
      </c>
    </row>
    <row r="11" s="109" customFormat="1" customHeight="1" spans="1:4">
      <c r="A11" s="113" t="s">
        <v>2493</v>
      </c>
      <c r="B11" s="115">
        <v>0</v>
      </c>
      <c r="C11" s="113" t="s">
        <v>2494</v>
      </c>
      <c r="D11" s="115">
        <v>0</v>
      </c>
    </row>
    <row r="12" s="109" customFormat="1" customHeight="1" spans="1:4">
      <c r="A12" s="113" t="s">
        <v>2495</v>
      </c>
      <c r="B12" s="115">
        <v>0</v>
      </c>
      <c r="C12" s="113" t="s">
        <v>2496</v>
      </c>
      <c r="D12" s="115">
        <v>0</v>
      </c>
    </row>
    <row r="13" s="109" customFormat="1" customHeight="1" spans="1:4">
      <c r="A13" s="113" t="s">
        <v>2497</v>
      </c>
      <c r="B13" s="115">
        <v>3110</v>
      </c>
      <c r="C13" s="113" t="s">
        <v>2498</v>
      </c>
      <c r="D13" s="115">
        <v>0</v>
      </c>
    </row>
    <row r="14" s="109" customFormat="1" customHeight="1" spans="1:4">
      <c r="A14" s="305" t="s">
        <v>2499</v>
      </c>
      <c r="B14" s="114">
        <f>SUM(B15:B52)</f>
        <v>117986</v>
      </c>
      <c r="C14" s="305" t="s">
        <v>2500</v>
      </c>
      <c r="D14" s="114">
        <f>SUM(D15:D52)</f>
        <v>0</v>
      </c>
    </row>
    <row r="15" s="109" customFormat="1" customHeight="1" spans="1:4">
      <c r="A15" s="113" t="s">
        <v>2501</v>
      </c>
      <c r="B15" s="115">
        <v>14451</v>
      </c>
      <c r="C15" s="113" t="s">
        <v>2502</v>
      </c>
      <c r="D15" s="115">
        <v>0</v>
      </c>
    </row>
    <row r="16" s="109" customFormat="1" customHeight="1" spans="1:4">
      <c r="A16" s="113" t="s">
        <v>2503</v>
      </c>
      <c r="B16" s="115">
        <v>22811</v>
      </c>
      <c r="C16" s="113" t="s">
        <v>2504</v>
      </c>
      <c r="D16" s="115">
        <v>0</v>
      </c>
    </row>
    <row r="17" s="109" customFormat="1" customHeight="1" spans="1:4">
      <c r="A17" s="113" t="s">
        <v>2505</v>
      </c>
      <c r="B17" s="115">
        <v>250</v>
      </c>
      <c r="C17" s="113" t="s">
        <v>2506</v>
      </c>
      <c r="D17" s="115">
        <v>0</v>
      </c>
    </row>
    <row r="18" s="109" customFormat="1" customHeight="1" spans="1:4">
      <c r="A18" s="113" t="s">
        <v>2507</v>
      </c>
      <c r="B18" s="115">
        <v>9381</v>
      </c>
      <c r="C18" s="113" t="s">
        <v>2508</v>
      </c>
      <c r="D18" s="115">
        <v>0</v>
      </c>
    </row>
    <row r="19" s="109" customFormat="1" customHeight="1" spans="1:4">
      <c r="A19" s="113" t="s">
        <v>2509</v>
      </c>
      <c r="B19" s="115">
        <v>0</v>
      </c>
      <c r="C19" s="113" t="s">
        <v>2510</v>
      </c>
      <c r="D19" s="115">
        <v>0</v>
      </c>
    </row>
    <row r="20" s="109" customFormat="1" customHeight="1" spans="1:4">
      <c r="A20" s="113" t="s">
        <v>2511</v>
      </c>
      <c r="B20" s="115">
        <v>0</v>
      </c>
      <c r="C20" s="113" t="s">
        <v>2512</v>
      </c>
      <c r="D20" s="115">
        <v>0</v>
      </c>
    </row>
    <row r="21" s="109" customFormat="1" customHeight="1" spans="1:4">
      <c r="A21" s="113" t="s">
        <v>2513</v>
      </c>
      <c r="B21" s="115">
        <v>74</v>
      </c>
      <c r="C21" s="113" t="s">
        <v>2514</v>
      </c>
      <c r="D21" s="115">
        <v>0</v>
      </c>
    </row>
    <row r="22" s="109" customFormat="1" customHeight="1" spans="1:4">
      <c r="A22" s="113" t="s">
        <v>2515</v>
      </c>
      <c r="B22" s="115">
        <v>0</v>
      </c>
      <c r="C22" s="113" t="s">
        <v>2516</v>
      </c>
      <c r="D22" s="115">
        <v>0</v>
      </c>
    </row>
    <row r="23" s="109" customFormat="1" customHeight="1" spans="1:4">
      <c r="A23" s="113" t="s">
        <v>2517</v>
      </c>
      <c r="B23" s="115">
        <v>9213</v>
      </c>
      <c r="C23" s="113" t="s">
        <v>2518</v>
      </c>
      <c r="D23" s="115">
        <v>0</v>
      </c>
    </row>
    <row r="24" s="109" customFormat="1" customHeight="1" spans="1:4">
      <c r="A24" s="113" t="s">
        <v>2519</v>
      </c>
      <c r="B24" s="115">
        <v>0</v>
      </c>
      <c r="C24" s="113" t="s">
        <v>2520</v>
      </c>
      <c r="D24" s="115">
        <v>0</v>
      </c>
    </row>
    <row r="25" s="109" customFormat="1" customHeight="1" spans="1:4">
      <c r="A25" s="113" t="s">
        <v>2521</v>
      </c>
      <c r="B25" s="115">
        <v>8</v>
      </c>
      <c r="C25" s="113" t="s">
        <v>2522</v>
      </c>
      <c r="D25" s="115">
        <v>0</v>
      </c>
    </row>
    <row r="26" s="109" customFormat="1" customHeight="1" spans="1:4">
      <c r="A26" s="113" t="s">
        <v>2523</v>
      </c>
      <c r="B26" s="115">
        <v>0</v>
      </c>
      <c r="C26" s="113" t="s">
        <v>2524</v>
      </c>
      <c r="D26" s="115">
        <v>0</v>
      </c>
    </row>
    <row r="27" s="109" customFormat="1" customHeight="1" spans="1:4">
      <c r="A27" s="113" t="s">
        <v>2525</v>
      </c>
      <c r="B27" s="115">
        <v>2564</v>
      </c>
      <c r="C27" s="113" t="s">
        <v>2526</v>
      </c>
      <c r="D27" s="115">
        <v>0</v>
      </c>
    </row>
    <row r="28" s="109" customFormat="1" customHeight="1" spans="1:4">
      <c r="A28" s="113" t="s">
        <v>2527</v>
      </c>
      <c r="B28" s="115">
        <v>0</v>
      </c>
      <c r="C28" s="113" t="s">
        <v>2528</v>
      </c>
      <c r="D28" s="115">
        <v>0</v>
      </c>
    </row>
    <row r="29" s="109" customFormat="1" customHeight="1" spans="1:4">
      <c r="A29" s="113" t="s">
        <v>2529</v>
      </c>
      <c r="B29" s="115">
        <v>0</v>
      </c>
      <c r="C29" s="113" t="s">
        <v>2530</v>
      </c>
      <c r="D29" s="115">
        <v>0</v>
      </c>
    </row>
    <row r="30" s="109" customFormat="1" customHeight="1" spans="1:4">
      <c r="A30" s="113" t="s">
        <v>2531</v>
      </c>
      <c r="B30" s="115">
        <v>0</v>
      </c>
      <c r="C30" s="113" t="s">
        <v>2532</v>
      </c>
      <c r="D30" s="115">
        <v>0</v>
      </c>
    </row>
    <row r="31" s="109" customFormat="1" customHeight="1" spans="1:4">
      <c r="A31" s="113" t="s">
        <v>2533</v>
      </c>
      <c r="B31" s="115">
        <v>208</v>
      </c>
      <c r="C31" s="113" t="s">
        <v>2534</v>
      </c>
      <c r="D31" s="115">
        <v>0</v>
      </c>
    </row>
    <row r="32" s="109" customFormat="1" customHeight="1" spans="1:4">
      <c r="A32" s="113" t="s">
        <v>2535</v>
      </c>
      <c r="B32" s="115">
        <v>11775</v>
      </c>
      <c r="C32" s="113" t="s">
        <v>2536</v>
      </c>
      <c r="D32" s="115">
        <v>0</v>
      </c>
    </row>
    <row r="33" s="109" customFormat="1" customHeight="1" spans="1:4">
      <c r="A33" s="113" t="s">
        <v>2537</v>
      </c>
      <c r="B33" s="115">
        <v>0</v>
      </c>
      <c r="C33" s="113" t="s">
        <v>2538</v>
      </c>
      <c r="D33" s="115">
        <v>0</v>
      </c>
    </row>
    <row r="34" s="109" customFormat="1" customHeight="1" spans="1:4">
      <c r="A34" s="113" t="s">
        <v>2539</v>
      </c>
      <c r="B34" s="115">
        <v>146</v>
      </c>
      <c r="C34" s="113" t="s">
        <v>2540</v>
      </c>
      <c r="D34" s="115">
        <v>0</v>
      </c>
    </row>
    <row r="35" s="109" customFormat="1" customHeight="1" spans="1:4">
      <c r="A35" s="113" t="s">
        <v>2541</v>
      </c>
      <c r="B35" s="115">
        <v>15747</v>
      </c>
      <c r="C35" s="113" t="s">
        <v>2542</v>
      </c>
      <c r="D35" s="115">
        <v>0</v>
      </c>
    </row>
    <row r="36" s="109" customFormat="1" customHeight="1" spans="1:4">
      <c r="A36" s="113" t="s">
        <v>2543</v>
      </c>
      <c r="B36" s="115">
        <v>8573</v>
      </c>
      <c r="C36" s="113" t="s">
        <v>2544</v>
      </c>
      <c r="D36" s="115">
        <v>0</v>
      </c>
    </row>
    <row r="37" s="109" customFormat="1" customHeight="1" spans="1:4">
      <c r="A37" s="113" t="s">
        <v>2545</v>
      </c>
      <c r="B37" s="115">
        <v>0</v>
      </c>
      <c r="C37" s="113" t="s">
        <v>2546</v>
      </c>
      <c r="D37" s="115">
        <v>0</v>
      </c>
    </row>
    <row r="38" s="109" customFormat="1" customHeight="1" spans="1:4">
      <c r="A38" s="113" t="s">
        <v>2547</v>
      </c>
      <c r="B38" s="115">
        <v>0</v>
      </c>
      <c r="C38" s="113" t="s">
        <v>2548</v>
      </c>
      <c r="D38" s="115">
        <v>0</v>
      </c>
    </row>
    <row r="39" s="109" customFormat="1" customHeight="1" spans="1:4">
      <c r="A39" s="113" t="s">
        <v>2549</v>
      </c>
      <c r="B39" s="115">
        <v>4962</v>
      </c>
      <c r="C39" s="113" t="s">
        <v>2550</v>
      </c>
      <c r="D39" s="115">
        <v>0</v>
      </c>
    </row>
    <row r="40" s="109" customFormat="1" customHeight="1" spans="1:4">
      <c r="A40" s="113" t="s">
        <v>2551</v>
      </c>
      <c r="B40" s="115">
        <v>194</v>
      </c>
      <c r="C40" s="113" t="s">
        <v>2552</v>
      </c>
      <c r="D40" s="310">
        <v>0</v>
      </c>
    </row>
    <row r="41" s="109" customFormat="1" customHeight="1" spans="1:4">
      <c r="A41" s="113" t="s">
        <v>2553</v>
      </c>
      <c r="B41" s="115">
        <v>0</v>
      </c>
      <c r="C41" s="191" t="s">
        <v>2554</v>
      </c>
      <c r="D41" s="115">
        <v>0</v>
      </c>
    </row>
    <row r="42" s="109" customFormat="1" customHeight="1" spans="1:4">
      <c r="A42" s="113" t="s">
        <v>2555</v>
      </c>
      <c r="B42" s="115">
        <v>0</v>
      </c>
      <c r="C42" s="113" t="s">
        <v>2556</v>
      </c>
      <c r="D42" s="309">
        <v>0</v>
      </c>
    </row>
    <row r="43" s="109" customFormat="1" customHeight="1" spans="1:4">
      <c r="A43" s="113" t="s">
        <v>2557</v>
      </c>
      <c r="B43" s="115">
        <v>0</v>
      </c>
      <c r="C43" s="113" t="s">
        <v>2558</v>
      </c>
      <c r="D43" s="115">
        <v>0</v>
      </c>
    </row>
    <row r="44" s="109" customFormat="1" customHeight="1" spans="1:4">
      <c r="A44" s="113" t="s">
        <v>2559</v>
      </c>
      <c r="B44" s="115">
        <v>0</v>
      </c>
      <c r="C44" s="113" t="s">
        <v>2560</v>
      </c>
      <c r="D44" s="115">
        <v>0</v>
      </c>
    </row>
    <row r="45" s="109" customFormat="1" customHeight="1" spans="1:4">
      <c r="A45" s="113" t="s">
        <v>2561</v>
      </c>
      <c r="B45" s="115">
        <v>6519</v>
      </c>
      <c r="C45" s="113" t="s">
        <v>2562</v>
      </c>
      <c r="D45" s="115">
        <v>0</v>
      </c>
    </row>
    <row r="46" s="109" customFormat="1" customHeight="1" spans="1:4">
      <c r="A46" s="113" t="s">
        <v>2563</v>
      </c>
      <c r="B46" s="115">
        <v>0</v>
      </c>
      <c r="C46" s="113" t="s">
        <v>2564</v>
      </c>
      <c r="D46" s="115">
        <v>0</v>
      </c>
    </row>
    <row r="47" s="109" customFormat="1" customHeight="1" spans="1:4">
      <c r="A47" s="113" t="s">
        <v>2565</v>
      </c>
      <c r="B47" s="115">
        <v>1</v>
      </c>
      <c r="C47" s="113" t="s">
        <v>2566</v>
      </c>
      <c r="D47" s="115">
        <v>0</v>
      </c>
    </row>
    <row r="48" s="109" customFormat="1" customHeight="1" spans="1:4">
      <c r="A48" s="113" t="s">
        <v>2567</v>
      </c>
      <c r="B48" s="115">
        <v>0</v>
      </c>
      <c r="C48" s="113" t="s">
        <v>2568</v>
      </c>
      <c r="D48" s="115">
        <v>0</v>
      </c>
    </row>
    <row r="49" s="109" customFormat="1" customHeight="1" spans="1:4">
      <c r="A49" s="113" t="s">
        <v>2569</v>
      </c>
      <c r="B49" s="115">
        <v>1760</v>
      </c>
      <c r="C49" s="113" t="s">
        <v>2570</v>
      </c>
      <c r="D49" s="115">
        <v>0</v>
      </c>
    </row>
    <row r="50" s="109" customFormat="1" customHeight="1" spans="1:4">
      <c r="A50" s="113" t="s">
        <v>2571</v>
      </c>
      <c r="B50" s="115">
        <v>1365</v>
      </c>
      <c r="C50" s="113" t="s">
        <v>2572</v>
      </c>
      <c r="D50" s="115">
        <v>0</v>
      </c>
    </row>
    <row r="51" s="109" customFormat="1" customHeight="1" spans="1:4">
      <c r="A51" s="113" t="s">
        <v>2573</v>
      </c>
      <c r="B51" s="115">
        <v>7058</v>
      </c>
      <c r="C51" s="113" t="s">
        <v>2574</v>
      </c>
      <c r="D51" s="115">
        <v>0</v>
      </c>
    </row>
    <row r="52" s="109" customFormat="1" customHeight="1" spans="1:4">
      <c r="A52" s="113" t="s">
        <v>2575</v>
      </c>
      <c r="B52" s="115">
        <v>926</v>
      </c>
      <c r="C52" s="113" t="s">
        <v>2576</v>
      </c>
      <c r="D52" s="115">
        <v>0</v>
      </c>
    </row>
    <row r="53" s="109" customFormat="1" customHeight="1" spans="1:4">
      <c r="A53" s="305" t="s">
        <v>2577</v>
      </c>
      <c r="B53" s="114">
        <f>SUM(B54:B74)</f>
        <v>23240</v>
      </c>
      <c r="C53" s="305" t="s">
        <v>2578</v>
      </c>
      <c r="D53" s="114">
        <f>SUM(D54:D74)</f>
        <v>0</v>
      </c>
    </row>
    <row r="54" s="109" customFormat="1" customHeight="1" spans="1:4">
      <c r="A54" s="113" t="s">
        <v>2042</v>
      </c>
      <c r="B54" s="115">
        <v>173</v>
      </c>
      <c r="C54" s="113" t="s">
        <v>2042</v>
      </c>
      <c r="D54" s="115">
        <v>0</v>
      </c>
    </row>
    <row r="55" s="109" customFormat="1" customHeight="1" spans="1:4">
      <c r="A55" s="113" t="s">
        <v>2579</v>
      </c>
      <c r="B55" s="115">
        <v>0</v>
      </c>
      <c r="C55" s="113" t="s">
        <v>2579</v>
      </c>
      <c r="D55" s="115">
        <v>0</v>
      </c>
    </row>
    <row r="56" s="109" customFormat="1" ht="17" customHeight="1" spans="1:4">
      <c r="A56" s="113" t="s">
        <v>2580</v>
      </c>
      <c r="B56" s="115">
        <v>0</v>
      </c>
      <c r="C56" s="113" t="s">
        <v>2580</v>
      </c>
      <c r="D56" s="115">
        <v>0</v>
      </c>
    </row>
    <row r="57" s="109" customFormat="1" ht="17" customHeight="1" spans="1:4">
      <c r="A57" s="113" t="s">
        <v>2581</v>
      </c>
      <c r="B57" s="115">
        <v>0</v>
      </c>
      <c r="C57" s="113" t="s">
        <v>2581</v>
      </c>
      <c r="D57" s="115">
        <v>0</v>
      </c>
    </row>
    <row r="58" s="109" customFormat="1" ht="17" customHeight="1" spans="1:4">
      <c r="A58" s="113" t="s">
        <v>2044</v>
      </c>
      <c r="B58" s="115">
        <v>439</v>
      </c>
      <c r="C58" s="113" t="s">
        <v>2044</v>
      </c>
      <c r="D58" s="115">
        <v>0</v>
      </c>
    </row>
    <row r="59" s="109" customFormat="1" ht="17" customHeight="1" spans="1:4">
      <c r="A59" s="113" t="s">
        <v>2582</v>
      </c>
      <c r="B59" s="115">
        <v>0</v>
      </c>
      <c r="C59" s="113" t="s">
        <v>2582</v>
      </c>
      <c r="D59" s="115">
        <v>0</v>
      </c>
    </row>
    <row r="60" s="109" customFormat="1" ht="17" customHeight="1" spans="1:4">
      <c r="A60" s="113" t="s">
        <v>2583</v>
      </c>
      <c r="B60" s="115">
        <v>90</v>
      </c>
      <c r="C60" s="113" t="s">
        <v>2583</v>
      </c>
      <c r="D60" s="115">
        <v>0</v>
      </c>
    </row>
    <row r="61" s="109" customFormat="1" ht="17" customHeight="1" spans="1:4">
      <c r="A61" s="113" t="s">
        <v>2584</v>
      </c>
      <c r="B61" s="115">
        <v>3795</v>
      </c>
      <c r="C61" s="113" t="s">
        <v>2584</v>
      </c>
      <c r="D61" s="115">
        <v>0</v>
      </c>
    </row>
    <row r="62" s="109" customFormat="1" ht="17" customHeight="1" spans="1:4">
      <c r="A62" s="113" t="s">
        <v>2585</v>
      </c>
      <c r="B62" s="115">
        <v>1795</v>
      </c>
      <c r="C62" s="113" t="s">
        <v>2585</v>
      </c>
      <c r="D62" s="115">
        <v>0</v>
      </c>
    </row>
    <row r="63" s="109" customFormat="1" ht="17" customHeight="1" spans="1:4">
      <c r="A63" s="113" t="s">
        <v>2050</v>
      </c>
      <c r="B63" s="115">
        <v>182</v>
      </c>
      <c r="C63" s="113" t="s">
        <v>2050</v>
      </c>
      <c r="D63" s="115">
        <v>0</v>
      </c>
    </row>
    <row r="64" s="109" customFormat="1" ht="17" customHeight="1" spans="1:4">
      <c r="A64" s="113" t="s">
        <v>2586</v>
      </c>
      <c r="B64" s="115">
        <v>1499</v>
      </c>
      <c r="C64" s="113" t="s">
        <v>2586</v>
      </c>
      <c r="D64" s="115">
        <v>0</v>
      </c>
    </row>
    <row r="65" s="109" customFormat="1" ht="17" customHeight="1" spans="1:4">
      <c r="A65" s="113" t="s">
        <v>2587</v>
      </c>
      <c r="B65" s="115">
        <v>5299</v>
      </c>
      <c r="C65" s="113" t="s">
        <v>2587</v>
      </c>
      <c r="D65" s="115">
        <v>0</v>
      </c>
    </row>
    <row r="66" s="109" customFormat="1" ht="17" customHeight="1" spans="1:4">
      <c r="A66" s="113" t="s">
        <v>2053</v>
      </c>
      <c r="B66" s="115">
        <v>50</v>
      </c>
      <c r="C66" s="113" t="s">
        <v>2053</v>
      </c>
      <c r="D66" s="115">
        <v>0</v>
      </c>
    </row>
    <row r="67" s="109" customFormat="1" ht="17" customHeight="1" spans="1:4">
      <c r="A67" s="113" t="s">
        <v>2588</v>
      </c>
      <c r="B67" s="115">
        <v>67</v>
      </c>
      <c r="C67" s="113" t="s">
        <v>2588</v>
      </c>
      <c r="D67" s="115">
        <v>0</v>
      </c>
    </row>
    <row r="68" s="109" customFormat="1" ht="17" customHeight="1" spans="1:4">
      <c r="A68" s="113" t="s">
        <v>2589</v>
      </c>
      <c r="B68" s="115">
        <v>540</v>
      </c>
      <c r="C68" s="113" t="s">
        <v>2589</v>
      </c>
      <c r="D68" s="115">
        <v>0</v>
      </c>
    </row>
    <row r="69" s="109" customFormat="1" ht="17" customHeight="1" spans="1:4">
      <c r="A69" s="113" t="s">
        <v>2590</v>
      </c>
      <c r="B69" s="115">
        <v>5567</v>
      </c>
      <c r="C69" s="113" t="s">
        <v>2590</v>
      </c>
      <c r="D69" s="115">
        <v>0</v>
      </c>
    </row>
    <row r="70" s="109" customFormat="1" ht="17" customHeight="1" spans="1:4">
      <c r="A70" s="113" t="s">
        <v>2591</v>
      </c>
      <c r="B70" s="115">
        <v>28</v>
      </c>
      <c r="C70" s="113" t="s">
        <v>2591</v>
      </c>
      <c r="D70" s="115">
        <v>0</v>
      </c>
    </row>
    <row r="71" s="109" customFormat="1" ht="17" customHeight="1" spans="1:4">
      <c r="A71" s="113" t="s">
        <v>2055</v>
      </c>
      <c r="B71" s="115">
        <v>3676</v>
      </c>
      <c r="C71" s="113" t="s">
        <v>2055</v>
      </c>
      <c r="D71" s="115">
        <v>0</v>
      </c>
    </row>
    <row r="72" s="109" customFormat="1" ht="17" customHeight="1" spans="1:4">
      <c r="A72" s="113" t="s">
        <v>2592</v>
      </c>
      <c r="B72" s="115">
        <v>0</v>
      </c>
      <c r="C72" s="113" t="s">
        <v>2592</v>
      </c>
      <c r="D72" s="115">
        <v>0</v>
      </c>
    </row>
    <row r="73" s="109" customFormat="1" customHeight="1" spans="1:4">
      <c r="A73" s="113" t="s">
        <v>2593</v>
      </c>
      <c r="B73" s="115">
        <v>10</v>
      </c>
      <c r="C73" s="113" t="s">
        <v>2593</v>
      </c>
      <c r="D73" s="115">
        <v>0</v>
      </c>
    </row>
    <row r="74" s="109" customFormat="1" ht="17" customHeight="1" spans="1:4">
      <c r="A74" s="113" t="s">
        <v>2594</v>
      </c>
      <c r="B74" s="115">
        <v>30</v>
      </c>
      <c r="C74" s="113" t="s">
        <v>2057</v>
      </c>
      <c r="D74" s="115">
        <v>0</v>
      </c>
    </row>
    <row r="75" s="109" customFormat="1" ht="17" customHeight="1" spans="1:4">
      <c r="A75" s="305" t="s">
        <v>2595</v>
      </c>
      <c r="B75" s="114">
        <f>SUM(B76:B77)</f>
        <v>0</v>
      </c>
      <c r="C75" s="305" t="s">
        <v>2596</v>
      </c>
      <c r="D75" s="114">
        <f>SUM(D76:D77)</f>
        <v>8798</v>
      </c>
    </row>
    <row r="76" s="109" customFormat="1" ht="17" customHeight="1" spans="1:4">
      <c r="A76" s="113" t="s">
        <v>2597</v>
      </c>
      <c r="B76" s="115">
        <v>0</v>
      </c>
      <c r="C76" s="113" t="s">
        <v>2598</v>
      </c>
      <c r="D76" s="115">
        <v>46</v>
      </c>
    </row>
    <row r="77" s="109" customFormat="1" ht="17" customHeight="1" spans="1:4">
      <c r="A77" s="113" t="s">
        <v>2599</v>
      </c>
      <c r="B77" s="115">
        <v>0</v>
      </c>
      <c r="C77" s="113" t="s">
        <v>2600</v>
      </c>
      <c r="D77" s="115">
        <v>8752</v>
      </c>
    </row>
    <row r="78" s="109" customFormat="1" ht="17" customHeight="1" spans="1:4">
      <c r="A78" s="305" t="s">
        <v>2601</v>
      </c>
      <c r="B78" s="116">
        <v>0</v>
      </c>
      <c r="C78" s="113"/>
      <c r="D78" s="196"/>
    </row>
    <row r="79" s="109" customFormat="1" ht="17" customHeight="1" spans="1:4">
      <c r="A79" s="305" t="s">
        <v>106</v>
      </c>
      <c r="B79" s="116">
        <v>22459</v>
      </c>
      <c r="C79" s="113"/>
      <c r="D79" s="196"/>
    </row>
    <row r="80" s="109" customFormat="1" ht="17" customHeight="1" spans="1:4">
      <c r="A80" s="305" t="s">
        <v>2602</v>
      </c>
      <c r="B80" s="114">
        <f>SUM(B81:B83)</f>
        <v>9257</v>
      </c>
      <c r="C80" s="305" t="s">
        <v>2402</v>
      </c>
      <c r="D80" s="117">
        <v>0</v>
      </c>
    </row>
    <row r="81" s="109" customFormat="1" ht="17" customHeight="1" spans="1:4">
      <c r="A81" s="113" t="s">
        <v>2603</v>
      </c>
      <c r="B81" s="117">
        <v>7571</v>
      </c>
      <c r="C81" s="113"/>
      <c r="D81" s="196"/>
    </row>
    <row r="82" s="109" customFormat="1" customHeight="1" spans="1:4">
      <c r="A82" s="113" t="s">
        <v>2604</v>
      </c>
      <c r="B82" s="117">
        <v>1686</v>
      </c>
      <c r="C82" s="113"/>
      <c r="D82" s="196"/>
    </row>
    <row r="83" s="109" customFormat="1" ht="17" customHeight="1" spans="1:4">
      <c r="A83" s="113" t="s">
        <v>2605</v>
      </c>
      <c r="B83" s="117">
        <v>0</v>
      </c>
      <c r="C83" s="113"/>
      <c r="D83" s="196"/>
    </row>
    <row r="84" s="109" customFormat="1" ht="17" customHeight="1" spans="1:4">
      <c r="A84" s="305" t="s">
        <v>2606</v>
      </c>
      <c r="B84" s="114">
        <f>B85</f>
        <v>0</v>
      </c>
      <c r="C84" s="305" t="s">
        <v>2607</v>
      </c>
      <c r="D84" s="114">
        <f>D85</f>
        <v>0</v>
      </c>
    </row>
    <row r="85" s="109" customFormat="1" ht="17" customHeight="1" spans="1:4">
      <c r="A85" s="305" t="s">
        <v>2608</v>
      </c>
      <c r="B85" s="114">
        <f>B86</f>
        <v>0</v>
      </c>
      <c r="C85" s="305" t="s">
        <v>2609</v>
      </c>
      <c r="D85" s="114">
        <f>SUM(D86:D89)</f>
        <v>0</v>
      </c>
    </row>
    <row r="86" s="109" customFormat="1" ht="17" customHeight="1" spans="1:4">
      <c r="A86" s="305" t="s">
        <v>2610</v>
      </c>
      <c r="B86" s="114">
        <f>SUM(B87:B90)</f>
        <v>0</v>
      </c>
      <c r="C86" s="113" t="s">
        <v>2611</v>
      </c>
      <c r="D86" s="117">
        <v>0</v>
      </c>
    </row>
    <row r="87" s="109" customFormat="1" ht="17" customHeight="1" spans="1:4">
      <c r="A87" s="113" t="s">
        <v>2612</v>
      </c>
      <c r="B87" s="117">
        <v>0</v>
      </c>
      <c r="C87" s="113" t="s">
        <v>2613</v>
      </c>
      <c r="D87" s="117">
        <v>0</v>
      </c>
    </row>
    <row r="88" s="109" customFormat="1" ht="17" customHeight="1" spans="1:4">
      <c r="A88" s="113" t="s">
        <v>2614</v>
      </c>
      <c r="B88" s="117">
        <v>0</v>
      </c>
      <c r="C88" s="113" t="s">
        <v>2615</v>
      </c>
      <c r="D88" s="117">
        <v>0</v>
      </c>
    </row>
    <row r="89" s="109" customFormat="1" ht="17" customHeight="1" spans="1:4">
      <c r="A89" s="113" t="s">
        <v>2616</v>
      </c>
      <c r="B89" s="117">
        <v>0</v>
      </c>
      <c r="C89" s="113" t="s">
        <v>2617</v>
      </c>
      <c r="D89" s="117">
        <v>0</v>
      </c>
    </row>
    <row r="90" s="109" customFormat="1" ht="17" customHeight="1" spans="1:4">
      <c r="A90" s="113" t="s">
        <v>2618</v>
      </c>
      <c r="B90" s="117">
        <v>0</v>
      </c>
      <c r="C90" s="113"/>
      <c r="D90" s="196"/>
    </row>
    <row r="91" s="109" customFormat="1" ht="17" customHeight="1" spans="1:4">
      <c r="A91" s="305" t="s">
        <v>2619</v>
      </c>
      <c r="B91" s="114">
        <f>B92</f>
        <v>3302</v>
      </c>
      <c r="C91" s="305" t="s">
        <v>2620</v>
      </c>
      <c r="D91" s="114">
        <f>SUM(D92:D95)</f>
        <v>0</v>
      </c>
    </row>
    <row r="92" s="109" customFormat="1" ht="17" customHeight="1" spans="1:4">
      <c r="A92" s="305" t="s">
        <v>2621</v>
      </c>
      <c r="B92" s="114">
        <f>SUM(B93:B96)</f>
        <v>3302</v>
      </c>
      <c r="C92" s="113" t="s">
        <v>2622</v>
      </c>
      <c r="D92" s="115">
        <v>0</v>
      </c>
    </row>
    <row r="93" s="109" customFormat="1" ht="17" customHeight="1" spans="1:4">
      <c r="A93" s="113" t="s">
        <v>2623</v>
      </c>
      <c r="B93" s="115">
        <v>3302</v>
      </c>
      <c r="C93" s="113" t="s">
        <v>2624</v>
      </c>
      <c r="D93" s="115">
        <v>0</v>
      </c>
    </row>
    <row r="94" s="109" customFormat="1" ht="17" customHeight="1" spans="1:4">
      <c r="A94" s="113" t="s">
        <v>2625</v>
      </c>
      <c r="B94" s="115">
        <v>0</v>
      </c>
      <c r="C94" s="113" t="s">
        <v>2626</v>
      </c>
      <c r="D94" s="115">
        <v>0</v>
      </c>
    </row>
    <row r="95" s="109" customFormat="1" ht="17" customHeight="1" spans="1:4">
      <c r="A95" s="113" t="s">
        <v>2627</v>
      </c>
      <c r="B95" s="115">
        <v>0</v>
      </c>
      <c r="C95" s="113" t="s">
        <v>2628</v>
      </c>
      <c r="D95" s="115">
        <v>0</v>
      </c>
    </row>
    <row r="96" s="109" customFormat="1" ht="17" customHeight="1" spans="1:4">
      <c r="A96" s="113" t="s">
        <v>2629</v>
      </c>
      <c r="B96" s="115">
        <v>0</v>
      </c>
      <c r="C96" s="113"/>
      <c r="D96" s="112"/>
    </row>
    <row r="97" s="109" customFormat="1" ht="17" customHeight="1" spans="1:4">
      <c r="A97" s="305" t="s">
        <v>2630</v>
      </c>
      <c r="B97" s="115">
        <v>0</v>
      </c>
      <c r="C97" s="305" t="s">
        <v>2631</v>
      </c>
      <c r="D97" s="117">
        <v>0</v>
      </c>
    </row>
    <row r="98" s="109" customFormat="1" ht="17" customHeight="1" spans="1:4">
      <c r="A98" s="305" t="s">
        <v>2632</v>
      </c>
      <c r="B98" s="116">
        <v>0</v>
      </c>
      <c r="C98" s="305" t="s">
        <v>2633</v>
      </c>
      <c r="D98" s="117">
        <v>0</v>
      </c>
    </row>
    <row r="99" s="109" customFormat="1" ht="17" customHeight="1" spans="1:4">
      <c r="A99" s="305" t="s">
        <v>2634</v>
      </c>
      <c r="B99" s="115">
        <v>0</v>
      </c>
      <c r="C99" s="305" t="s">
        <v>2635</v>
      </c>
      <c r="D99" s="117">
        <v>0</v>
      </c>
    </row>
    <row r="100" s="109" customFormat="1" ht="17" customHeight="1" spans="1:4">
      <c r="A100" s="305" t="s">
        <v>2636</v>
      </c>
      <c r="B100" s="311">
        <v>2061</v>
      </c>
      <c r="C100" s="305" t="s">
        <v>2403</v>
      </c>
      <c r="D100" s="311">
        <v>3292</v>
      </c>
    </row>
    <row r="101" s="109" customFormat="1" customHeight="1" spans="1:4">
      <c r="A101" s="306" t="s">
        <v>2637</v>
      </c>
      <c r="B101" s="114">
        <f>SUM(B102,B106,B110,B114)</f>
        <v>0</v>
      </c>
      <c r="C101" s="312" t="s">
        <v>2638</v>
      </c>
      <c r="D101" s="114">
        <f>SUM(D102,D106,D110,D114)</f>
        <v>0</v>
      </c>
    </row>
    <row r="102" s="109" customFormat="1" customHeight="1" spans="1:4">
      <c r="A102" s="306" t="s">
        <v>2639</v>
      </c>
      <c r="B102" s="114">
        <f>SUM(B103:B105)</f>
        <v>0</v>
      </c>
      <c r="C102" s="312" t="s">
        <v>2640</v>
      </c>
      <c r="D102" s="114">
        <f>SUM(D103:D105)</f>
        <v>0</v>
      </c>
    </row>
    <row r="103" s="109" customFormat="1" customHeight="1" spans="1:4">
      <c r="A103" s="191" t="s">
        <v>2641</v>
      </c>
      <c r="B103" s="117">
        <v>0</v>
      </c>
      <c r="C103" s="313" t="s">
        <v>2642</v>
      </c>
      <c r="D103" s="117">
        <v>0</v>
      </c>
    </row>
    <row r="104" s="109" customFormat="1" customHeight="1" spans="1:4">
      <c r="A104" s="191" t="s">
        <v>2643</v>
      </c>
      <c r="B104" s="115">
        <v>0</v>
      </c>
      <c r="C104" s="313" t="s">
        <v>2644</v>
      </c>
      <c r="D104" s="115">
        <v>0</v>
      </c>
    </row>
    <row r="105" s="109" customFormat="1" customHeight="1" spans="1:4">
      <c r="A105" s="191" t="s">
        <v>2645</v>
      </c>
      <c r="B105" s="115">
        <v>0</v>
      </c>
      <c r="C105" s="313" t="s">
        <v>2646</v>
      </c>
      <c r="D105" s="115">
        <v>0</v>
      </c>
    </row>
    <row r="106" s="109" customFormat="1" customHeight="1" spans="1:4">
      <c r="A106" s="306" t="s">
        <v>2647</v>
      </c>
      <c r="B106" s="114">
        <f>SUM(B107:B109)</f>
        <v>0</v>
      </c>
      <c r="C106" s="312" t="s">
        <v>2648</v>
      </c>
      <c r="D106" s="114">
        <f>SUM(D107:D109)</f>
        <v>0</v>
      </c>
    </row>
    <row r="107" s="109" customFormat="1" customHeight="1" spans="1:4">
      <c r="A107" s="191" t="s">
        <v>2649</v>
      </c>
      <c r="B107" s="117">
        <v>0</v>
      </c>
      <c r="C107" s="313" t="s">
        <v>2650</v>
      </c>
      <c r="D107" s="117">
        <v>0</v>
      </c>
    </row>
    <row r="108" s="109" customFormat="1" customHeight="1" spans="1:4">
      <c r="A108" s="191" t="s">
        <v>2651</v>
      </c>
      <c r="B108" s="115">
        <v>0</v>
      </c>
      <c r="C108" s="313" t="s">
        <v>2652</v>
      </c>
      <c r="D108" s="115">
        <v>0</v>
      </c>
    </row>
    <row r="109" s="109" customFormat="1" customHeight="1" spans="1:4">
      <c r="A109" s="191" t="s">
        <v>2653</v>
      </c>
      <c r="B109" s="115">
        <v>0</v>
      </c>
      <c r="C109" s="313" t="s">
        <v>2654</v>
      </c>
      <c r="D109" s="115">
        <v>0</v>
      </c>
    </row>
    <row r="110" s="109" customFormat="1" customHeight="1" spans="1:4">
      <c r="A110" s="306" t="s">
        <v>2655</v>
      </c>
      <c r="B110" s="114">
        <f>SUM(B111:B113)</f>
        <v>0</v>
      </c>
      <c r="C110" s="312" t="s">
        <v>2656</v>
      </c>
      <c r="D110" s="114">
        <f>SUM(D111:D113)</f>
        <v>0</v>
      </c>
    </row>
    <row r="111" s="109" customFormat="1" customHeight="1" spans="1:4">
      <c r="A111" s="191" t="s">
        <v>2657</v>
      </c>
      <c r="B111" s="117">
        <v>0</v>
      </c>
      <c r="C111" s="313" t="s">
        <v>2658</v>
      </c>
      <c r="D111" s="117">
        <v>0</v>
      </c>
    </row>
    <row r="112" s="109" customFormat="1" customHeight="1" spans="1:4">
      <c r="A112" s="191" t="s">
        <v>2659</v>
      </c>
      <c r="B112" s="115">
        <v>0</v>
      </c>
      <c r="C112" s="313" t="s">
        <v>2660</v>
      </c>
      <c r="D112" s="115">
        <v>0</v>
      </c>
    </row>
    <row r="113" s="109" customFormat="1" customHeight="1" spans="1:4">
      <c r="A113" s="191" t="s">
        <v>2661</v>
      </c>
      <c r="B113" s="115">
        <v>0</v>
      </c>
      <c r="C113" s="313" t="s">
        <v>2662</v>
      </c>
      <c r="D113" s="115">
        <v>0</v>
      </c>
    </row>
    <row r="114" s="109" customFormat="1" customHeight="1" spans="1:4">
      <c r="A114" s="306" t="s">
        <v>2663</v>
      </c>
      <c r="B114" s="114">
        <f>SUM(B115:B117)</f>
        <v>0</v>
      </c>
      <c r="C114" s="312" t="s">
        <v>2664</v>
      </c>
      <c r="D114" s="114">
        <f>SUM(D115:D117)</f>
        <v>0</v>
      </c>
    </row>
    <row r="115" s="109" customFormat="1" customHeight="1" spans="1:4">
      <c r="A115" s="191" t="s">
        <v>2665</v>
      </c>
      <c r="B115" s="117">
        <v>0</v>
      </c>
      <c r="C115" s="313" t="s">
        <v>2666</v>
      </c>
      <c r="D115" s="117">
        <v>0</v>
      </c>
    </row>
    <row r="116" s="109" customFormat="1" customHeight="1" spans="1:4">
      <c r="A116" s="191" t="s">
        <v>2667</v>
      </c>
      <c r="B116" s="115">
        <v>0</v>
      </c>
      <c r="C116" s="313" t="s">
        <v>2668</v>
      </c>
      <c r="D116" s="115">
        <v>0</v>
      </c>
    </row>
    <row r="117" s="109" customFormat="1" customHeight="1" spans="1:4">
      <c r="A117" s="191" t="s">
        <v>2669</v>
      </c>
      <c r="B117" s="115">
        <v>0</v>
      </c>
      <c r="C117" s="313" t="s">
        <v>2670</v>
      </c>
      <c r="D117" s="115">
        <v>0</v>
      </c>
    </row>
    <row r="118" s="109" customFormat="1" ht="17" customHeight="1" spans="1:4">
      <c r="A118" s="305" t="s">
        <v>2671</v>
      </c>
      <c r="B118" s="309">
        <v>0</v>
      </c>
      <c r="C118" s="305" t="s">
        <v>2672</v>
      </c>
      <c r="D118" s="309">
        <v>0</v>
      </c>
    </row>
    <row r="119" s="109" customFormat="1" ht="17" customHeight="1" spans="1:4">
      <c r="A119" s="305" t="s">
        <v>2673</v>
      </c>
      <c r="B119" s="115">
        <v>0</v>
      </c>
      <c r="C119" s="305" t="s">
        <v>2674</v>
      </c>
      <c r="D119" s="115">
        <v>0</v>
      </c>
    </row>
    <row r="120" s="109" customFormat="1" ht="17" customHeight="1" spans="1:4">
      <c r="A120" s="113"/>
      <c r="B120" s="196"/>
      <c r="C120" s="305" t="s">
        <v>2675</v>
      </c>
      <c r="D120" s="117">
        <v>0</v>
      </c>
    </row>
    <row r="121" s="109" customFormat="1" ht="17" customHeight="1" spans="1:4">
      <c r="A121" s="113"/>
      <c r="B121" s="196"/>
      <c r="C121" s="305" t="s">
        <v>2406</v>
      </c>
      <c r="D121" s="114">
        <f>B124-D5-D6-D75-D80-D84-D91-D97-D98-D99-D100-D101-D118-D119-D120</f>
        <v>40776</v>
      </c>
    </row>
    <row r="122" s="109" customFormat="1" ht="17" customHeight="1" spans="1:4">
      <c r="A122" s="113"/>
      <c r="B122" s="196"/>
      <c r="C122" s="305" t="s">
        <v>2676</v>
      </c>
      <c r="D122" s="117">
        <v>40776</v>
      </c>
    </row>
    <row r="123" s="109" customFormat="1" ht="17" customHeight="1" spans="1:4">
      <c r="A123" s="113"/>
      <c r="B123" s="196"/>
      <c r="C123" s="305" t="s">
        <v>2677</v>
      </c>
      <c r="D123" s="114">
        <f>D121-D122</f>
        <v>0</v>
      </c>
    </row>
    <row r="124" s="109" customFormat="1" ht="17" customHeight="1" spans="1:4">
      <c r="A124" s="112" t="s">
        <v>2678</v>
      </c>
      <c r="B124" s="114">
        <f>SUM(B5:B6,B75,B78:B80,B84,B91,B97:B101,B118:B119)</f>
        <v>242278</v>
      </c>
      <c r="C124" s="112" t="s">
        <v>2679</v>
      </c>
      <c r="D124" s="114">
        <f>SUM(D5:D6,D75,D80,D84,D91,D97:D101,D118:D121)</f>
        <v>242278</v>
      </c>
    </row>
  </sheetData>
  <mergeCells count="3">
    <mergeCell ref="A1:D1"/>
    <mergeCell ref="A2:D2"/>
    <mergeCell ref="A3:D3"/>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I19" sqref="I19"/>
    </sheetView>
  </sheetViews>
  <sheetFormatPr defaultColWidth="12.1833333333333" defaultRowHeight="16.95" customHeight="1"/>
  <cols>
    <col min="1" max="1" width="33.4916666666667" style="109" customWidth="1"/>
    <col min="2" max="10" width="14.75" style="109" customWidth="1"/>
    <col min="11" max="256" width="12.1833333333333" style="109" customWidth="1"/>
    <col min="257" max="16384" width="12.1833333333333" style="109"/>
  </cols>
  <sheetData>
    <row r="1" s="109" customFormat="1" ht="33.75" customHeight="1" spans="1:10">
      <c r="A1" s="110" t="s">
        <v>2680</v>
      </c>
      <c r="B1" s="110"/>
      <c r="C1" s="110"/>
      <c r="D1" s="110"/>
      <c r="E1" s="110"/>
      <c r="F1" s="110"/>
      <c r="G1" s="110"/>
      <c r="H1" s="110"/>
      <c r="I1" s="110"/>
      <c r="J1" s="110"/>
    </row>
    <row r="2" s="109" customFormat="1" customHeight="1" spans="1:10">
      <c r="A2" s="111"/>
      <c r="B2" s="111"/>
      <c r="C2" s="111"/>
      <c r="D2" s="111"/>
      <c r="E2" s="111"/>
      <c r="F2" s="111"/>
      <c r="G2" s="111"/>
      <c r="H2" s="111"/>
      <c r="I2" s="111"/>
      <c r="J2" s="111"/>
    </row>
    <row r="3" s="109" customFormat="1" customHeight="1" spans="1:10">
      <c r="A3" s="111" t="s">
        <v>2413</v>
      </c>
      <c r="B3" s="111"/>
      <c r="C3" s="111"/>
      <c r="D3" s="111"/>
      <c r="E3" s="111"/>
      <c r="F3" s="111"/>
      <c r="G3" s="111"/>
      <c r="H3" s="111"/>
      <c r="I3" s="111"/>
      <c r="J3" s="111"/>
    </row>
    <row r="4" s="109" customFormat="1" customHeight="1" spans="1:10">
      <c r="A4" s="112" t="s">
        <v>116</v>
      </c>
      <c r="B4" s="112" t="s">
        <v>2681</v>
      </c>
      <c r="C4" s="112" t="s">
        <v>2682</v>
      </c>
      <c r="D4" s="112"/>
      <c r="E4" s="112"/>
      <c r="F4" s="112"/>
      <c r="G4" s="112"/>
      <c r="H4" s="112" t="s">
        <v>2683</v>
      </c>
      <c r="I4" s="112"/>
      <c r="J4" s="112"/>
    </row>
    <row r="5" s="109" customFormat="1" customHeight="1" spans="1:10">
      <c r="A5" s="112"/>
      <c r="B5" s="112"/>
      <c r="C5" s="112" t="s">
        <v>2684</v>
      </c>
      <c r="D5" s="112" t="s">
        <v>2685</v>
      </c>
      <c r="E5" s="112" t="s">
        <v>2686</v>
      </c>
      <c r="F5" s="112" t="s">
        <v>2687</v>
      </c>
      <c r="G5" s="112" t="s">
        <v>2688</v>
      </c>
      <c r="H5" s="112" t="s">
        <v>2684</v>
      </c>
      <c r="I5" s="112" t="s">
        <v>2689</v>
      </c>
      <c r="J5" s="112" t="s">
        <v>2690</v>
      </c>
    </row>
    <row r="6" s="109" customFormat="1" customHeight="1" spans="1:10">
      <c r="A6" s="113" t="s">
        <v>2691</v>
      </c>
      <c r="B6" s="114">
        <f>SUM(C6,H6)</f>
        <v>10746</v>
      </c>
      <c r="C6" s="114">
        <f t="shared" ref="C6:C11" si="0">SUM(D6:G6)</f>
        <v>746</v>
      </c>
      <c r="D6" s="116">
        <v>746</v>
      </c>
      <c r="E6" s="116">
        <v>0</v>
      </c>
      <c r="F6" s="116">
        <v>0</v>
      </c>
      <c r="G6" s="116">
        <v>0</v>
      </c>
      <c r="H6" s="114">
        <f>SUM(I6:J6)</f>
        <v>10000</v>
      </c>
      <c r="I6" s="116">
        <v>10000</v>
      </c>
      <c r="J6" s="116">
        <v>0</v>
      </c>
    </row>
    <row r="7" s="109" customFormat="1" customHeight="1" spans="1:10">
      <c r="A7" s="113" t="s">
        <v>2692</v>
      </c>
      <c r="B7" s="114">
        <f t="shared" ref="B7:B11" si="1">C7+H7</f>
        <v>24048</v>
      </c>
      <c r="C7" s="117">
        <v>4048</v>
      </c>
      <c r="D7" s="118"/>
      <c r="E7" s="118"/>
      <c r="F7" s="118"/>
      <c r="G7" s="118"/>
      <c r="H7" s="117">
        <v>20000</v>
      </c>
      <c r="I7" s="118"/>
      <c r="J7" s="118"/>
    </row>
    <row r="8" s="109" customFormat="1" customHeight="1" spans="1:10">
      <c r="A8" s="113" t="s">
        <v>2693</v>
      </c>
      <c r="B8" s="114">
        <f t="shared" si="1"/>
        <v>13302</v>
      </c>
      <c r="C8" s="114">
        <f>SUM(D8:F8)</f>
        <v>3302</v>
      </c>
      <c r="D8" s="117">
        <v>3302</v>
      </c>
      <c r="E8" s="117">
        <v>0</v>
      </c>
      <c r="F8" s="117">
        <v>0</v>
      </c>
      <c r="G8" s="118"/>
      <c r="H8" s="114">
        <f>I8</f>
        <v>10000</v>
      </c>
      <c r="I8" s="117">
        <v>10000</v>
      </c>
      <c r="J8" s="118"/>
    </row>
    <row r="9" s="109" customFormat="1" customHeight="1" spans="1:10">
      <c r="A9" s="113" t="s">
        <v>2694</v>
      </c>
      <c r="B9" s="114">
        <f t="shared" si="1"/>
        <v>0</v>
      </c>
      <c r="C9" s="114">
        <f t="shared" si="0"/>
        <v>0</v>
      </c>
      <c r="D9" s="117">
        <v>0</v>
      </c>
      <c r="E9" s="117">
        <v>0</v>
      </c>
      <c r="F9" s="117">
        <v>0</v>
      </c>
      <c r="G9" s="117">
        <v>0</v>
      </c>
      <c r="H9" s="114">
        <f>J9+I9</f>
        <v>0</v>
      </c>
      <c r="I9" s="117">
        <v>0</v>
      </c>
      <c r="J9" s="117">
        <v>0</v>
      </c>
    </row>
    <row r="10" s="109" customFormat="1" customHeight="1" spans="1:10">
      <c r="A10" s="113" t="s">
        <v>2695</v>
      </c>
      <c r="B10" s="114">
        <f t="shared" si="1"/>
        <v>0</v>
      </c>
      <c r="C10" s="114">
        <f t="shared" si="0"/>
        <v>0</v>
      </c>
      <c r="D10" s="117">
        <v>0</v>
      </c>
      <c r="E10" s="117">
        <v>0</v>
      </c>
      <c r="F10" s="117">
        <v>0</v>
      </c>
      <c r="G10" s="117">
        <v>0</v>
      </c>
      <c r="H10" s="114">
        <f>I10+J10</f>
        <v>0</v>
      </c>
      <c r="I10" s="117">
        <v>0</v>
      </c>
      <c r="J10" s="117">
        <v>0</v>
      </c>
    </row>
    <row r="11" s="109" customFormat="1" customHeight="1" spans="1:10">
      <c r="A11" s="113" t="s">
        <v>2696</v>
      </c>
      <c r="B11" s="114">
        <f t="shared" si="1"/>
        <v>24048</v>
      </c>
      <c r="C11" s="114">
        <f t="shared" si="0"/>
        <v>4048</v>
      </c>
      <c r="D11" s="114">
        <f t="shared" ref="D11:F11" si="2">D6+D8-D9-D10</f>
        <v>4048</v>
      </c>
      <c r="E11" s="114">
        <f t="shared" si="2"/>
        <v>0</v>
      </c>
      <c r="F11" s="114">
        <f t="shared" si="2"/>
        <v>0</v>
      </c>
      <c r="G11" s="114">
        <f>G6-G9-G10</f>
        <v>0</v>
      </c>
      <c r="H11" s="114">
        <f>SUM(I11:J11)</f>
        <v>20000</v>
      </c>
      <c r="I11" s="114">
        <f>I8+I6-I9-I10</f>
        <v>20000</v>
      </c>
      <c r="J11" s="114">
        <f>J6-J9-J10</f>
        <v>0</v>
      </c>
    </row>
  </sheetData>
  <mergeCells count="7">
    <mergeCell ref="A1:J1"/>
    <mergeCell ref="A2:J2"/>
    <mergeCell ref="A3:J3"/>
    <mergeCell ref="C4:G4"/>
    <mergeCell ref="H4:J4"/>
    <mergeCell ref="A4:A5"/>
    <mergeCell ref="B4:B5"/>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8"/>
  <sheetViews>
    <sheetView topLeftCell="C1" workbookViewId="0">
      <selection activeCell="C2" sqref="C2:J2"/>
    </sheetView>
  </sheetViews>
  <sheetFormatPr defaultColWidth="9" defaultRowHeight="14.25"/>
  <cols>
    <col min="1" max="2" width="9" style="264" hidden="1" customWidth="1"/>
    <col min="3" max="3" width="47.5" style="264" customWidth="1"/>
    <col min="4" max="4" width="15.625" style="266" customWidth="1"/>
    <col min="5" max="5" width="16.5" style="267" customWidth="1"/>
    <col min="6" max="6" width="16.25" style="267" customWidth="1"/>
    <col min="7" max="7" width="15.625" style="267" customWidth="1"/>
    <col min="8" max="8" width="11" style="268" customWidth="1"/>
    <col min="9" max="9" width="17.125" style="264" customWidth="1"/>
    <col min="10" max="10" width="11.75" style="264" customWidth="1"/>
    <col min="11" max="16384" width="9" style="264"/>
  </cols>
  <sheetData>
    <row r="1" s="264" customFormat="1" spans="3:8">
      <c r="C1" s="264" t="s">
        <v>2697</v>
      </c>
      <c r="D1" s="266"/>
      <c r="E1" s="267"/>
      <c r="F1" s="267"/>
      <c r="G1" s="267"/>
      <c r="H1" s="268"/>
    </row>
    <row r="2" s="264" customFormat="1" ht="20.1" customHeight="1" spans="3:10">
      <c r="C2" s="67" t="s">
        <v>2698</v>
      </c>
      <c r="D2" s="269"/>
      <c r="E2" s="206"/>
      <c r="F2" s="206"/>
      <c r="G2" s="206"/>
      <c r="H2" s="18"/>
      <c r="I2" s="67"/>
      <c r="J2" s="67"/>
    </row>
    <row r="3" s="264" customFormat="1" ht="15.6" customHeight="1" spans="3:10">
      <c r="C3" s="270"/>
      <c r="D3" s="271"/>
      <c r="E3" s="272"/>
      <c r="F3" s="272"/>
      <c r="G3" s="273"/>
      <c r="H3" s="274"/>
      <c r="I3" s="301"/>
      <c r="J3" s="302" t="s">
        <v>2</v>
      </c>
    </row>
    <row r="4" s="264" customFormat="1" ht="15.6" customHeight="1" spans="3:10">
      <c r="C4" s="275" t="s">
        <v>116</v>
      </c>
      <c r="D4" s="276" t="s">
        <v>2699</v>
      </c>
      <c r="E4" s="277" t="s">
        <v>6</v>
      </c>
      <c r="F4" s="277"/>
      <c r="G4" s="277"/>
      <c r="H4" s="278"/>
      <c r="I4" s="275"/>
      <c r="J4" s="275"/>
    </row>
    <row r="5" s="264" customFormat="1" ht="20.1" customHeight="1" spans="3:10">
      <c r="C5" s="275"/>
      <c r="D5" s="279"/>
      <c r="E5" s="277" t="s">
        <v>2700</v>
      </c>
      <c r="F5" s="280" t="s">
        <v>9</v>
      </c>
      <c r="G5" s="277" t="s">
        <v>10</v>
      </c>
      <c r="H5" s="278" t="s">
        <v>11</v>
      </c>
      <c r="I5" s="275" t="s">
        <v>118</v>
      </c>
      <c r="J5" s="275"/>
    </row>
    <row r="6" s="264" customFormat="1" ht="15.6" customHeight="1" spans="3:10">
      <c r="C6" s="281"/>
      <c r="D6" s="279"/>
      <c r="E6" s="282"/>
      <c r="F6" s="283"/>
      <c r="G6" s="282"/>
      <c r="H6" s="284"/>
      <c r="I6" s="281" t="s">
        <v>13</v>
      </c>
      <c r="J6" s="281" t="s">
        <v>14</v>
      </c>
    </row>
    <row r="7" s="265" customFormat="1" ht="21" customHeight="1" spans="1:10">
      <c r="A7" s="285">
        <f t="shared" ref="A7:A11" si="0">LEN(B7)</f>
        <v>0</v>
      </c>
      <c r="B7" s="286"/>
      <c r="C7" s="287" t="s">
        <v>2701</v>
      </c>
      <c r="D7" s="288">
        <v>3580179.4</v>
      </c>
      <c r="E7" s="288">
        <v>3580179</v>
      </c>
      <c r="F7" s="288">
        <v>5375061.5</v>
      </c>
      <c r="G7" s="288">
        <v>4555020.5</v>
      </c>
      <c r="H7" s="289">
        <f>G7/F7</f>
        <v>0.847435978174389</v>
      </c>
      <c r="I7" s="288">
        <f t="shared" ref="I7:I70" si="1">G7-D7</f>
        <v>974841.1</v>
      </c>
      <c r="J7" s="289">
        <f>I7/D7</f>
        <v>0.272288338400025</v>
      </c>
    </row>
    <row r="8" s="265" customFormat="1" ht="21" customHeight="1" spans="1:10">
      <c r="A8" s="285">
        <f t="shared" si="0"/>
        <v>7</v>
      </c>
      <c r="B8" s="286" t="s">
        <v>2702</v>
      </c>
      <c r="C8" s="286" t="s">
        <v>2703</v>
      </c>
      <c r="D8" s="290"/>
      <c r="E8" s="291"/>
      <c r="F8" s="291"/>
      <c r="G8" s="292"/>
      <c r="H8" s="293"/>
      <c r="I8" s="291">
        <f t="shared" si="1"/>
        <v>0</v>
      </c>
      <c r="J8" s="293"/>
    </row>
    <row r="9" s="265" customFormat="1" ht="21" customHeight="1" spans="1:10">
      <c r="A9" s="285">
        <f t="shared" si="0"/>
        <v>7</v>
      </c>
      <c r="B9" s="286" t="s">
        <v>2704</v>
      </c>
      <c r="C9" s="286" t="s">
        <v>2705</v>
      </c>
      <c r="D9" s="290"/>
      <c r="E9" s="291"/>
      <c r="F9" s="291"/>
      <c r="G9" s="292"/>
      <c r="H9" s="293"/>
      <c r="I9" s="291">
        <f t="shared" si="1"/>
        <v>0</v>
      </c>
      <c r="J9" s="293"/>
    </row>
    <row r="10" s="265" customFormat="1" ht="21" customHeight="1" spans="1:10">
      <c r="A10" s="285">
        <f t="shared" si="0"/>
        <v>7</v>
      </c>
      <c r="B10" s="286" t="s">
        <v>2706</v>
      </c>
      <c r="C10" s="286" t="s">
        <v>2707</v>
      </c>
      <c r="D10" s="290"/>
      <c r="E10" s="291"/>
      <c r="F10" s="291"/>
      <c r="G10" s="292"/>
      <c r="H10" s="293"/>
      <c r="I10" s="291">
        <f t="shared" si="1"/>
        <v>0</v>
      </c>
      <c r="J10" s="293"/>
    </row>
    <row r="11" s="265" customFormat="1" ht="21" customHeight="1" spans="1:10">
      <c r="A11" s="285">
        <f t="shared" si="0"/>
        <v>7</v>
      </c>
      <c r="B11" s="286" t="s">
        <v>2708</v>
      </c>
      <c r="C11" s="286" t="s">
        <v>2709</v>
      </c>
      <c r="D11" s="290"/>
      <c r="E11" s="291"/>
      <c r="F11" s="291"/>
      <c r="G11" s="292"/>
      <c r="H11" s="293"/>
      <c r="I11" s="291">
        <f t="shared" si="1"/>
        <v>0</v>
      </c>
      <c r="J11" s="293"/>
    </row>
    <row r="12" s="265" customFormat="1" ht="21" customHeight="1" spans="1:10">
      <c r="A12" s="285"/>
      <c r="B12" s="294">
        <v>1030115</v>
      </c>
      <c r="C12" s="286" t="s">
        <v>2710</v>
      </c>
      <c r="D12" s="290"/>
      <c r="E12" s="291"/>
      <c r="F12" s="291"/>
      <c r="G12" s="292"/>
      <c r="H12" s="293"/>
      <c r="I12" s="291">
        <f t="shared" si="1"/>
        <v>0</v>
      </c>
      <c r="J12" s="293"/>
    </row>
    <row r="13" s="265" customFormat="1" ht="21" customHeight="1" spans="1:10">
      <c r="A13" s="285">
        <f t="shared" ref="A13:A76" si="2">LEN(B13)</f>
        <v>7</v>
      </c>
      <c r="B13" s="286" t="s">
        <v>2711</v>
      </c>
      <c r="C13" s="286" t="s">
        <v>2712</v>
      </c>
      <c r="D13" s="290"/>
      <c r="E13" s="291"/>
      <c r="F13" s="291"/>
      <c r="G13" s="292"/>
      <c r="H13" s="293"/>
      <c r="I13" s="291">
        <f t="shared" si="1"/>
        <v>0</v>
      </c>
      <c r="J13" s="293"/>
    </row>
    <row r="14" s="265" customFormat="1" ht="21" customHeight="1" spans="1:10">
      <c r="A14" s="285">
        <f t="shared" si="2"/>
        <v>7</v>
      </c>
      <c r="B14" s="286" t="s">
        <v>2713</v>
      </c>
      <c r="C14" s="286" t="s">
        <v>2714</v>
      </c>
      <c r="D14" s="290"/>
      <c r="E14" s="291" t="s">
        <v>2715</v>
      </c>
      <c r="F14" s="291"/>
      <c r="G14" s="292"/>
      <c r="H14" s="293"/>
      <c r="I14" s="291">
        <f t="shared" si="1"/>
        <v>0</v>
      </c>
      <c r="J14" s="293"/>
    </row>
    <row r="15" s="265" customFormat="1" ht="21" customHeight="1" spans="1:10">
      <c r="A15" s="285">
        <f t="shared" si="2"/>
        <v>7</v>
      </c>
      <c r="B15" s="286" t="s">
        <v>2716</v>
      </c>
      <c r="C15" s="286" t="s">
        <v>2717</v>
      </c>
      <c r="D15" s="290"/>
      <c r="E15" s="291" t="s">
        <v>2715</v>
      </c>
      <c r="F15" s="291"/>
      <c r="G15" s="292"/>
      <c r="H15" s="293"/>
      <c r="I15" s="291">
        <f t="shared" si="1"/>
        <v>0</v>
      </c>
      <c r="J15" s="293"/>
    </row>
    <row r="16" s="265" customFormat="1" ht="21" customHeight="1" spans="1:10">
      <c r="A16" s="285">
        <f t="shared" si="2"/>
        <v>7</v>
      </c>
      <c r="B16" s="286" t="s">
        <v>2718</v>
      </c>
      <c r="C16" s="286" t="s">
        <v>2719</v>
      </c>
      <c r="D16" s="290"/>
      <c r="E16" s="291" t="s">
        <v>2715</v>
      </c>
      <c r="F16" s="291"/>
      <c r="G16" s="292"/>
      <c r="H16" s="293"/>
      <c r="I16" s="291">
        <f t="shared" si="1"/>
        <v>0</v>
      </c>
      <c r="J16" s="293"/>
    </row>
    <row r="17" s="265" customFormat="1" ht="21" customHeight="1" spans="1:10">
      <c r="A17" s="285">
        <f t="shared" si="2"/>
        <v>7</v>
      </c>
      <c r="B17" s="286" t="s">
        <v>2720</v>
      </c>
      <c r="C17" s="286" t="s">
        <v>2721</v>
      </c>
      <c r="D17" s="290"/>
      <c r="E17" s="291" t="s">
        <v>2715</v>
      </c>
      <c r="F17" s="291"/>
      <c r="G17" s="292"/>
      <c r="H17" s="293"/>
      <c r="I17" s="291">
        <f t="shared" si="1"/>
        <v>0</v>
      </c>
      <c r="J17" s="293"/>
    </row>
    <row r="18" s="265" customFormat="1" ht="21" customHeight="1" spans="1:10">
      <c r="A18" s="285">
        <f t="shared" si="2"/>
        <v>7</v>
      </c>
      <c r="B18" s="286" t="s">
        <v>2722</v>
      </c>
      <c r="C18" s="286" t="s">
        <v>2723</v>
      </c>
      <c r="D18" s="290"/>
      <c r="E18" s="291" t="s">
        <v>2715</v>
      </c>
      <c r="F18" s="291"/>
      <c r="G18" s="292"/>
      <c r="H18" s="293"/>
      <c r="I18" s="291">
        <f t="shared" si="1"/>
        <v>0</v>
      </c>
      <c r="J18" s="293"/>
    </row>
    <row r="19" s="265" customFormat="1" ht="21" customHeight="1" spans="1:10">
      <c r="A19" s="285">
        <f t="shared" si="2"/>
        <v>7</v>
      </c>
      <c r="B19" s="286" t="s">
        <v>2724</v>
      </c>
      <c r="C19" s="286" t="s">
        <v>2725</v>
      </c>
      <c r="D19" s="290"/>
      <c r="E19" s="291" t="s">
        <v>2715</v>
      </c>
      <c r="F19" s="291"/>
      <c r="G19" s="292"/>
      <c r="H19" s="293"/>
      <c r="I19" s="291">
        <f t="shared" si="1"/>
        <v>0</v>
      </c>
      <c r="J19" s="293"/>
    </row>
    <row r="20" s="265" customFormat="1" ht="21" customHeight="1" spans="1:10">
      <c r="A20" s="285">
        <f t="shared" si="2"/>
        <v>7</v>
      </c>
      <c r="B20" s="286" t="s">
        <v>2726</v>
      </c>
      <c r="C20" s="286" t="s">
        <v>2727</v>
      </c>
      <c r="D20" s="290"/>
      <c r="E20" s="291" t="s">
        <v>2715</v>
      </c>
      <c r="F20" s="291"/>
      <c r="G20" s="292"/>
      <c r="H20" s="293"/>
      <c r="I20" s="291">
        <f t="shared" si="1"/>
        <v>0</v>
      </c>
      <c r="J20" s="293"/>
    </row>
    <row r="21" s="265" customFormat="1" ht="21" customHeight="1" spans="1:10">
      <c r="A21" s="285">
        <f t="shared" si="2"/>
        <v>7</v>
      </c>
      <c r="B21" s="286" t="s">
        <v>2728</v>
      </c>
      <c r="C21" s="286" t="s">
        <v>2729</v>
      </c>
      <c r="D21" s="290"/>
      <c r="E21" s="291" t="s">
        <v>2715</v>
      </c>
      <c r="F21" s="291"/>
      <c r="G21" s="292"/>
      <c r="H21" s="293"/>
      <c r="I21" s="291">
        <f t="shared" si="1"/>
        <v>0</v>
      </c>
      <c r="J21" s="293"/>
    </row>
    <row r="22" s="265" customFormat="1" ht="21" customHeight="1" spans="1:10">
      <c r="A22" s="285">
        <f t="shared" si="2"/>
        <v>7</v>
      </c>
      <c r="B22" s="286" t="s">
        <v>2730</v>
      </c>
      <c r="C22" s="286" t="s">
        <v>2731</v>
      </c>
      <c r="D22" s="290"/>
      <c r="E22" s="291" t="s">
        <v>2715</v>
      </c>
      <c r="F22" s="291"/>
      <c r="G22" s="292"/>
      <c r="H22" s="293"/>
      <c r="I22" s="291">
        <f t="shared" si="1"/>
        <v>0</v>
      </c>
      <c r="J22" s="293"/>
    </row>
    <row r="23" s="265" customFormat="1" ht="21" customHeight="1" spans="1:10">
      <c r="A23" s="285">
        <f t="shared" si="2"/>
        <v>7</v>
      </c>
      <c r="B23" s="286" t="s">
        <v>2732</v>
      </c>
      <c r="C23" s="286" t="s">
        <v>2733</v>
      </c>
      <c r="D23" s="290"/>
      <c r="E23" s="291" t="s">
        <v>2715</v>
      </c>
      <c r="F23" s="291"/>
      <c r="G23" s="292"/>
      <c r="H23" s="293"/>
      <c r="I23" s="291">
        <f t="shared" si="1"/>
        <v>0</v>
      </c>
      <c r="J23" s="293"/>
    </row>
    <row r="24" s="265" customFormat="1" ht="21" customHeight="1" spans="1:10">
      <c r="A24" s="285">
        <f t="shared" si="2"/>
        <v>7</v>
      </c>
      <c r="B24" s="286" t="s">
        <v>2734</v>
      </c>
      <c r="C24" s="286" t="s">
        <v>2735</v>
      </c>
      <c r="D24" s="290"/>
      <c r="E24" s="291" t="s">
        <v>2715</v>
      </c>
      <c r="F24" s="291"/>
      <c r="G24" s="292"/>
      <c r="H24" s="293"/>
      <c r="I24" s="291">
        <f t="shared" si="1"/>
        <v>0</v>
      </c>
      <c r="J24" s="293"/>
    </row>
    <row r="25" s="265" customFormat="1" ht="21" customHeight="1" spans="1:10">
      <c r="A25" s="285">
        <f t="shared" si="2"/>
        <v>7</v>
      </c>
      <c r="B25" s="286" t="s">
        <v>2736</v>
      </c>
      <c r="C25" s="286" t="s">
        <v>2737</v>
      </c>
      <c r="D25" s="290"/>
      <c r="E25" s="291" t="s">
        <v>2715</v>
      </c>
      <c r="F25" s="291"/>
      <c r="G25" s="295"/>
      <c r="H25" s="293"/>
      <c r="I25" s="291">
        <f t="shared" si="1"/>
        <v>0</v>
      </c>
      <c r="J25" s="293"/>
    </row>
    <row r="26" s="265" customFormat="1" ht="21" customHeight="1" spans="1:10">
      <c r="A26" s="285">
        <f t="shared" si="2"/>
        <v>7</v>
      </c>
      <c r="B26" s="286" t="s">
        <v>2738</v>
      </c>
      <c r="C26" s="286" t="s">
        <v>2739</v>
      </c>
      <c r="D26" s="290"/>
      <c r="E26" s="291" t="s">
        <v>2715</v>
      </c>
      <c r="F26" s="291"/>
      <c r="G26" s="292"/>
      <c r="H26" s="293"/>
      <c r="I26" s="291">
        <f t="shared" si="1"/>
        <v>0</v>
      </c>
      <c r="J26" s="293"/>
    </row>
    <row r="27" s="265" customFormat="1" ht="21" customHeight="1" spans="1:10">
      <c r="A27" s="285">
        <f t="shared" si="2"/>
        <v>7</v>
      </c>
      <c r="B27" s="286" t="s">
        <v>2740</v>
      </c>
      <c r="C27" s="286" t="s">
        <v>2741</v>
      </c>
      <c r="D27" s="290"/>
      <c r="E27" s="291" t="s">
        <v>2715</v>
      </c>
      <c r="F27" s="291"/>
      <c r="G27" s="292"/>
      <c r="H27" s="293"/>
      <c r="I27" s="291">
        <f t="shared" si="1"/>
        <v>0</v>
      </c>
      <c r="J27" s="293"/>
    </row>
    <row r="28" s="265" customFormat="1" ht="21" customHeight="1" spans="1:10">
      <c r="A28" s="285">
        <f t="shared" si="2"/>
        <v>7</v>
      </c>
      <c r="B28" s="286" t="s">
        <v>2742</v>
      </c>
      <c r="C28" s="286" t="s">
        <v>2743</v>
      </c>
      <c r="D28" s="290"/>
      <c r="E28" s="291" t="s">
        <v>2715</v>
      </c>
      <c r="F28" s="291"/>
      <c r="G28" s="296"/>
      <c r="H28" s="293"/>
      <c r="I28" s="291">
        <f t="shared" si="1"/>
        <v>0</v>
      </c>
      <c r="J28" s="293"/>
    </row>
    <row r="29" s="265" customFormat="1" ht="21" customHeight="1" spans="1:10">
      <c r="A29" s="285">
        <f t="shared" si="2"/>
        <v>7</v>
      </c>
      <c r="B29" s="286" t="s">
        <v>2744</v>
      </c>
      <c r="C29" s="286" t="s">
        <v>2745</v>
      </c>
      <c r="D29" s="290"/>
      <c r="E29" s="291" t="s">
        <v>2715</v>
      </c>
      <c r="F29" s="291"/>
      <c r="G29" s="296"/>
      <c r="H29" s="293"/>
      <c r="I29" s="291">
        <f t="shared" si="1"/>
        <v>0</v>
      </c>
      <c r="J29" s="293"/>
    </row>
    <row r="30" s="265" customFormat="1" ht="21" customHeight="1" spans="1:10">
      <c r="A30" s="285">
        <f t="shared" si="2"/>
        <v>7</v>
      </c>
      <c r="B30" s="286" t="s">
        <v>2746</v>
      </c>
      <c r="C30" s="286" t="s">
        <v>2747</v>
      </c>
      <c r="D30" s="290"/>
      <c r="E30" s="291" t="s">
        <v>2715</v>
      </c>
      <c r="F30" s="291"/>
      <c r="G30" s="296"/>
      <c r="H30" s="293"/>
      <c r="I30" s="291">
        <f t="shared" si="1"/>
        <v>0</v>
      </c>
      <c r="J30" s="293"/>
    </row>
    <row r="31" s="265" customFormat="1" ht="21" customHeight="1" spans="1:10">
      <c r="A31" s="285">
        <f t="shared" si="2"/>
        <v>7</v>
      </c>
      <c r="B31" s="286" t="s">
        <v>2748</v>
      </c>
      <c r="C31" s="286" t="s">
        <v>2749</v>
      </c>
      <c r="D31" s="290"/>
      <c r="E31" s="291" t="s">
        <v>2715</v>
      </c>
      <c r="F31" s="291"/>
      <c r="G31" s="296"/>
      <c r="H31" s="293"/>
      <c r="I31" s="291">
        <f t="shared" si="1"/>
        <v>0</v>
      </c>
      <c r="J31" s="293"/>
    </row>
    <row r="32" s="265" customFormat="1" ht="21" customHeight="1" spans="1:10">
      <c r="A32" s="285">
        <f t="shared" si="2"/>
        <v>7</v>
      </c>
      <c r="B32" s="286" t="s">
        <v>2750</v>
      </c>
      <c r="C32" s="286" t="s">
        <v>2751</v>
      </c>
      <c r="D32" s="290"/>
      <c r="E32" s="291" t="s">
        <v>2715</v>
      </c>
      <c r="F32" s="291"/>
      <c r="G32" s="297"/>
      <c r="H32" s="293"/>
      <c r="I32" s="291">
        <f t="shared" si="1"/>
        <v>0</v>
      </c>
      <c r="J32" s="293"/>
    </row>
    <row r="33" s="265" customFormat="1" ht="21" customHeight="1" spans="1:10">
      <c r="A33" s="285">
        <f t="shared" si="2"/>
        <v>7</v>
      </c>
      <c r="B33" s="286" t="s">
        <v>2752</v>
      </c>
      <c r="C33" s="286" t="s">
        <v>2753</v>
      </c>
      <c r="D33" s="290"/>
      <c r="E33" s="291" t="s">
        <v>2715</v>
      </c>
      <c r="F33" s="291"/>
      <c r="G33" s="297"/>
      <c r="H33" s="293"/>
      <c r="I33" s="291">
        <f t="shared" si="1"/>
        <v>0</v>
      </c>
      <c r="J33" s="293"/>
    </row>
    <row r="34" s="265" customFormat="1" ht="21" customHeight="1" spans="1:10">
      <c r="A34" s="285">
        <f t="shared" si="2"/>
        <v>7</v>
      </c>
      <c r="B34" s="286" t="s">
        <v>2754</v>
      </c>
      <c r="C34" s="286" t="s">
        <v>2755</v>
      </c>
      <c r="D34" s="290"/>
      <c r="E34" s="291" t="s">
        <v>2715</v>
      </c>
      <c r="F34" s="291"/>
      <c r="G34" s="297"/>
      <c r="H34" s="293"/>
      <c r="I34" s="291">
        <f t="shared" si="1"/>
        <v>0</v>
      </c>
      <c r="J34" s="293"/>
    </row>
    <row r="35" s="265" customFormat="1" ht="21" customHeight="1" spans="1:10">
      <c r="A35" s="285">
        <f t="shared" si="2"/>
        <v>5</v>
      </c>
      <c r="B35" s="286" t="s">
        <v>2756</v>
      </c>
      <c r="C35" s="286" t="s">
        <v>2757</v>
      </c>
      <c r="D35" s="290">
        <v>3580179.4</v>
      </c>
      <c r="E35" s="291">
        <v>3580179</v>
      </c>
      <c r="F35" s="291">
        <v>5375061.5</v>
      </c>
      <c r="G35" s="291">
        <v>4555020.5</v>
      </c>
      <c r="H35" s="293">
        <f>G35/F35</f>
        <v>0.847435978174389</v>
      </c>
      <c r="I35" s="291">
        <f t="shared" si="1"/>
        <v>974841.1</v>
      </c>
      <c r="J35" s="293">
        <f>I35/D35</f>
        <v>0.272288338400025</v>
      </c>
    </row>
    <row r="36" s="265" customFormat="1" ht="21" customHeight="1" spans="1:10">
      <c r="A36" s="285">
        <f t="shared" si="2"/>
        <v>7</v>
      </c>
      <c r="B36" s="286" t="s">
        <v>2758</v>
      </c>
      <c r="C36" s="286" t="s">
        <v>2759</v>
      </c>
      <c r="D36" s="290"/>
      <c r="E36" s="291"/>
      <c r="F36" s="291">
        <v>0</v>
      </c>
      <c r="G36" s="296"/>
      <c r="H36" s="293"/>
      <c r="I36" s="291">
        <f t="shared" si="1"/>
        <v>0</v>
      </c>
      <c r="J36" s="293"/>
    </row>
    <row r="37" s="265" customFormat="1" ht="21" customHeight="1" spans="1:10">
      <c r="A37" s="285">
        <f t="shared" si="2"/>
        <v>7</v>
      </c>
      <c r="B37" s="286" t="s">
        <v>2760</v>
      </c>
      <c r="C37" s="286" t="s">
        <v>2761</v>
      </c>
      <c r="D37" s="290"/>
      <c r="E37" s="291"/>
      <c r="F37" s="291">
        <v>0</v>
      </c>
      <c r="G37" s="296"/>
      <c r="H37" s="293"/>
      <c r="I37" s="291">
        <f t="shared" si="1"/>
        <v>0</v>
      </c>
      <c r="J37" s="293"/>
    </row>
    <row r="38" s="265" customFormat="1" ht="21" customHeight="1" spans="1:10">
      <c r="A38" s="285">
        <f t="shared" si="2"/>
        <v>7</v>
      </c>
      <c r="B38" s="286" t="s">
        <v>2762</v>
      </c>
      <c r="C38" s="286" t="s">
        <v>2763</v>
      </c>
      <c r="D38" s="290"/>
      <c r="E38" s="291"/>
      <c r="F38" s="291">
        <v>0</v>
      </c>
      <c r="G38" s="296"/>
      <c r="H38" s="293"/>
      <c r="I38" s="291">
        <f t="shared" si="1"/>
        <v>0</v>
      </c>
      <c r="J38" s="293"/>
    </row>
    <row r="39" s="265" customFormat="1" ht="21" customHeight="1" spans="1:10">
      <c r="A39" s="285">
        <f t="shared" si="2"/>
        <v>9</v>
      </c>
      <c r="B39" s="286" t="s">
        <v>2764</v>
      </c>
      <c r="C39" s="286" t="s">
        <v>2765</v>
      </c>
      <c r="D39" s="290"/>
      <c r="E39" s="291"/>
      <c r="F39" s="291">
        <v>0</v>
      </c>
      <c r="G39" s="296"/>
      <c r="H39" s="293"/>
      <c r="I39" s="291">
        <f t="shared" si="1"/>
        <v>0</v>
      </c>
      <c r="J39" s="293"/>
    </row>
    <row r="40" s="265" customFormat="1" ht="21" customHeight="1" spans="1:10">
      <c r="A40" s="285">
        <f t="shared" si="2"/>
        <v>9</v>
      </c>
      <c r="B40" s="286" t="s">
        <v>2766</v>
      </c>
      <c r="C40" s="286" t="s">
        <v>2767</v>
      </c>
      <c r="D40" s="290"/>
      <c r="E40" s="291"/>
      <c r="F40" s="291">
        <v>0</v>
      </c>
      <c r="G40" s="296"/>
      <c r="H40" s="293"/>
      <c r="I40" s="291">
        <f t="shared" si="1"/>
        <v>0</v>
      </c>
      <c r="J40" s="293"/>
    </row>
    <row r="41" s="265" customFormat="1" ht="21" customHeight="1" spans="1:10">
      <c r="A41" s="285">
        <f t="shared" si="2"/>
        <v>9</v>
      </c>
      <c r="B41" s="286" t="s">
        <v>2768</v>
      </c>
      <c r="C41" s="286" t="s">
        <v>2769</v>
      </c>
      <c r="D41" s="290"/>
      <c r="E41" s="291"/>
      <c r="F41" s="291">
        <v>0</v>
      </c>
      <c r="G41" s="296"/>
      <c r="H41" s="293"/>
      <c r="I41" s="291">
        <f t="shared" si="1"/>
        <v>0</v>
      </c>
      <c r="J41" s="293"/>
    </row>
    <row r="42" s="265" customFormat="1" ht="21" customHeight="1" spans="1:10">
      <c r="A42" s="285">
        <f t="shared" si="2"/>
        <v>7</v>
      </c>
      <c r="B42" s="286" t="s">
        <v>2770</v>
      </c>
      <c r="C42" s="286" t="s">
        <v>2771</v>
      </c>
      <c r="D42" s="290"/>
      <c r="E42" s="291"/>
      <c r="F42" s="291">
        <v>0</v>
      </c>
      <c r="G42" s="296"/>
      <c r="H42" s="293"/>
      <c r="I42" s="291">
        <f t="shared" si="1"/>
        <v>0</v>
      </c>
      <c r="J42" s="293"/>
    </row>
    <row r="43" s="265" customFormat="1" ht="21" customHeight="1" spans="1:10">
      <c r="A43" s="285">
        <f t="shared" si="2"/>
        <v>7</v>
      </c>
      <c r="B43" s="286" t="s">
        <v>2772</v>
      </c>
      <c r="C43" s="286" t="s">
        <v>2773</v>
      </c>
      <c r="D43" s="290"/>
      <c r="E43" s="291"/>
      <c r="F43" s="291">
        <v>0</v>
      </c>
      <c r="G43" s="296"/>
      <c r="H43" s="293"/>
      <c r="I43" s="291">
        <f t="shared" si="1"/>
        <v>0</v>
      </c>
      <c r="J43" s="293"/>
    </row>
    <row r="44" s="265" customFormat="1" ht="21" customHeight="1" spans="1:10">
      <c r="A44" s="285">
        <f t="shared" si="2"/>
        <v>7</v>
      </c>
      <c r="B44" s="286" t="s">
        <v>2774</v>
      </c>
      <c r="C44" s="286" t="s">
        <v>2775</v>
      </c>
      <c r="D44" s="290"/>
      <c r="E44" s="291"/>
      <c r="F44" s="291">
        <v>0</v>
      </c>
      <c r="G44" s="296"/>
      <c r="H44" s="293"/>
      <c r="I44" s="291">
        <f t="shared" si="1"/>
        <v>0</v>
      </c>
      <c r="J44" s="293"/>
    </row>
    <row r="45" s="265" customFormat="1" ht="21" customHeight="1" spans="1:10">
      <c r="A45" s="285">
        <f t="shared" si="2"/>
        <v>7</v>
      </c>
      <c r="B45" s="286" t="s">
        <v>2776</v>
      </c>
      <c r="C45" s="286" t="s">
        <v>2777</v>
      </c>
      <c r="D45" s="290"/>
      <c r="E45" s="291"/>
      <c r="F45" s="291">
        <v>0</v>
      </c>
      <c r="G45" s="296"/>
      <c r="H45" s="293"/>
      <c r="I45" s="291">
        <f t="shared" si="1"/>
        <v>0</v>
      </c>
      <c r="J45" s="293"/>
    </row>
    <row r="46" s="265" customFormat="1" ht="21" customHeight="1" spans="1:10">
      <c r="A46" s="285">
        <f t="shared" si="2"/>
        <v>7</v>
      </c>
      <c r="B46" s="286" t="s">
        <v>2778</v>
      </c>
      <c r="C46" s="286" t="s">
        <v>2779</v>
      </c>
      <c r="D46" s="290"/>
      <c r="E46" s="291"/>
      <c r="F46" s="291">
        <v>0</v>
      </c>
      <c r="G46" s="296"/>
      <c r="H46" s="293"/>
      <c r="I46" s="291">
        <f t="shared" si="1"/>
        <v>0</v>
      </c>
      <c r="J46" s="293"/>
    </row>
    <row r="47" s="265" customFormat="1" ht="21" customHeight="1" spans="1:10">
      <c r="A47" s="285">
        <f t="shared" si="2"/>
        <v>7</v>
      </c>
      <c r="B47" s="286" t="s">
        <v>2780</v>
      </c>
      <c r="C47" s="286" t="s">
        <v>2781</v>
      </c>
      <c r="D47" s="290"/>
      <c r="E47" s="291"/>
      <c r="F47" s="291">
        <v>0</v>
      </c>
      <c r="G47" s="291"/>
      <c r="H47" s="293"/>
      <c r="I47" s="291">
        <f t="shared" si="1"/>
        <v>0</v>
      </c>
      <c r="J47" s="293"/>
    </row>
    <row r="48" s="265" customFormat="1" ht="21" customHeight="1" spans="1:10">
      <c r="A48" s="285">
        <f t="shared" si="2"/>
        <v>9</v>
      </c>
      <c r="B48" s="286" t="s">
        <v>2782</v>
      </c>
      <c r="C48" s="286" t="s">
        <v>2783</v>
      </c>
      <c r="D48" s="290"/>
      <c r="E48" s="291"/>
      <c r="F48" s="291">
        <v>0</v>
      </c>
      <c r="G48" s="291"/>
      <c r="H48" s="293"/>
      <c r="I48" s="291">
        <f t="shared" si="1"/>
        <v>0</v>
      </c>
      <c r="J48" s="293"/>
    </row>
    <row r="49" s="265" customFormat="1" ht="21" customHeight="1" spans="1:10">
      <c r="A49" s="285">
        <f t="shared" si="2"/>
        <v>9</v>
      </c>
      <c r="B49" s="286" t="s">
        <v>2784</v>
      </c>
      <c r="C49" s="286" t="s">
        <v>2785</v>
      </c>
      <c r="D49" s="290"/>
      <c r="E49" s="291"/>
      <c r="F49" s="291">
        <v>0</v>
      </c>
      <c r="G49" s="291"/>
      <c r="H49" s="293"/>
      <c r="I49" s="291">
        <f t="shared" si="1"/>
        <v>0</v>
      </c>
      <c r="J49" s="293"/>
    </row>
    <row r="50" s="265" customFormat="1" ht="21" customHeight="1" spans="1:10">
      <c r="A50" s="285">
        <f t="shared" si="2"/>
        <v>7</v>
      </c>
      <c r="B50" s="286" t="s">
        <v>2786</v>
      </c>
      <c r="C50" s="286" t="s">
        <v>2787</v>
      </c>
      <c r="D50" s="290"/>
      <c r="E50" s="291"/>
      <c r="F50" s="291">
        <v>0</v>
      </c>
      <c r="G50" s="291"/>
      <c r="H50" s="293"/>
      <c r="I50" s="291">
        <f t="shared" si="1"/>
        <v>0</v>
      </c>
      <c r="J50" s="293"/>
    </row>
    <row r="51" s="265" customFormat="1" ht="21" customHeight="1" spans="1:10">
      <c r="A51" s="285">
        <f t="shared" si="2"/>
        <v>7</v>
      </c>
      <c r="B51" s="286" t="s">
        <v>2788</v>
      </c>
      <c r="C51" s="286" t="s">
        <v>2789</v>
      </c>
      <c r="D51" s="290">
        <v>3580000</v>
      </c>
      <c r="E51" s="291">
        <v>3580179</v>
      </c>
      <c r="F51" s="291">
        <v>5375061.5</v>
      </c>
      <c r="G51" s="291">
        <v>4555020.5</v>
      </c>
      <c r="H51" s="293">
        <f t="shared" ref="H51:H56" si="3">G51/F51</f>
        <v>0.847435978174389</v>
      </c>
      <c r="I51" s="291">
        <f t="shared" si="1"/>
        <v>975020.5</v>
      </c>
      <c r="J51" s="293">
        <f t="shared" ref="J51:J56" si="4">I51/D51</f>
        <v>0.272352094972067</v>
      </c>
    </row>
    <row r="52" s="265" customFormat="1" ht="21" customHeight="1" spans="1:10">
      <c r="A52" s="285">
        <f t="shared" si="2"/>
        <v>9</v>
      </c>
      <c r="B52" s="286" t="s">
        <v>2790</v>
      </c>
      <c r="C52" s="286" t="s">
        <v>2791</v>
      </c>
      <c r="D52" s="290">
        <v>3580000</v>
      </c>
      <c r="E52" s="291">
        <v>3580179</v>
      </c>
      <c r="F52" s="291">
        <v>5375061.5</v>
      </c>
      <c r="G52" s="291">
        <v>4555020.5</v>
      </c>
      <c r="H52" s="293">
        <f t="shared" si="3"/>
        <v>0.847435978174389</v>
      </c>
      <c r="I52" s="291">
        <f t="shared" si="1"/>
        <v>975020.5</v>
      </c>
      <c r="J52" s="293">
        <f t="shared" si="4"/>
        <v>0.272352094972067</v>
      </c>
    </row>
    <row r="53" s="265" customFormat="1" ht="21" customHeight="1" spans="1:10">
      <c r="A53" s="285">
        <f t="shared" si="2"/>
        <v>9</v>
      </c>
      <c r="B53" s="286" t="s">
        <v>2792</v>
      </c>
      <c r="C53" s="286" t="s">
        <v>2793</v>
      </c>
      <c r="D53" s="290"/>
      <c r="E53" s="291" t="s">
        <v>2715</v>
      </c>
      <c r="F53" s="291">
        <v>0</v>
      </c>
      <c r="G53" s="291"/>
      <c r="H53" s="293"/>
      <c r="I53" s="291">
        <f t="shared" si="1"/>
        <v>0</v>
      </c>
      <c r="J53" s="293"/>
    </row>
    <row r="54" s="265" customFormat="1" ht="21" customHeight="1" spans="1:10">
      <c r="A54" s="285">
        <f t="shared" si="2"/>
        <v>3</v>
      </c>
      <c r="B54" s="298">
        <v>105</v>
      </c>
      <c r="C54" s="287" t="s">
        <v>2606</v>
      </c>
      <c r="D54" s="290"/>
      <c r="E54" s="291"/>
      <c r="F54" s="291">
        <v>0</v>
      </c>
      <c r="G54" s="291"/>
      <c r="H54" s="293"/>
      <c r="I54" s="291">
        <f t="shared" si="1"/>
        <v>0</v>
      </c>
      <c r="J54" s="293"/>
    </row>
    <row r="55" s="265" customFormat="1" ht="21" customHeight="1" spans="1:10">
      <c r="A55" s="285">
        <f t="shared" si="2"/>
        <v>5</v>
      </c>
      <c r="B55" s="287" t="s">
        <v>2794</v>
      </c>
      <c r="C55" s="287" t="s">
        <v>106</v>
      </c>
      <c r="D55" s="299">
        <v>107336028.02</v>
      </c>
      <c r="E55" s="262"/>
      <c r="F55" s="262">
        <v>91040189.97</v>
      </c>
      <c r="G55" s="262">
        <v>91040189.97</v>
      </c>
      <c r="H55" s="289">
        <f t="shared" si="3"/>
        <v>1</v>
      </c>
      <c r="I55" s="262">
        <f t="shared" si="1"/>
        <v>-16295838.05</v>
      </c>
      <c r="J55" s="289">
        <f t="shared" si="4"/>
        <v>-0.151820766527373</v>
      </c>
    </row>
    <row r="56" s="265" customFormat="1" ht="21" customHeight="1" spans="1:10">
      <c r="A56" s="285">
        <f t="shared" si="2"/>
        <v>7</v>
      </c>
      <c r="B56" s="286" t="s">
        <v>2795</v>
      </c>
      <c r="C56" s="286" t="s">
        <v>2796</v>
      </c>
      <c r="D56" s="290">
        <v>107336028</v>
      </c>
      <c r="E56" s="263"/>
      <c r="F56" s="263">
        <v>91040189.97</v>
      </c>
      <c r="G56" s="291">
        <v>91040189.97</v>
      </c>
      <c r="H56" s="293">
        <f t="shared" si="3"/>
        <v>1</v>
      </c>
      <c r="I56" s="263">
        <f t="shared" si="1"/>
        <v>-16295838.03</v>
      </c>
      <c r="J56" s="293">
        <f t="shared" si="4"/>
        <v>-0.151820766369331</v>
      </c>
    </row>
    <row r="57" s="265" customFormat="1" ht="21" customHeight="1" spans="1:10">
      <c r="A57" s="285">
        <f t="shared" si="2"/>
        <v>5</v>
      </c>
      <c r="B57" s="287" t="s">
        <v>2797</v>
      </c>
      <c r="C57" s="287" t="s">
        <v>111</v>
      </c>
      <c r="D57" s="288"/>
      <c r="E57" s="300"/>
      <c r="F57" s="300">
        <v>0</v>
      </c>
      <c r="G57" s="296"/>
      <c r="H57" s="289"/>
      <c r="I57" s="300">
        <f t="shared" si="1"/>
        <v>0</v>
      </c>
      <c r="J57" s="289"/>
    </row>
    <row r="58" s="265" customFormat="1" ht="21" customHeight="1" spans="1:10">
      <c r="A58" s="285">
        <f t="shared" si="2"/>
        <v>7</v>
      </c>
      <c r="B58" s="286" t="s">
        <v>2798</v>
      </c>
      <c r="C58" s="286" t="s">
        <v>2799</v>
      </c>
      <c r="D58" s="290"/>
      <c r="E58" s="291"/>
      <c r="F58" s="291">
        <v>0</v>
      </c>
      <c r="G58" s="296"/>
      <c r="H58" s="289"/>
      <c r="I58" s="291">
        <f t="shared" si="1"/>
        <v>0</v>
      </c>
      <c r="J58" s="289"/>
    </row>
    <row r="59" s="265" customFormat="1" ht="21" customHeight="1" spans="1:10">
      <c r="A59" s="285">
        <f t="shared" si="2"/>
        <v>5</v>
      </c>
      <c r="B59" s="287" t="s">
        <v>2800</v>
      </c>
      <c r="C59" s="287" t="s">
        <v>2619</v>
      </c>
      <c r="D59" s="288"/>
      <c r="E59" s="300"/>
      <c r="F59" s="300">
        <v>100000000</v>
      </c>
      <c r="G59" s="262">
        <v>100000000</v>
      </c>
      <c r="H59" s="289">
        <f>G59/F59</f>
        <v>1</v>
      </c>
      <c r="I59" s="300">
        <f t="shared" si="1"/>
        <v>100000000</v>
      </c>
      <c r="J59" s="289"/>
    </row>
    <row r="60" s="265" customFormat="1" ht="21" customHeight="1" spans="1:10">
      <c r="A60" s="285">
        <f t="shared" si="2"/>
        <v>7</v>
      </c>
      <c r="B60" s="286" t="s">
        <v>2801</v>
      </c>
      <c r="C60" s="286" t="s">
        <v>2802</v>
      </c>
      <c r="D60" s="290"/>
      <c r="E60" s="291"/>
      <c r="F60" s="291">
        <v>100000000</v>
      </c>
      <c r="G60" s="291">
        <v>100000000</v>
      </c>
      <c r="H60" s="289">
        <f>G60/F60</f>
        <v>1</v>
      </c>
      <c r="I60" s="291">
        <f t="shared" si="1"/>
        <v>100000000</v>
      </c>
      <c r="J60" s="293"/>
    </row>
    <row r="61" s="265" customFormat="1" ht="21" customHeight="1" spans="1:10">
      <c r="A61" s="285">
        <f t="shared" si="2"/>
        <v>9</v>
      </c>
      <c r="B61" s="286" t="s">
        <v>2803</v>
      </c>
      <c r="C61" s="286" t="s">
        <v>2804</v>
      </c>
      <c r="D61" s="290"/>
      <c r="E61" s="291"/>
      <c r="F61" s="291">
        <v>0</v>
      </c>
      <c r="G61" s="296"/>
      <c r="H61" s="289"/>
      <c r="I61" s="291">
        <f t="shared" si="1"/>
        <v>0</v>
      </c>
      <c r="J61" s="289"/>
    </row>
    <row r="62" s="265" customFormat="1" ht="21" customHeight="1" spans="1:10">
      <c r="A62" s="285">
        <f t="shared" si="2"/>
        <v>9</v>
      </c>
      <c r="B62" s="286" t="s">
        <v>2805</v>
      </c>
      <c r="C62" s="286" t="s">
        <v>2806</v>
      </c>
      <c r="D62" s="290"/>
      <c r="E62" s="291"/>
      <c r="F62" s="291">
        <v>0</v>
      </c>
      <c r="G62" s="296"/>
      <c r="H62" s="289"/>
      <c r="I62" s="291">
        <f t="shared" si="1"/>
        <v>0</v>
      </c>
      <c r="J62" s="289"/>
    </row>
    <row r="63" s="265" customFormat="1" ht="21" customHeight="1" spans="1:10">
      <c r="A63" s="285">
        <f t="shared" si="2"/>
        <v>9</v>
      </c>
      <c r="B63" s="286" t="s">
        <v>2807</v>
      </c>
      <c r="C63" s="286" t="s">
        <v>2808</v>
      </c>
      <c r="D63" s="290"/>
      <c r="E63" s="291"/>
      <c r="F63" s="291">
        <v>0</v>
      </c>
      <c r="G63" s="296"/>
      <c r="H63" s="289"/>
      <c r="I63" s="291">
        <f t="shared" si="1"/>
        <v>0</v>
      </c>
      <c r="J63" s="289"/>
    </row>
    <row r="64" s="265" customFormat="1" ht="21" customHeight="1" spans="1:10">
      <c r="A64" s="285">
        <f t="shared" si="2"/>
        <v>9</v>
      </c>
      <c r="B64" s="286" t="s">
        <v>2809</v>
      </c>
      <c r="C64" s="286" t="s">
        <v>2810</v>
      </c>
      <c r="D64" s="290"/>
      <c r="E64" s="291" t="s">
        <v>2715</v>
      </c>
      <c r="F64" s="291">
        <v>0</v>
      </c>
      <c r="G64" s="296"/>
      <c r="H64" s="289"/>
      <c r="I64" s="291">
        <f t="shared" si="1"/>
        <v>0</v>
      </c>
      <c r="J64" s="289"/>
    </row>
    <row r="65" s="265" customFormat="1" ht="21" customHeight="1" spans="1:10">
      <c r="A65" s="285">
        <f t="shared" si="2"/>
        <v>9</v>
      </c>
      <c r="B65" s="286" t="s">
        <v>2811</v>
      </c>
      <c r="C65" s="286" t="s">
        <v>2812</v>
      </c>
      <c r="D65" s="290"/>
      <c r="E65" s="291" t="s">
        <v>2715</v>
      </c>
      <c r="F65" s="291">
        <v>0</v>
      </c>
      <c r="G65" s="296"/>
      <c r="H65" s="289"/>
      <c r="I65" s="291">
        <f t="shared" si="1"/>
        <v>0</v>
      </c>
      <c r="J65" s="289"/>
    </row>
    <row r="66" s="265" customFormat="1" ht="21" customHeight="1" spans="1:10">
      <c r="A66" s="285">
        <f t="shared" si="2"/>
        <v>9</v>
      </c>
      <c r="B66" s="286" t="s">
        <v>2813</v>
      </c>
      <c r="C66" s="286" t="s">
        <v>2814</v>
      </c>
      <c r="D66" s="290"/>
      <c r="E66" s="291" t="s">
        <v>2715</v>
      </c>
      <c r="F66" s="291">
        <v>0</v>
      </c>
      <c r="G66" s="296"/>
      <c r="H66" s="289"/>
      <c r="I66" s="291">
        <f t="shared" si="1"/>
        <v>0</v>
      </c>
      <c r="J66" s="289"/>
    </row>
    <row r="67" s="265" customFormat="1" ht="21" customHeight="1" spans="1:10">
      <c r="A67" s="285">
        <f t="shared" si="2"/>
        <v>9</v>
      </c>
      <c r="B67" s="286" t="s">
        <v>2815</v>
      </c>
      <c r="C67" s="286" t="s">
        <v>2816</v>
      </c>
      <c r="D67" s="290"/>
      <c r="E67" s="291" t="s">
        <v>2715</v>
      </c>
      <c r="F67" s="291">
        <v>0</v>
      </c>
      <c r="G67" s="296"/>
      <c r="H67" s="289"/>
      <c r="I67" s="291">
        <f t="shared" si="1"/>
        <v>0</v>
      </c>
      <c r="J67" s="289"/>
    </row>
    <row r="68" s="265" customFormat="1" ht="21" customHeight="1" spans="1:10">
      <c r="A68" s="285">
        <f t="shared" si="2"/>
        <v>9</v>
      </c>
      <c r="B68" s="286" t="s">
        <v>2817</v>
      </c>
      <c r="C68" s="286" t="s">
        <v>2818</v>
      </c>
      <c r="D68" s="290"/>
      <c r="E68" s="291" t="s">
        <v>2715</v>
      </c>
      <c r="F68" s="291">
        <v>0</v>
      </c>
      <c r="G68" s="296"/>
      <c r="H68" s="289"/>
      <c r="I68" s="291">
        <f t="shared" si="1"/>
        <v>0</v>
      </c>
      <c r="J68" s="289"/>
    </row>
    <row r="69" s="265" customFormat="1" ht="21" customHeight="1" spans="1:10">
      <c r="A69" s="285">
        <f t="shared" si="2"/>
        <v>9</v>
      </c>
      <c r="B69" s="286" t="s">
        <v>2819</v>
      </c>
      <c r="C69" s="286" t="s">
        <v>2820</v>
      </c>
      <c r="D69" s="290"/>
      <c r="E69" s="291" t="s">
        <v>2715</v>
      </c>
      <c r="F69" s="291">
        <v>0</v>
      </c>
      <c r="G69" s="296"/>
      <c r="H69" s="289"/>
      <c r="I69" s="291">
        <f t="shared" si="1"/>
        <v>0</v>
      </c>
      <c r="J69" s="289"/>
    </row>
    <row r="70" s="265" customFormat="1" ht="21" customHeight="1" spans="1:10">
      <c r="A70" s="285">
        <f t="shared" si="2"/>
        <v>9</v>
      </c>
      <c r="B70" s="286" t="s">
        <v>2821</v>
      </c>
      <c r="C70" s="286" t="s">
        <v>2822</v>
      </c>
      <c r="D70" s="290"/>
      <c r="E70" s="291"/>
      <c r="F70" s="291">
        <v>0</v>
      </c>
      <c r="G70" s="296"/>
      <c r="H70" s="289"/>
      <c r="I70" s="291">
        <f t="shared" si="1"/>
        <v>0</v>
      </c>
      <c r="J70" s="289"/>
    </row>
    <row r="71" s="265" customFormat="1" ht="21" customHeight="1" spans="1:10">
      <c r="A71" s="285">
        <f t="shared" si="2"/>
        <v>9</v>
      </c>
      <c r="B71" s="286" t="s">
        <v>2823</v>
      </c>
      <c r="C71" s="286" t="s">
        <v>2824</v>
      </c>
      <c r="D71" s="290"/>
      <c r="E71" s="291"/>
      <c r="F71" s="291">
        <v>0</v>
      </c>
      <c r="G71" s="296"/>
      <c r="H71" s="289"/>
      <c r="I71" s="291">
        <f t="shared" ref="I71:I78" si="5">G71-D71</f>
        <v>0</v>
      </c>
      <c r="J71" s="289"/>
    </row>
    <row r="72" s="265" customFormat="1" ht="21" customHeight="1" spans="1:10">
      <c r="A72" s="285">
        <f t="shared" si="2"/>
        <v>9</v>
      </c>
      <c r="B72" s="286" t="s">
        <v>2825</v>
      </c>
      <c r="C72" s="286" t="s">
        <v>2826</v>
      </c>
      <c r="D72" s="290"/>
      <c r="E72" s="291"/>
      <c r="F72" s="291">
        <v>0</v>
      </c>
      <c r="G72" s="296"/>
      <c r="H72" s="289"/>
      <c r="I72" s="291">
        <f t="shared" si="5"/>
        <v>0</v>
      </c>
      <c r="J72" s="289"/>
    </row>
    <row r="73" s="265" customFormat="1" ht="21" customHeight="1" spans="1:10">
      <c r="A73" s="285">
        <f t="shared" si="2"/>
        <v>9</v>
      </c>
      <c r="B73" s="286" t="s">
        <v>2827</v>
      </c>
      <c r="C73" s="286" t="s">
        <v>2828</v>
      </c>
      <c r="D73" s="290"/>
      <c r="E73" s="291"/>
      <c r="F73" s="291">
        <v>0</v>
      </c>
      <c r="G73" s="296"/>
      <c r="H73" s="289"/>
      <c r="I73" s="291">
        <f t="shared" si="5"/>
        <v>0</v>
      </c>
      <c r="J73" s="289"/>
    </row>
    <row r="74" s="265" customFormat="1" ht="21" customHeight="1" spans="1:10">
      <c r="A74" s="285">
        <f t="shared" si="2"/>
        <v>9</v>
      </c>
      <c r="B74" s="286" t="s">
        <v>2829</v>
      </c>
      <c r="C74" s="286" t="s">
        <v>2830</v>
      </c>
      <c r="D74" s="290"/>
      <c r="E74" s="291"/>
      <c r="F74" s="291">
        <v>100000000</v>
      </c>
      <c r="G74" s="263">
        <v>100000000</v>
      </c>
      <c r="H74" s="293">
        <f t="shared" ref="H74:H78" si="6">G74/F74</f>
        <v>1</v>
      </c>
      <c r="I74" s="291">
        <f t="shared" si="5"/>
        <v>100000000</v>
      </c>
      <c r="J74" s="289"/>
    </row>
    <row r="75" s="265" customFormat="1" ht="21" customHeight="1" spans="1:10">
      <c r="A75" s="285">
        <f t="shared" si="2"/>
        <v>9</v>
      </c>
      <c r="B75" s="286" t="s">
        <v>2831</v>
      </c>
      <c r="C75" s="286" t="s">
        <v>2832</v>
      </c>
      <c r="D75" s="290"/>
      <c r="E75" s="291"/>
      <c r="F75" s="291">
        <v>0</v>
      </c>
      <c r="G75" s="296"/>
      <c r="H75" s="289"/>
      <c r="I75" s="291">
        <f t="shared" si="5"/>
        <v>0</v>
      </c>
      <c r="J75" s="289"/>
    </row>
    <row r="76" s="265" customFormat="1" ht="21" customHeight="1" spans="1:10">
      <c r="A76" s="285">
        <f t="shared" si="2"/>
        <v>5</v>
      </c>
      <c r="B76" s="287" t="s">
        <v>2833</v>
      </c>
      <c r="C76" s="287" t="s">
        <v>38</v>
      </c>
      <c r="D76" s="262">
        <v>710557644</v>
      </c>
      <c r="E76" s="262">
        <v>841782575.39</v>
      </c>
      <c r="F76" s="262">
        <v>34780188.01</v>
      </c>
      <c r="G76" s="262">
        <v>112011688.01</v>
      </c>
      <c r="H76" s="289">
        <f t="shared" si="6"/>
        <v>3.22056016424622</v>
      </c>
      <c r="I76" s="262">
        <f t="shared" si="5"/>
        <v>-598545955.99</v>
      </c>
      <c r="J76" s="289">
        <f>I76/D76</f>
        <v>-0.842360871132927</v>
      </c>
    </row>
    <row r="77" s="265" customFormat="1" ht="21" customHeight="1" spans="1:10">
      <c r="A77" s="285">
        <f>LEN(B77)</f>
        <v>5</v>
      </c>
      <c r="B77" s="287" t="s">
        <v>2834</v>
      </c>
      <c r="C77" s="287" t="s">
        <v>2835</v>
      </c>
      <c r="D77" s="288"/>
      <c r="E77" s="300"/>
      <c r="F77" s="300"/>
      <c r="G77" s="296"/>
      <c r="H77" s="289"/>
      <c r="I77" s="300">
        <f t="shared" si="5"/>
        <v>0</v>
      </c>
      <c r="J77" s="289"/>
    </row>
    <row r="78" s="265" customFormat="1" ht="21" customHeight="1" spans="1:10">
      <c r="A78" s="303"/>
      <c r="B78" s="304" t="s">
        <v>2836</v>
      </c>
      <c r="C78" s="287"/>
      <c r="D78" s="299">
        <f t="shared" ref="D78:G78" si="7">D7+D54+D55+D57+D59+D76+D77</f>
        <v>821473851.42</v>
      </c>
      <c r="E78" s="299">
        <f t="shared" si="7"/>
        <v>845362754.39</v>
      </c>
      <c r="F78" s="299">
        <f t="shared" si="7"/>
        <v>231195439.48</v>
      </c>
      <c r="G78" s="299">
        <f t="shared" si="7"/>
        <v>307606898.48</v>
      </c>
      <c r="H78" s="289">
        <f t="shared" si="6"/>
        <v>1.33050590951043</v>
      </c>
      <c r="I78" s="262">
        <f t="shared" si="5"/>
        <v>-513866952.94</v>
      </c>
      <c r="J78" s="289">
        <f>I78/D78</f>
        <v>-0.625542678019184</v>
      </c>
    </row>
  </sheetData>
  <mergeCells count="10">
    <mergeCell ref="C2:J2"/>
    <mergeCell ref="E4:J4"/>
    <mergeCell ref="I5:J5"/>
    <mergeCell ref="B78:C78"/>
    <mergeCell ref="C4:C6"/>
    <mergeCell ref="D4:D6"/>
    <mergeCell ref="E5:E6"/>
    <mergeCell ref="F5:F6"/>
    <mergeCell ref="G5:G6"/>
    <mergeCell ref="H5:H6"/>
  </mergeCells>
  <printOptions horizontalCentered="1"/>
  <pageMargins left="0.751388888888889" right="0.751388888888889" top="1" bottom="1" header="0.5" footer="0.5"/>
  <pageSetup paperSize="9" scale="75" firstPageNumber="62" orientation="landscape" useFirstPageNumber="1" horizontalDpi="600"/>
  <headerFooter>
    <oddFooter>&amp;R-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2"/>
  <sheetViews>
    <sheetView topLeftCell="C1" workbookViewId="0">
      <selection activeCell="F11" sqref="F11"/>
    </sheetView>
  </sheetViews>
  <sheetFormatPr defaultColWidth="9" defaultRowHeight="13.5"/>
  <cols>
    <col min="1" max="2" width="9" style="198" hidden="1" customWidth="1"/>
    <col min="3" max="3" width="57.375" style="198" customWidth="1"/>
    <col min="4" max="4" width="15.625" style="198" customWidth="1"/>
    <col min="5" max="5" width="15.375" style="198" customWidth="1"/>
    <col min="6" max="6" width="17.125" style="198" customWidth="1"/>
    <col min="7" max="7" width="17" style="199" customWidth="1"/>
    <col min="8" max="8" width="9" style="198" customWidth="1"/>
    <col min="9" max="9" width="18.625" style="198" customWidth="1"/>
    <col min="10" max="10" width="9.375" style="198" customWidth="1"/>
    <col min="11" max="16380" width="9" style="198" customWidth="1"/>
    <col min="16381" max="16384" width="9" style="198"/>
  </cols>
  <sheetData>
    <row r="1" s="198" customFormat="1" ht="14.25" spans="1:10">
      <c r="A1" s="200"/>
      <c r="B1" s="201"/>
      <c r="C1" s="202" t="s">
        <v>2837</v>
      </c>
      <c r="D1" s="203"/>
      <c r="E1" s="203"/>
      <c r="F1" s="203"/>
      <c r="G1" s="204"/>
      <c r="H1" s="205"/>
      <c r="I1" s="203"/>
      <c r="J1" s="205"/>
    </row>
    <row r="2" s="198" customFormat="1" ht="22.5" spans="1:10">
      <c r="A2" s="200"/>
      <c r="B2" s="201"/>
      <c r="C2" s="18" t="s">
        <v>2838</v>
      </c>
      <c r="D2" s="18"/>
      <c r="E2" s="18"/>
      <c r="F2" s="18"/>
      <c r="G2" s="206"/>
      <c r="H2" s="207"/>
      <c r="I2" s="18"/>
      <c r="J2" s="207"/>
    </row>
    <row r="3" s="198" customFormat="1" ht="27" customHeight="1" spans="1:10">
      <c r="A3" s="200"/>
      <c r="B3" s="201"/>
      <c r="C3" s="208"/>
      <c r="D3" s="203"/>
      <c r="E3" s="203"/>
      <c r="F3" s="203"/>
      <c r="G3" s="204"/>
      <c r="H3" s="205"/>
      <c r="I3" s="203"/>
      <c r="J3" s="203" t="s">
        <v>2</v>
      </c>
    </row>
    <row r="4" s="198" customFormat="1" ht="14.25" spans="1:10">
      <c r="A4" s="200"/>
      <c r="B4" s="201"/>
      <c r="C4" s="209" t="s">
        <v>116</v>
      </c>
      <c r="D4" s="209" t="s">
        <v>117</v>
      </c>
      <c r="E4" s="210" t="s">
        <v>6</v>
      </c>
      <c r="F4" s="211"/>
      <c r="G4" s="212"/>
      <c r="H4" s="213"/>
      <c r="I4" s="211"/>
      <c r="J4" s="238"/>
    </row>
    <row r="5" s="198" customFormat="1" ht="14.25" spans="1:10">
      <c r="A5" s="200"/>
      <c r="B5" s="201"/>
      <c r="C5" s="209"/>
      <c r="D5" s="214"/>
      <c r="E5" s="215" t="s">
        <v>8</v>
      </c>
      <c r="F5" s="215" t="s">
        <v>2839</v>
      </c>
      <c r="G5" s="216" t="s">
        <v>10</v>
      </c>
      <c r="H5" s="217" t="s">
        <v>11</v>
      </c>
      <c r="I5" s="215" t="s">
        <v>118</v>
      </c>
      <c r="J5" s="239"/>
    </row>
    <row r="6" s="198" customFormat="1" ht="14.25" spans="1:10">
      <c r="A6" s="200"/>
      <c r="B6" s="201"/>
      <c r="C6" s="209"/>
      <c r="D6" s="214"/>
      <c r="E6" s="215"/>
      <c r="F6" s="215"/>
      <c r="G6" s="216"/>
      <c r="H6" s="217"/>
      <c r="I6" s="215" t="s">
        <v>13</v>
      </c>
      <c r="J6" s="239" t="s">
        <v>14</v>
      </c>
    </row>
    <row r="7" s="198" customFormat="1" ht="24" customHeight="1" spans="1:10">
      <c r="A7" s="218">
        <v>0</v>
      </c>
      <c r="B7" s="219"/>
      <c r="C7" s="220" t="s">
        <v>2840</v>
      </c>
      <c r="D7" s="221">
        <f t="shared" ref="D7:F7" si="0">D8+D16+D32+D44+D55+D113+D137+D181+D186+D190+D217+D234+D251</f>
        <v>632453030.31</v>
      </c>
      <c r="E7" s="221">
        <f t="shared" si="0"/>
        <v>3580179</v>
      </c>
      <c r="F7" s="221">
        <f t="shared" si="0"/>
        <v>155484037.79</v>
      </c>
      <c r="G7" s="221">
        <f>G8+G16+G32+G44+G55+G113+G137+G181+G186+G190+G217+G234+G251+G286</f>
        <v>91242362.74</v>
      </c>
      <c r="H7" s="222">
        <f>G7/F7</f>
        <v>0.586827844432712</v>
      </c>
      <c r="I7" s="221">
        <f t="shared" ref="I7:I70" si="1">G7-D7</f>
        <v>-541210667.57</v>
      </c>
      <c r="J7" s="222">
        <f>I7/D7</f>
        <v>-0.855732586662954</v>
      </c>
    </row>
    <row r="8" s="198" customFormat="1" ht="24" customHeight="1" spans="1:10">
      <c r="A8" s="223">
        <f t="shared" ref="A8:A71" si="2">LEN(B8)</f>
        <v>3</v>
      </c>
      <c r="B8" s="224">
        <v>206</v>
      </c>
      <c r="C8" s="225" t="s">
        <v>2841</v>
      </c>
      <c r="D8" s="226"/>
      <c r="E8" s="226"/>
      <c r="F8" s="226">
        <v>0</v>
      </c>
      <c r="G8" s="99"/>
      <c r="H8" s="227"/>
      <c r="I8" s="226">
        <f t="shared" si="1"/>
        <v>0</v>
      </c>
      <c r="J8" s="227"/>
    </row>
    <row r="9" s="198" customFormat="1" ht="24" customHeight="1" spans="1:10">
      <c r="A9" s="223">
        <f t="shared" si="2"/>
        <v>5</v>
      </c>
      <c r="B9" s="224">
        <v>20610</v>
      </c>
      <c r="C9" s="225" t="s">
        <v>2842</v>
      </c>
      <c r="D9" s="226"/>
      <c r="E9" s="226"/>
      <c r="F9" s="226">
        <v>0</v>
      </c>
      <c r="G9" s="99"/>
      <c r="H9" s="227"/>
      <c r="I9" s="226">
        <f t="shared" si="1"/>
        <v>0</v>
      </c>
      <c r="J9" s="227"/>
    </row>
    <row r="10" s="198" customFormat="1" ht="24" customHeight="1" spans="1:10">
      <c r="A10" s="223">
        <f t="shared" si="2"/>
        <v>7</v>
      </c>
      <c r="B10" s="224">
        <v>2061001</v>
      </c>
      <c r="C10" s="225" t="s">
        <v>2843</v>
      </c>
      <c r="D10" s="226"/>
      <c r="E10" s="226"/>
      <c r="F10" s="226">
        <v>0</v>
      </c>
      <c r="G10" s="99"/>
      <c r="H10" s="227"/>
      <c r="I10" s="226">
        <f t="shared" si="1"/>
        <v>0</v>
      </c>
      <c r="J10" s="227"/>
    </row>
    <row r="11" s="198" customFormat="1" ht="24" customHeight="1" spans="1:10">
      <c r="A11" s="223">
        <f t="shared" si="2"/>
        <v>7</v>
      </c>
      <c r="B11" s="224">
        <v>2061002</v>
      </c>
      <c r="C11" s="225" t="s">
        <v>2844</v>
      </c>
      <c r="D11" s="226"/>
      <c r="E11" s="226"/>
      <c r="F11" s="226">
        <v>0</v>
      </c>
      <c r="G11" s="99"/>
      <c r="H11" s="227"/>
      <c r="I11" s="226">
        <f t="shared" si="1"/>
        <v>0</v>
      </c>
      <c r="J11" s="227"/>
    </row>
    <row r="12" s="198" customFormat="1" ht="24" customHeight="1" spans="1:10">
      <c r="A12" s="223">
        <f t="shared" si="2"/>
        <v>7</v>
      </c>
      <c r="B12" s="224">
        <v>2061003</v>
      </c>
      <c r="C12" s="225" t="s">
        <v>2845</v>
      </c>
      <c r="D12" s="226"/>
      <c r="E12" s="226"/>
      <c r="F12" s="226">
        <v>0</v>
      </c>
      <c r="G12" s="99"/>
      <c r="H12" s="227"/>
      <c r="I12" s="226">
        <f t="shared" si="1"/>
        <v>0</v>
      </c>
      <c r="J12" s="227"/>
    </row>
    <row r="13" s="198" customFormat="1" ht="24" customHeight="1" spans="1:10">
      <c r="A13" s="223">
        <f t="shared" si="2"/>
        <v>7</v>
      </c>
      <c r="B13" s="224">
        <v>2061004</v>
      </c>
      <c r="C13" s="225" t="s">
        <v>2846</v>
      </c>
      <c r="D13" s="226"/>
      <c r="E13" s="226"/>
      <c r="F13" s="226">
        <v>0</v>
      </c>
      <c r="G13" s="99"/>
      <c r="H13" s="227"/>
      <c r="I13" s="226">
        <f t="shared" si="1"/>
        <v>0</v>
      </c>
      <c r="J13" s="227"/>
    </row>
    <row r="14" s="198" customFormat="1" ht="24" customHeight="1" spans="1:10">
      <c r="A14" s="223">
        <f t="shared" si="2"/>
        <v>7</v>
      </c>
      <c r="B14" s="228">
        <v>2061005</v>
      </c>
      <c r="C14" s="225" t="s">
        <v>2847</v>
      </c>
      <c r="D14" s="226"/>
      <c r="E14" s="226"/>
      <c r="F14" s="226">
        <v>0</v>
      </c>
      <c r="G14" s="99"/>
      <c r="H14" s="227"/>
      <c r="I14" s="226">
        <f t="shared" si="1"/>
        <v>0</v>
      </c>
      <c r="J14" s="227"/>
    </row>
    <row r="15" s="198" customFormat="1" ht="24" customHeight="1" spans="1:10">
      <c r="A15" s="223">
        <f t="shared" si="2"/>
        <v>7</v>
      </c>
      <c r="B15" s="229">
        <v>2061099</v>
      </c>
      <c r="C15" s="225" t="s">
        <v>2848</v>
      </c>
      <c r="D15" s="226"/>
      <c r="E15" s="226"/>
      <c r="F15" s="226">
        <v>0</v>
      </c>
      <c r="G15" s="99"/>
      <c r="H15" s="227"/>
      <c r="I15" s="226">
        <f t="shared" si="1"/>
        <v>0</v>
      </c>
      <c r="J15" s="227"/>
    </row>
    <row r="16" s="198" customFormat="1" ht="24" customHeight="1" spans="1:10">
      <c r="A16" s="223">
        <f t="shared" si="2"/>
        <v>3</v>
      </c>
      <c r="B16" s="229">
        <v>207</v>
      </c>
      <c r="C16" s="225" t="s">
        <v>2849</v>
      </c>
      <c r="D16" s="230">
        <v>319000</v>
      </c>
      <c r="E16" s="230"/>
      <c r="F16" s="230">
        <v>143000</v>
      </c>
      <c r="G16" s="99">
        <v>89000</v>
      </c>
      <c r="H16" s="227">
        <f t="shared" ref="H16:H19" si="3">G16/F16</f>
        <v>0.622377622377622</v>
      </c>
      <c r="I16" s="230">
        <f t="shared" si="1"/>
        <v>-230000</v>
      </c>
      <c r="J16" s="227">
        <f t="shared" ref="J16:J18" si="4">I16/D16</f>
        <v>-0.721003134796238</v>
      </c>
    </row>
    <row r="17" s="198" customFormat="1" ht="24" customHeight="1" spans="1:10">
      <c r="A17" s="223">
        <f t="shared" si="2"/>
        <v>5</v>
      </c>
      <c r="B17" s="229">
        <v>20707</v>
      </c>
      <c r="C17" s="225" t="s">
        <v>2850</v>
      </c>
      <c r="D17" s="230">
        <v>319000</v>
      </c>
      <c r="E17" s="230"/>
      <c r="F17" s="230">
        <v>143000</v>
      </c>
      <c r="G17" s="99">
        <v>89000</v>
      </c>
      <c r="H17" s="227">
        <f t="shared" si="3"/>
        <v>0.622377622377622</v>
      </c>
      <c r="I17" s="230">
        <f t="shared" si="1"/>
        <v>-230000</v>
      </c>
      <c r="J17" s="227">
        <f t="shared" si="4"/>
        <v>-0.721003134796238</v>
      </c>
    </row>
    <row r="18" s="198" customFormat="1" ht="24" customHeight="1" spans="1:10">
      <c r="A18" s="223">
        <f t="shared" si="2"/>
        <v>7</v>
      </c>
      <c r="B18" s="231">
        <v>2070701</v>
      </c>
      <c r="C18" s="232" t="s">
        <v>2851</v>
      </c>
      <c r="D18" s="233">
        <v>40000</v>
      </c>
      <c r="E18" s="233"/>
      <c r="F18" s="233">
        <v>0</v>
      </c>
      <c r="G18" s="99"/>
      <c r="H18" s="227"/>
      <c r="I18" s="233">
        <f t="shared" si="1"/>
        <v>-40000</v>
      </c>
      <c r="J18" s="227">
        <f t="shared" si="4"/>
        <v>-1</v>
      </c>
    </row>
    <row r="19" s="198" customFormat="1" ht="24" customHeight="1" spans="1:10">
      <c r="A19" s="223">
        <f t="shared" si="2"/>
        <v>7</v>
      </c>
      <c r="B19" s="231">
        <v>2070702</v>
      </c>
      <c r="C19" s="234" t="s">
        <v>2852</v>
      </c>
      <c r="D19" s="235"/>
      <c r="E19" s="235"/>
      <c r="F19" s="235">
        <v>129000</v>
      </c>
      <c r="G19" s="99">
        <v>75000</v>
      </c>
      <c r="H19" s="227">
        <f t="shared" si="3"/>
        <v>0.581395348837209</v>
      </c>
      <c r="I19" s="235">
        <f t="shared" si="1"/>
        <v>75000</v>
      </c>
      <c r="J19" s="227"/>
    </row>
    <row r="20" s="198" customFormat="1" ht="24" customHeight="1" spans="1:10">
      <c r="A20" s="223">
        <f t="shared" si="2"/>
        <v>7</v>
      </c>
      <c r="B20" s="231">
        <v>2070703</v>
      </c>
      <c r="C20" s="234" t="s">
        <v>2853</v>
      </c>
      <c r="D20" s="235"/>
      <c r="E20" s="235"/>
      <c r="F20" s="235">
        <v>0</v>
      </c>
      <c r="G20" s="99"/>
      <c r="H20" s="227"/>
      <c r="I20" s="235">
        <f t="shared" si="1"/>
        <v>0</v>
      </c>
      <c r="J20" s="227"/>
    </row>
    <row r="21" s="198" customFormat="1" ht="24" customHeight="1" spans="1:10">
      <c r="A21" s="223">
        <f t="shared" si="2"/>
        <v>7</v>
      </c>
      <c r="B21" s="231">
        <v>2070704</v>
      </c>
      <c r="C21" s="234" t="s">
        <v>2854</v>
      </c>
      <c r="D21" s="235"/>
      <c r="E21" s="235"/>
      <c r="F21" s="235">
        <v>0</v>
      </c>
      <c r="G21" s="99"/>
      <c r="H21" s="227"/>
      <c r="I21" s="235">
        <f t="shared" si="1"/>
        <v>0</v>
      </c>
      <c r="J21" s="227"/>
    </row>
    <row r="22" s="198" customFormat="1" ht="24" customHeight="1" spans="1:10">
      <c r="A22" s="223">
        <f t="shared" si="2"/>
        <v>7</v>
      </c>
      <c r="B22" s="231">
        <v>2070799</v>
      </c>
      <c r="C22" s="234" t="s">
        <v>2855</v>
      </c>
      <c r="D22" s="236">
        <v>279000</v>
      </c>
      <c r="E22" s="236"/>
      <c r="F22" s="236">
        <v>14000</v>
      </c>
      <c r="G22" s="99">
        <v>14000</v>
      </c>
      <c r="H22" s="227">
        <f>G22/F22</f>
        <v>1</v>
      </c>
      <c r="I22" s="236">
        <f t="shared" si="1"/>
        <v>-265000</v>
      </c>
      <c r="J22" s="227">
        <f>I22/D22</f>
        <v>-0.949820788530466</v>
      </c>
    </row>
    <row r="23" s="198" customFormat="1" ht="24" customHeight="1" spans="1:10">
      <c r="A23" s="223">
        <f t="shared" si="2"/>
        <v>5</v>
      </c>
      <c r="B23" s="231">
        <v>20709</v>
      </c>
      <c r="C23" s="234" t="s">
        <v>2856</v>
      </c>
      <c r="D23" s="235"/>
      <c r="E23" s="235"/>
      <c r="F23" s="235">
        <v>0</v>
      </c>
      <c r="G23" s="99"/>
      <c r="H23" s="227"/>
      <c r="I23" s="235">
        <f t="shared" si="1"/>
        <v>0</v>
      </c>
      <c r="J23" s="227"/>
    </row>
    <row r="24" s="198" customFormat="1" ht="24" customHeight="1" spans="1:10">
      <c r="A24" s="223">
        <f t="shared" si="2"/>
        <v>7</v>
      </c>
      <c r="B24" s="231">
        <v>2070901</v>
      </c>
      <c r="C24" s="234" t="s">
        <v>2857</v>
      </c>
      <c r="D24" s="235"/>
      <c r="E24" s="235"/>
      <c r="F24" s="235">
        <v>0</v>
      </c>
      <c r="G24" s="99"/>
      <c r="H24" s="227"/>
      <c r="I24" s="235">
        <f t="shared" si="1"/>
        <v>0</v>
      </c>
      <c r="J24" s="227"/>
    </row>
    <row r="25" s="198" customFormat="1" ht="24" customHeight="1" spans="1:10">
      <c r="A25" s="223">
        <f t="shared" si="2"/>
        <v>7</v>
      </c>
      <c r="B25" s="231">
        <v>2070902</v>
      </c>
      <c r="C25" s="234" t="s">
        <v>2858</v>
      </c>
      <c r="D25" s="235"/>
      <c r="E25" s="235"/>
      <c r="F25" s="235">
        <v>0</v>
      </c>
      <c r="G25" s="99"/>
      <c r="H25" s="227"/>
      <c r="I25" s="235">
        <f t="shared" si="1"/>
        <v>0</v>
      </c>
      <c r="J25" s="227"/>
    </row>
    <row r="26" s="198" customFormat="1" ht="24" customHeight="1" spans="1:10">
      <c r="A26" s="223">
        <f t="shared" si="2"/>
        <v>7</v>
      </c>
      <c r="B26" s="231">
        <v>2070903</v>
      </c>
      <c r="C26" s="234" t="s">
        <v>2859</v>
      </c>
      <c r="D26" s="235"/>
      <c r="E26" s="235"/>
      <c r="F26" s="235">
        <v>0</v>
      </c>
      <c r="G26" s="99"/>
      <c r="H26" s="227"/>
      <c r="I26" s="235">
        <f t="shared" si="1"/>
        <v>0</v>
      </c>
      <c r="J26" s="227"/>
    </row>
    <row r="27" s="198" customFormat="1" ht="24" customHeight="1" spans="1:10">
      <c r="A27" s="223">
        <f t="shared" si="2"/>
        <v>7</v>
      </c>
      <c r="B27" s="231">
        <v>2070904</v>
      </c>
      <c r="C27" s="234" t="s">
        <v>2860</v>
      </c>
      <c r="D27" s="235"/>
      <c r="E27" s="235"/>
      <c r="F27" s="235">
        <v>0</v>
      </c>
      <c r="G27" s="99"/>
      <c r="H27" s="227"/>
      <c r="I27" s="235">
        <f t="shared" si="1"/>
        <v>0</v>
      </c>
      <c r="J27" s="227"/>
    </row>
    <row r="28" s="198" customFormat="1" ht="24" customHeight="1" spans="1:10">
      <c r="A28" s="223">
        <f t="shared" si="2"/>
        <v>7</v>
      </c>
      <c r="B28" s="231">
        <v>2070999</v>
      </c>
      <c r="C28" s="234" t="s">
        <v>2861</v>
      </c>
      <c r="D28" s="235"/>
      <c r="E28" s="235"/>
      <c r="F28" s="235">
        <v>0</v>
      </c>
      <c r="G28" s="99"/>
      <c r="H28" s="227"/>
      <c r="I28" s="235">
        <f t="shared" si="1"/>
        <v>0</v>
      </c>
      <c r="J28" s="227"/>
    </row>
    <row r="29" s="198" customFormat="1" ht="24" customHeight="1" spans="1:10">
      <c r="A29" s="223">
        <f t="shared" si="2"/>
        <v>5</v>
      </c>
      <c r="B29" s="231" t="s">
        <v>2862</v>
      </c>
      <c r="C29" s="234" t="s">
        <v>2863</v>
      </c>
      <c r="D29" s="235"/>
      <c r="E29" s="235"/>
      <c r="F29" s="235"/>
      <c r="G29" s="99"/>
      <c r="H29" s="227"/>
      <c r="I29" s="235">
        <f t="shared" si="1"/>
        <v>0</v>
      </c>
      <c r="J29" s="227"/>
    </row>
    <row r="30" s="198" customFormat="1" ht="24" customHeight="1" spans="1:10">
      <c r="A30" s="223">
        <f t="shared" si="2"/>
        <v>7</v>
      </c>
      <c r="B30" s="231" t="s">
        <v>2864</v>
      </c>
      <c r="C30" s="234" t="s">
        <v>2865</v>
      </c>
      <c r="D30" s="235"/>
      <c r="E30" s="235"/>
      <c r="F30" s="235"/>
      <c r="G30" s="99"/>
      <c r="H30" s="227"/>
      <c r="I30" s="235">
        <f t="shared" si="1"/>
        <v>0</v>
      </c>
      <c r="J30" s="227"/>
    </row>
    <row r="31" s="198" customFormat="1" ht="24" customHeight="1" spans="1:10">
      <c r="A31" s="223">
        <f t="shared" si="2"/>
        <v>7</v>
      </c>
      <c r="B31" s="231" t="s">
        <v>2866</v>
      </c>
      <c r="C31" s="234" t="s">
        <v>2867</v>
      </c>
      <c r="D31" s="235"/>
      <c r="E31" s="235"/>
      <c r="F31" s="235"/>
      <c r="G31" s="99"/>
      <c r="H31" s="227"/>
      <c r="I31" s="235">
        <f t="shared" si="1"/>
        <v>0</v>
      </c>
      <c r="J31" s="227"/>
    </row>
    <row r="32" s="198" customFormat="1" ht="24" customHeight="1" spans="1:10">
      <c r="A32" s="223">
        <f t="shared" si="2"/>
        <v>3</v>
      </c>
      <c r="B32" s="231">
        <v>208</v>
      </c>
      <c r="C32" s="234" t="s">
        <v>2868</v>
      </c>
      <c r="D32" s="236">
        <v>2177926</v>
      </c>
      <c r="E32" s="236"/>
      <c r="F32" s="236">
        <v>5646574.44</v>
      </c>
      <c r="G32" s="99">
        <v>3326724.44</v>
      </c>
      <c r="H32" s="227">
        <f t="shared" ref="H32:H35" si="5">G32/F32</f>
        <v>0.589157988679593</v>
      </c>
      <c r="I32" s="236">
        <f t="shared" si="1"/>
        <v>1148798.44</v>
      </c>
      <c r="J32" s="227">
        <f t="shared" ref="J32:J35" si="6">I32/D32</f>
        <v>0.527473587256867</v>
      </c>
    </row>
    <row r="33" s="198" customFormat="1" ht="24" customHeight="1" spans="1:10">
      <c r="A33" s="223">
        <f t="shared" si="2"/>
        <v>5</v>
      </c>
      <c r="B33" s="231">
        <v>20822</v>
      </c>
      <c r="C33" s="234" t="s">
        <v>2869</v>
      </c>
      <c r="D33" s="236">
        <v>2177926</v>
      </c>
      <c r="E33" s="236"/>
      <c r="F33" s="236">
        <v>5456574.44</v>
      </c>
      <c r="G33" s="99">
        <v>3326724.44</v>
      </c>
      <c r="H33" s="227">
        <f t="shared" si="5"/>
        <v>0.609672694211425</v>
      </c>
      <c r="I33" s="236">
        <f t="shared" si="1"/>
        <v>1148798.44</v>
      </c>
      <c r="J33" s="227">
        <f t="shared" si="6"/>
        <v>0.527473587256867</v>
      </c>
    </row>
    <row r="34" s="198" customFormat="1" ht="24" customHeight="1" spans="1:10">
      <c r="A34" s="223">
        <f t="shared" si="2"/>
        <v>7</v>
      </c>
      <c r="B34" s="231">
        <v>2082201</v>
      </c>
      <c r="C34" s="234" t="s">
        <v>2870</v>
      </c>
      <c r="D34" s="236">
        <v>1578150</v>
      </c>
      <c r="E34" s="236"/>
      <c r="F34" s="236">
        <v>3075450</v>
      </c>
      <c r="G34" s="99">
        <v>2325600</v>
      </c>
      <c r="H34" s="227">
        <f t="shared" si="5"/>
        <v>0.756182022143101</v>
      </c>
      <c r="I34" s="236">
        <f t="shared" si="1"/>
        <v>747450</v>
      </c>
      <c r="J34" s="227">
        <f t="shared" si="6"/>
        <v>0.473624180211007</v>
      </c>
    </row>
    <row r="35" s="198" customFormat="1" ht="24" customHeight="1" spans="1:10">
      <c r="A35" s="223">
        <f t="shared" si="2"/>
        <v>7</v>
      </c>
      <c r="B35" s="231">
        <v>2082202</v>
      </c>
      <c r="C35" s="234" t="s">
        <v>2871</v>
      </c>
      <c r="D35" s="236">
        <v>599776</v>
      </c>
      <c r="E35" s="236"/>
      <c r="F35" s="236">
        <v>2381124.44</v>
      </c>
      <c r="G35" s="99">
        <v>1001124.44</v>
      </c>
      <c r="H35" s="227">
        <f t="shared" si="5"/>
        <v>0.420441881651511</v>
      </c>
      <c r="I35" s="236">
        <f t="shared" si="1"/>
        <v>401348.44</v>
      </c>
      <c r="J35" s="227">
        <f t="shared" si="6"/>
        <v>0.669163887851464</v>
      </c>
    </row>
    <row r="36" s="198" customFormat="1" ht="24" customHeight="1" spans="1:10">
      <c r="A36" s="223">
        <f t="shared" si="2"/>
        <v>7</v>
      </c>
      <c r="B36" s="231">
        <v>2082299</v>
      </c>
      <c r="C36" s="234" t="s">
        <v>2872</v>
      </c>
      <c r="D36" s="235"/>
      <c r="E36" s="235"/>
      <c r="F36" s="235">
        <v>0</v>
      </c>
      <c r="G36" s="99"/>
      <c r="H36" s="227"/>
      <c r="I36" s="235">
        <f t="shared" si="1"/>
        <v>0</v>
      </c>
      <c r="J36" s="227"/>
    </row>
    <row r="37" s="198" customFormat="1" ht="24" customHeight="1" spans="1:10">
      <c r="A37" s="223">
        <f t="shared" si="2"/>
        <v>5</v>
      </c>
      <c r="B37" s="231">
        <v>20823</v>
      </c>
      <c r="C37" s="234" t="s">
        <v>2873</v>
      </c>
      <c r="D37" s="235"/>
      <c r="E37" s="235"/>
      <c r="F37" s="235">
        <v>190000</v>
      </c>
      <c r="G37" s="99"/>
      <c r="H37" s="227">
        <f>G37/F37</f>
        <v>0</v>
      </c>
      <c r="I37" s="235">
        <f t="shared" si="1"/>
        <v>0</v>
      </c>
      <c r="J37" s="227"/>
    </row>
    <row r="38" s="198" customFormat="1" ht="24" customHeight="1" spans="1:10">
      <c r="A38" s="223">
        <f t="shared" si="2"/>
        <v>7</v>
      </c>
      <c r="B38" s="231">
        <v>2082301</v>
      </c>
      <c r="C38" s="234" t="s">
        <v>2870</v>
      </c>
      <c r="D38" s="235"/>
      <c r="E38" s="235"/>
      <c r="F38" s="235">
        <v>0</v>
      </c>
      <c r="G38" s="99"/>
      <c r="H38" s="227"/>
      <c r="I38" s="235">
        <f t="shared" si="1"/>
        <v>0</v>
      </c>
      <c r="J38" s="227"/>
    </row>
    <row r="39" s="198" customFormat="1" ht="24" customHeight="1" spans="1:10">
      <c r="A39" s="223">
        <f t="shared" si="2"/>
        <v>7</v>
      </c>
      <c r="B39" s="231">
        <v>2082302</v>
      </c>
      <c r="C39" s="234" t="s">
        <v>2871</v>
      </c>
      <c r="D39" s="237"/>
      <c r="E39" s="237"/>
      <c r="F39" s="237">
        <v>190000</v>
      </c>
      <c r="G39" s="99"/>
      <c r="H39" s="227">
        <f>G39/F39</f>
        <v>0</v>
      </c>
      <c r="I39" s="237">
        <f t="shared" si="1"/>
        <v>0</v>
      </c>
      <c r="J39" s="227"/>
    </row>
    <row r="40" s="198" customFormat="1" ht="24" customHeight="1" spans="1:10">
      <c r="A40" s="223">
        <f t="shared" si="2"/>
        <v>7</v>
      </c>
      <c r="B40" s="231">
        <v>2082399</v>
      </c>
      <c r="C40" s="234" t="s">
        <v>2874</v>
      </c>
      <c r="D40" s="237"/>
      <c r="E40" s="237"/>
      <c r="F40" s="237">
        <v>0</v>
      </c>
      <c r="G40" s="99"/>
      <c r="H40" s="227"/>
      <c r="I40" s="237">
        <f t="shared" si="1"/>
        <v>0</v>
      </c>
      <c r="J40" s="227"/>
    </row>
    <row r="41" s="198" customFormat="1" ht="24" customHeight="1" spans="1:10">
      <c r="A41" s="223">
        <f t="shared" si="2"/>
        <v>5</v>
      </c>
      <c r="B41" s="231" t="s">
        <v>2875</v>
      </c>
      <c r="C41" s="234" t="s">
        <v>2876</v>
      </c>
      <c r="D41" s="237"/>
      <c r="E41" s="237"/>
      <c r="F41" s="237"/>
      <c r="G41" s="99"/>
      <c r="H41" s="227"/>
      <c r="I41" s="237">
        <f t="shared" si="1"/>
        <v>0</v>
      </c>
      <c r="J41" s="227"/>
    </row>
    <row r="42" s="198" customFormat="1" ht="24" customHeight="1" spans="1:10">
      <c r="A42" s="223">
        <f t="shared" si="2"/>
        <v>7</v>
      </c>
      <c r="B42" s="231" t="s">
        <v>2877</v>
      </c>
      <c r="C42" s="234" t="s">
        <v>2871</v>
      </c>
      <c r="D42" s="237"/>
      <c r="E42" s="237"/>
      <c r="F42" s="237"/>
      <c r="G42" s="99"/>
      <c r="H42" s="227"/>
      <c r="I42" s="237">
        <f t="shared" si="1"/>
        <v>0</v>
      </c>
      <c r="J42" s="227"/>
    </row>
    <row r="43" s="198" customFormat="1" ht="24" customHeight="1" spans="1:10">
      <c r="A43" s="223">
        <f t="shared" si="2"/>
        <v>7</v>
      </c>
      <c r="B43" s="231" t="s">
        <v>2878</v>
      </c>
      <c r="C43" s="234" t="s">
        <v>2879</v>
      </c>
      <c r="D43" s="237"/>
      <c r="E43" s="237"/>
      <c r="F43" s="237"/>
      <c r="G43" s="99"/>
      <c r="H43" s="227"/>
      <c r="I43" s="237">
        <f t="shared" si="1"/>
        <v>0</v>
      </c>
      <c r="J43" s="227"/>
    </row>
    <row r="44" s="198" customFormat="1" ht="24" customHeight="1" spans="1:10">
      <c r="A44" s="223">
        <f t="shared" si="2"/>
        <v>3</v>
      </c>
      <c r="B44" s="231">
        <v>211</v>
      </c>
      <c r="C44" s="234" t="s">
        <v>2880</v>
      </c>
      <c r="D44" s="237"/>
      <c r="E44" s="237"/>
      <c r="F44" s="237">
        <v>0</v>
      </c>
      <c r="G44" s="99"/>
      <c r="H44" s="227"/>
      <c r="I44" s="237">
        <f t="shared" si="1"/>
        <v>0</v>
      </c>
      <c r="J44" s="227"/>
    </row>
    <row r="45" s="198" customFormat="1" ht="24" customHeight="1" spans="1:10">
      <c r="A45" s="223">
        <f t="shared" si="2"/>
        <v>5</v>
      </c>
      <c r="B45" s="231">
        <v>21160</v>
      </c>
      <c r="C45" s="234" t="s">
        <v>2881</v>
      </c>
      <c r="D45" s="237"/>
      <c r="E45" s="237"/>
      <c r="F45" s="237">
        <v>0</v>
      </c>
      <c r="G45" s="99"/>
      <c r="H45" s="227"/>
      <c r="I45" s="237">
        <f t="shared" si="1"/>
        <v>0</v>
      </c>
      <c r="J45" s="227"/>
    </row>
    <row r="46" s="198" customFormat="1" ht="24" customHeight="1" spans="1:10">
      <c r="A46" s="223">
        <f t="shared" si="2"/>
        <v>7</v>
      </c>
      <c r="B46" s="231">
        <v>2116001</v>
      </c>
      <c r="C46" s="234" t="s">
        <v>2882</v>
      </c>
      <c r="D46" s="237"/>
      <c r="E46" s="237"/>
      <c r="F46" s="237">
        <v>0</v>
      </c>
      <c r="G46" s="99"/>
      <c r="H46" s="227"/>
      <c r="I46" s="237">
        <f t="shared" si="1"/>
        <v>0</v>
      </c>
      <c r="J46" s="227"/>
    </row>
    <row r="47" s="198" customFormat="1" ht="24" customHeight="1" spans="1:10">
      <c r="A47" s="223">
        <f t="shared" si="2"/>
        <v>7</v>
      </c>
      <c r="B47" s="231">
        <v>2116002</v>
      </c>
      <c r="C47" s="234" t="s">
        <v>2883</v>
      </c>
      <c r="D47" s="237"/>
      <c r="E47" s="237"/>
      <c r="F47" s="237">
        <v>0</v>
      </c>
      <c r="G47" s="99"/>
      <c r="H47" s="227"/>
      <c r="I47" s="237">
        <f t="shared" si="1"/>
        <v>0</v>
      </c>
      <c r="J47" s="227"/>
    </row>
    <row r="48" s="198" customFormat="1" ht="24" customHeight="1" spans="1:10">
      <c r="A48" s="223">
        <f t="shared" si="2"/>
        <v>7</v>
      </c>
      <c r="B48" s="231">
        <v>2116003</v>
      </c>
      <c r="C48" s="234" t="s">
        <v>2884</v>
      </c>
      <c r="D48" s="237"/>
      <c r="E48" s="237"/>
      <c r="F48" s="237">
        <v>0</v>
      </c>
      <c r="G48" s="99"/>
      <c r="H48" s="227"/>
      <c r="I48" s="237">
        <f t="shared" si="1"/>
        <v>0</v>
      </c>
      <c r="J48" s="227"/>
    </row>
    <row r="49" s="198" customFormat="1" ht="24" customHeight="1" spans="1:10">
      <c r="A49" s="223">
        <f t="shared" si="2"/>
        <v>7</v>
      </c>
      <c r="B49" s="231">
        <v>2116099</v>
      </c>
      <c r="C49" s="234" t="s">
        <v>2885</v>
      </c>
      <c r="D49" s="237"/>
      <c r="E49" s="237"/>
      <c r="F49" s="237">
        <v>0</v>
      </c>
      <c r="G49" s="99"/>
      <c r="H49" s="227"/>
      <c r="I49" s="237">
        <f t="shared" si="1"/>
        <v>0</v>
      </c>
      <c r="J49" s="227"/>
    </row>
    <row r="50" s="198" customFormat="1" ht="24" customHeight="1" spans="1:10">
      <c r="A50" s="223">
        <f t="shared" si="2"/>
        <v>5</v>
      </c>
      <c r="B50" s="231">
        <v>21161</v>
      </c>
      <c r="C50" s="234" t="s">
        <v>2886</v>
      </c>
      <c r="D50" s="237"/>
      <c r="E50" s="237"/>
      <c r="F50" s="237">
        <v>0</v>
      </c>
      <c r="G50" s="99"/>
      <c r="H50" s="227"/>
      <c r="I50" s="237">
        <f t="shared" si="1"/>
        <v>0</v>
      </c>
      <c r="J50" s="227"/>
    </row>
    <row r="51" s="198" customFormat="1" ht="24" customHeight="1" spans="1:10">
      <c r="A51" s="223">
        <f t="shared" si="2"/>
        <v>7</v>
      </c>
      <c r="B51" s="231">
        <v>2116101</v>
      </c>
      <c r="C51" s="234" t="s">
        <v>2887</v>
      </c>
      <c r="D51" s="237"/>
      <c r="E51" s="237"/>
      <c r="F51" s="237">
        <v>0</v>
      </c>
      <c r="G51" s="99"/>
      <c r="H51" s="227"/>
      <c r="I51" s="237">
        <f t="shared" si="1"/>
        <v>0</v>
      </c>
      <c r="J51" s="227"/>
    </row>
    <row r="52" s="198" customFormat="1" ht="24" customHeight="1" spans="1:10">
      <c r="A52" s="223">
        <f t="shared" si="2"/>
        <v>7</v>
      </c>
      <c r="B52" s="231">
        <v>2116102</v>
      </c>
      <c r="C52" s="234" t="s">
        <v>2888</v>
      </c>
      <c r="D52" s="237"/>
      <c r="E52" s="237"/>
      <c r="F52" s="237">
        <v>0</v>
      </c>
      <c r="G52" s="99"/>
      <c r="H52" s="227"/>
      <c r="I52" s="237">
        <f t="shared" si="1"/>
        <v>0</v>
      </c>
      <c r="J52" s="227"/>
    </row>
    <row r="53" s="198" customFormat="1" ht="24" customHeight="1" spans="1:10">
      <c r="A53" s="223">
        <f t="shared" si="2"/>
        <v>7</v>
      </c>
      <c r="B53" s="231">
        <v>2116103</v>
      </c>
      <c r="C53" s="234" t="s">
        <v>2889</v>
      </c>
      <c r="D53" s="237"/>
      <c r="E53" s="237"/>
      <c r="F53" s="237">
        <v>0</v>
      </c>
      <c r="G53" s="99"/>
      <c r="H53" s="227"/>
      <c r="I53" s="237">
        <f t="shared" si="1"/>
        <v>0</v>
      </c>
      <c r="J53" s="227"/>
    </row>
    <row r="54" s="198" customFormat="1" ht="24" customHeight="1" spans="1:10">
      <c r="A54" s="223">
        <f t="shared" si="2"/>
        <v>7</v>
      </c>
      <c r="B54" s="231">
        <v>2116104</v>
      </c>
      <c r="C54" s="234" t="s">
        <v>2890</v>
      </c>
      <c r="D54" s="237"/>
      <c r="E54" s="237"/>
      <c r="F54" s="237">
        <v>0</v>
      </c>
      <c r="G54" s="99"/>
      <c r="H54" s="227"/>
      <c r="I54" s="237">
        <f t="shared" si="1"/>
        <v>0</v>
      </c>
      <c r="J54" s="227"/>
    </row>
    <row r="55" s="198" customFormat="1" ht="24" customHeight="1" spans="1:10">
      <c r="A55" s="223">
        <f t="shared" si="2"/>
        <v>3</v>
      </c>
      <c r="B55" s="231">
        <v>212</v>
      </c>
      <c r="C55" s="234" t="s">
        <v>2891</v>
      </c>
      <c r="D55" s="236">
        <v>623805244.47</v>
      </c>
      <c r="E55" s="236"/>
      <c r="F55" s="236">
        <v>34617767.93</v>
      </c>
      <c r="G55" s="99">
        <v>15696379.92</v>
      </c>
      <c r="H55" s="227">
        <f t="shared" ref="H55:H57" si="7">G55/F55</f>
        <v>0.453419756921919</v>
      </c>
      <c r="I55" s="236">
        <f t="shared" si="1"/>
        <v>-608108864.55</v>
      </c>
      <c r="J55" s="227">
        <f t="shared" ref="J55:J57" si="8">I55/D55</f>
        <v>-0.974837691636697</v>
      </c>
    </row>
    <row r="56" s="198" customFormat="1" ht="24" customHeight="1" spans="1:10">
      <c r="A56" s="223">
        <f t="shared" si="2"/>
        <v>5</v>
      </c>
      <c r="B56" s="231">
        <v>21208</v>
      </c>
      <c r="C56" s="234" t="s">
        <v>2892</v>
      </c>
      <c r="D56" s="236">
        <v>623204345.97</v>
      </c>
      <c r="E56" s="236"/>
      <c r="F56" s="236">
        <v>34557767.93</v>
      </c>
      <c r="G56" s="99">
        <v>15636379.92</v>
      </c>
      <c r="H56" s="227">
        <f t="shared" si="7"/>
        <v>0.45247077159824</v>
      </c>
      <c r="I56" s="236">
        <f t="shared" si="1"/>
        <v>-607567966.05</v>
      </c>
      <c r="J56" s="227">
        <f t="shared" si="8"/>
        <v>-0.974909706549523</v>
      </c>
    </row>
    <row r="57" s="198" customFormat="1" ht="24" customHeight="1" spans="1:10">
      <c r="A57" s="223">
        <f t="shared" si="2"/>
        <v>7</v>
      </c>
      <c r="B57" s="231">
        <v>2120801</v>
      </c>
      <c r="C57" s="234" t="s">
        <v>2893</v>
      </c>
      <c r="D57" s="236">
        <v>602000000</v>
      </c>
      <c r="E57" s="236"/>
      <c r="F57" s="236">
        <v>2000000</v>
      </c>
      <c r="G57" s="99">
        <v>4000000</v>
      </c>
      <c r="H57" s="227">
        <f t="shared" si="7"/>
        <v>2</v>
      </c>
      <c r="I57" s="236">
        <f t="shared" si="1"/>
        <v>-598000000</v>
      </c>
      <c r="J57" s="227">
        <f t="shared" si="8"/>
        <v>-0.993355481727575</v>
      </c>
    </row>
    <row r="58" s="198" customFormat="1" ht="24" customHeight="1" spans="1:10">
      <c r="A58" s="223">
        <f t="shared" si="2"/>
        <v>7</v>
      </c>
      <c r="B58" s="231">
        <v>2120802</v>
      </c>
      <c r="C58" s="234" t="s">
        <v>2894</v>
      </c>
      <c r="D58" s="235"/>
      <c r="E58" s="235"/>
      <c r="F58" s="235">
        <v>0</v>
      </c>
      <c r="G58" s="99"/>
      <c r="H58" s="227"/>
      <c r="I58" s="235">
        <f t="shared" si="1"/>
        <v>0</v>
      </c>
      <c r="J58" s="227"/>
    </row>
    <row r="59" s="198" customFormat="1" ht="24" customHeight="1" spans="1:10">
      <c r="A59" s="223">
        <f t="shared" si="2"/>
        <v>7</v>
      </c>
      <c r="B59" s="231">
        <v>2120803</v>
      </c>
      <c r="C59" s="234" t="s">
        <v>2895</v>
      </c>
      <c r="D59" s="236">
        <v>1747380</v>
      </c>
      <c r="E59" s="236"/>
      <c r="F59" s="236">
        <v>0</v>
      </c>
      <c r="G59" s="99"/>
      <c r="H59" s="227"/>
      <c r="I59" s="236">
        <f t="shared" si="1"/>
        <v>-1747380</v>
      </c>
      <c r="J59" s="227">
        <f t="shared" ref="J59:J61" si="9">I59/D59</f>
        <v>-1</v>
      </c>
    </row>
    <row r="60" s="198" customFormat="1" ht="24" customHeight="1" spans="1:10">
      <c r="A60" s="223">
        <f t="shared" si="2"/>
        <v>7</v>
      </c>
      <c r="B60" s="231">
        <v>2120804</v>
      </c>
      <c r="C60" s="234" t="s">
        <v>2896</v>
      </c>
      <c r="D60" s="236">
        <v>16407128.23</v>
      </c>
      <c r="E60" s="236"/>
      <c r="F60" s="236">
        <v>17978000</v>
      </c>
      <c r="G60" s="99">
        <v>7000000</v>
      </c>
      <c r="H60" s="227">
        <f>G60/F60</f>
        <v>0.389364779174547</v>
      </c>
      <c r="I60" s="236">
        <f t="shared" si="1"/>
        <v>-9407128.23</v>
      </c>
      <c r="J60" s="227">
        <f t="shared" si="9"/>
        <v>-0.573356171666856</v>
      </c>
    </row>
    <row r="61" s="198" customFormat="1" ht="24" customHeight="1" spans="1:10">
      <c r="A61" s="223">
        <f t="shared" si="2"/>
        <v>7</v>
      </c>
      <c r="B61" s="231">
        <v>2120805</v>
      </c>
      <c r="C61" s="234" t="s">
        <v>2897</v>
      </c>
      <c r="D61" s="236">
        <v>2954437.74</v>
      </c>
      <c r="E61" s="236"/>
      <c r="F61" s="236">
        <v>14579767.93</v>
      </c>
      <c r="G61" s="99">
        <v>4636379.92</v>
      </c>
      <c r="H61" s="227">
        <f>G61/F61</f>
        <v>0.318000940910724</v>
      </c>
      <c r="I61" s="236">
        <f t="shared" si="1"/>
        <v>1681942.18</v>
      </c>
      <c r="J61" s="227">
        <f t="shared" si="9"/>
        <v>0.569293492710393</v>
      </c>
    </row>
    <row r="62" s="198" customFormat="1" ht="24" customHeight="1" spans="1:10">
      <c r="A62" s="223">
        <f t="shared" si="2"/>
        <v>7</v>
      </c>
      <c r="B62" s="231">
        <v>2120806</v>
      </c>
      <c r="C62" s="234" t="s">
        <v>2898</v>
      </c>
      <c r="D62" s="237"/>
      <c r="E62" s="237"/>
      <c r="F62" s="237">
        <v>0</v>
      </c>
      <c r="G62" s="99"/>
      <c r="H62" s="227"/>
      <c r="I62" s="237">
        <f t="shared" si="1"/>
        <v>0</v>
      </c>
      <c r="J62" s="227"/>
    </row>
    <row r="63" s="198" customFormat="1" ht="24" customHeight="1" spans="1:10">
      <c r="A63" s="223">
        <f t="shared" si="2"/>
        <v>7</v>
      </c>
      <c r="B63" s="231">
        <v>2120807</v>
      </c>
      <c r="C63" s="234" t="s">
        <v>2899</v>
      </c>
      <c r="D63" s="237"/>
      <c r="E63" s="237"/>
      <c r="F63" s="237">
        <v>0</v>
      </c>
      <c r="G63" s="99"/>
      <c r="H63" s="227"/>
      <c r="I63" s="237">
        <f t="shared" si="1"/>
        <v>0</v>
      </c>
      <c r="J63" s="227"/>
    </row>
    <row r="64" s="198" customFormat="1" ht="24" customHeight="1" spans="1:10">
      <c r="A64" s="223">
        <f t="shared" si="2"/>
        <v>7</v>
      </c>
      <c r="B64" s="231">
        <v>2120809</v>
      </c>
      <c r="C64" s="234" t="s">
        <v>2900</v>
      </c>
      <c r="D64" s="237"/>
      <c r="E64" s="237"/>
      <c r="F64" s="237">
        <v>0</v>
      </c>
      <c r="G64" s="99"/>
      <c r="H64" s="227"/>
      <c r="I64" s="237">
        <f t="shared" si="1"/>
        <v>0</v>
      </c>
      <c r="J64" s="227"/>
    </row>
    <row r="65" s="198" customFormat="1" ht="24" customHeight="1" spans="1:10">
      <c r="A65" s="223">
        <f t="shared" si="2"/>
        <v>7</v>
      </c>
      <c r="B65" s="231">
        <v>2120810</v>
      </c>
      <c r="C65" s="234" t="s">
        <v>2901</v>
      </c>
      <c r="D65" s="237"/>
      <c r="E65" s="237"/>
      <c r="F65" s="237">
        <v>0</v>
      </c>
      <c r="G65" s="99"/>
      <c r="H65" s="227"/>
      <c r="I65" s="237">
        <f t="shared" si="1"/>
        <v>0</v>
      </c>
      <c r="J65" s="227"/>
    </row>
    <row r="66" s="198" customFormat="1" ht="24" customHeight="1" spans="1:10">
      <c r="A66" s="223">
        <f t="shared" si="2"/>
        <v>7</v>
      </c>
      <c r="B66" s="231">
        <v>2120811</v>
      </c>
      <c r="C66" s="234" t="s">
        <v>2902</v>
      </c>
      <c r="D66" s="237"/>
      <c r="E66" s="237"/>
      <c r="F66" s="237">
        <v>0</v>
      </c>
      <c r="G66" s="99"/>
      <c r="H66" s="227"/>
      <c r="I66" s="237">
        <f t="shared" si="1"/>
        <v>0</v>
      </c>
      <c r="J66" s="227"/>
    </row>
    <row r="67" s="198" customFormat="1" ht="24" customHeight="1" spans="1:10">
      <c r="A67" s="223">
        <f t="shared" si="2"/>
        <v>7</v>
      </c>
      <c r="B67" s="231">
        <v>2120813</v>
      </c>
      <c r="C67" s="234" t="s">
        <v>2903</v>
      </c>
      <c r="D67" s="237"/>
      <c r="E67" s="237"/>
      <c r="F67" s="237">
        <v>0</v>
      </c>
      <c r="G67" s="99"/>
      <c r="H67" s="227"/>
      <c r="I67" s="237">
        <f t="shared" si="1"/>
        <v>0</v>
      </c>
      <c r="J67" s="227"/>
    </row>
    <row r="68" s="198" customFormat="1" ht="24" customHeight="1" spans="1:10">
      <c r="A68" s="223">
        <f t="shared" si="2"/>
        <v>7</v>
      </c>
      <c r="B68" s="231" t="s">
        <v>2904</v>
      </c>
      <c r="C68" s="234" t="s">
        <v>2905</v>
      </c>
      <c r="D68" s="237"/>
      <c r="E68" s="237"/>
      <c r="F68" s="237"/>
      <c r="G68" s="99"/>
      <c r="H68" s="227"/>
      <c r="I68" s="237">
        <f t="shared" si="1"/>
        <v>0</v>
      </c>
      <c r="J68" s="227"/>
    </row>
    <row r="69" s="198" customFormat="1" ht="24" customHeight="1" spans="1:10">
      <c r="A69" s="223">
        <f t="shared" si="2"/>
        <v>7</v>
      </c>
      <c r="B69" s="231" t="s">
        <v>2906</v>
      </c>
      <c r="C69" s="234" t="s">
        <v>2907</v>
      </c>
      <c r="D69" s="237"/>
      <c r="E69" s="237"/>
      <c r="F69" s="237"/>
      <c r="G69" s="99"/>
      <c r="H69" s="227"/>
      <c r="I69" s="237">
        <f t="shared" si="1"/>
        <v>0</v>
      </c>
      <c r="J69" s="227"/>
    </row>
    <row r="70" s="198" customFormat="1" ht="24" customHeight="1" spans="1:10">
      <c r="A70" s="223">
        <f t="shared" si="2"/>
        <v>7</v>
      </c>
      <c r="B70" s="231" t="s">
        <v>2908</v>
      </c>
      <c r="C70" s="234" t="s">
        <v>2909</v>
      </c>
      <c r="D70" s="237"/>
      <c r="E70" s="237"/>
      <c r="F70" s="237"/>
      <c r="G70" s="99"/>
      <c r="H70" s="227"/>
      <c r="I70" s="237">
        <f t="shared" si="1"/>
        <v>0</v>
      </c>
      <c r="J70" s="227"/>
    </row>
    <row r="71" s="198" customFormat="1" ht="24" customHeight="1" spans="1:10">
      <c r="A71" s="223">
        <f t="shared" si="2"/>
        <v>7</v>
      </c>
      <c r="B71" s="231">
        <v>2120899</v>
      </c>
      <c r="C71" s="234" t="s">
        <v>2910</v>
      </c>
      <c r="D71" s="236">
        <v>95400</v>
      </c>
      <c r="E71" s="236"/>
      <c r="F71" s="236">
        <v>0</v>
      </c>
      <c r="G71" s="99"/>
      <c r="H71" s="227"/>
      <c r="I71" s="236">
        <f t="shared" ref="I71:I134" si="10">G71-D71</f>
        <v>-95400</v>
      </c>
      <c r="J71" s="227">
        <f>I71/D71</f>
        <v>-1</v>
      </c>
    </row>
    <row r="72" s="198" customFormat="1" ht="24" customHeight="1" spans="1:10">
      <c r="A72" s="223">
        <f t="shared" ref="A72:A135" si="11">LEN(B72)</f>
        <v>5</v>
      </c>
      <c r="B72" s="231">
        <v>21210</v>
      </c>
      <c r="C72" s="234" t="s">
        <v>2911</v>
      </c>
      <c r="D72" s="235"/>
      <c r="E72" s="235"/>
      <c r="F72" s="235">
        <v>0</v>
      </c>
      <c r="G72" s="99"/>
      <c r="H72" s="227"/>
      <c r="I72" s="235">
        <f t="shared" si="10"/>
        <v>0</v>
      </c>
      <c r="J72" s="227"/>
    </row>
    <row r="73" s="198" customFormat="1" ht="24" customHeight="1" spans="1:10">
      <c r="A73" s="223">
        <f t="shared" si="11"/>
        <v>7</v>
      </c>
      <c r="B73" s="231">
        <v>2121001</v>
      </c>
      <c r="C73" s="234" t="s">
        <v>2893</v>
      </c>
      <c r="D73" s="235"/>
      <c r="E73" s="235"/>
      <c r="F73" s="235">
        <v>0</v>
      </c>
      <c r="G73" s="99"/>
      <c r="H73" s="227"/>
      <c r="I73" s="235">
        <f t="shared" si="10"/>
        <v>0</v>
      </c>
      <c r="J73" s="227"/>
    </row>
    <row r="74" s="198" customFormat="1" ht="24" customHeight="1" spans="1:10">
      <c r="A74" s="223">
        <f t="shared" si="11"/>
        <v>7</v>
      </c>
      <c r="B74" s="231">
        <v>2121002</v>
      </c>
      <c r="C74" s="234" t="s">
        <v>2894</v>
      </c>
      <c r="D74" s="235"/>
      <c r="E74" s="235"/>
      <c r="F74" s="235">
        <v>0</v>
      </c>
      <c r="G74" s="99"/>
      <c r="H74" s="227"/>
      <c r="I74" s="235">
        <f t="shared" si="10"/>
        <v>0</v>
      </c>
      <c r="J74" s="227"/>
    </row>
    <row r="75" s="198" customFormat="1" ht="24" customHeight="1" spans="1:10">
      <c r="A75" s="223">
        <f t="shared" si="11"/>
        <v>7</v>
      </c>
      <c r="B75" s="231">
        <v>2121099</v>
      </c>
      <c r="C75" s="234" t="s">
        <v>2912</v>
      </c>
      <c r="D75" s="235"/>
      <c r="E75" s="235"/>
      <c r="F75" s="235">
        <v>0</v>
      </c>
      <c r="G75" s="99"/>
      <c r="H75" s="227"/>
      <c r="I75" s="235">
        <f t="shared" si="10"/>
        <v>0</v>
      </c>
      <c r="J75" s="227"/>
    </row>
    <row r="76" s="198" customFormat="1" ht="24" customHeight="1" spans="1:10">
      <c r="A76" s="223">
        <f t="shared" si="11"/>
        <v>5</v>
      </c>
      <c r="B76" s="231">
        <v>21211</v>
      </c>
      <c r="C76" s="234" t="s">
        <v>2913</v>
      </c>
      <c r="D76" s="236">
        <v>600898.5</v>
      </c>
      <c r="E76" s="236"/>
      <c r="F76" s="236">
        <v>60000</v>
      </c>
      <c r="G76" s="99">
        <v>60000</v>
      </c>
      <c r="H76" s="227">
        <f>G76/F76</f>
        <v>1</v>
      </c>
      <c r="I76" s="236">
        <f t="shared" si="10"/>
        <v>-540898.5</v>
      </c>
      <c r="J76" s="227">
        <f>I76/D76</f>
        <v>-0.900149526084688</v>
      </c>
    </row>
    <row r="77" s="198" customFormat="1" ht="24" customHeight="1" spans="1:10">
      <c r="A77" s="223">
        <f t="shared" si="11"/>
        <v>5</v>
      </c>
      <c r="B77" s="231">
        <v>21213</v>
      </c>
      <c r="C77" s="234" t="s">
        <v>2914</v>
      </c>
      <c r="D77" s="237"/>
      <c r="E77" s="237"/>
      <c r="F77" s="237">
        <v>0</v>
      </c>
      <c r="G77" s="99"/>
      <c r="H77" s="227"/>
      <c r="I77" s="237">
        <f t="shared" si="10"/>
        <v>0</v>
      </c>
      <c r="J77" s="227"/>
    </row>
    <row r="78" s="198" customFormat="1" ht="24" customHeight="1" spans="1:10">
      <c r="A78" s="223">
        <f t="shared" si="11"/>
        <v>7</v>
      </c>
      <c r="B78" s="231">
        <v>2121301</v>
      </c>
      <c r="C78" s="234" t="s">
        <v>2915</v>
      </c>
      <c r="D78" s="237"/>
      <c r="E78" s="237"/>
      <c r="F78" s="237">
        <v>0</v>
      </c>
      <c r="G78" s="99"/>
      <c r="H78" s="227"/>
      <c r="I78" s="237">
        <f t="shared" si="10"/>
        <v>0</v>
      </c>
      <c r="J78" s="227"/>
    </row>
    <row r="79" s="198" customFormat="1" ht="24" customHeight="1" spans="1:10">
      <c r="A79" s="223">
        <f t="shared" si="11"/>
        <v>7</v>
      </c>
      <c r="B79" s="231">
        <v>2121302</v>
      </c>
      <c r="C79" s="234" t="s">
        <v>2916</v>
      </c>
      <c r="D79" s="237"/>
      <c r="E79" s="237"/>
      <c r="F79" s="237">
        <v>0</v>
      </c>
      <c r="G79" s="99"/>
      <c r="H79" s="227"/>
      <c r="I79" s="237">
        <f t="shared" si="10"/>
        <v>0</v>
      </c>
      <c r="J79" s="227"/>
    </row>
    <row r="80" s="198" customFormat="1" ht="24" customHeight="1" spans="1:10">
      <c r="A80" s="223">
        <f t="shared" si="11"/>
        <v>7</v>
      </c>
      <c r="B80" s="231">
        <v>2121303</v>
      </c>
      <c r="C80" s="234" t="s">
        <v>2917</v>
      </c>
      <c r="D80" s="237"/>
      <c r="E80" s="237"/>
      <c r="F80" s="237">
        <v>0</v>
      </c>
      <c r="G80" s="99"/>
      <c r="H80" s="227"/>
      <c r="I80" s="237">
        <f t="shared" si="10"/>
        <v>0</v>
      </c>
      <c r="J80" s="227"/>
    </row>
    <row r="81" s="198" customFormat="1" ht="24" customHeight="1" spans="1:10">
      <c r="A81" s="223">
        <f t="shared" si="11"/>
        <v>7</v>
      </c>
      <c r="B81" s="231">
        <v>2121304</v>
      </c>
      <c r="C81" s="234" t="s">
        <v>2918</v>
      </c>
      <c r="D81" s="237"/>
      <c r="E81" s="237"/>
      <c r="F81" s="237">
        <v>0</v>
      </c>
      <c r="G81" s="99"/>
      <c r="H81" s="227"/>
      <c r="I81" s="237">
        <f t="shared" si="10"/>
        <v>0</v>
      </c>
      <c r="J81" s="227"/>
    </row>
    <row r="82" s="198" customFormat="1" ht="24" customHeight="1" spans="1:10">
      <c r="A82" s="223">
        <f t="shared" si="11"/>
        <v>7</v>
      </c>
      <c r="B82" s="231">
        <v>2121399</v>
      </c>
      <c r="C82" s="234" t="s">
        <v>2919</v>
      </c>
      <c r="D82" s="237"/>
      <c r="E82" s="237"/>
      <c r="F82" s="237">
        <v>0</v>
      </c>
      <c r="G82" s="99"/>
      <c r="H82" s="227"/>
      <c r="I82" s="237">
        <f t="shared" si="10"/>
        <v>0</v>
      </c>
      <c r="J82" s="227"/>
    </row>
    <row r="83" s="198" customFormat="1" ht="24" customHeight="1" spans="1:10">
      <c r="A83" s="223">
        <f t="shared" si="11"/>
        <v>5</v>
      </c>
      <c r="B83" s="231">
        <v>21214</v>
      </c>
      <c r="C83" s="234" t="s">
        <v>2920</v>
      </c>
      <c r="D83" s="237"/>
      <c r="E83" s="237"/>
      <c r="F83" s="237">
        <v>0</v>
      </c>
      <c r="G83" s="99"/>
      <c r="H83" s="227"/>
      <c r="I83" s="237">
        <f t="shared" si="10"/>
        <v>0</v>
      </c>
      <c r="J83" s="227"/>
    </row>
    <row r="84" s="198" customFormat="1" ht="24" customHeight="1" spans="1:10">
      <c r="A84" s="223">
        <f t="shared" si="11"/>
        <v>7</v>
      </c>
      <c r="B84" s="231">
        <v>2121401</v>
      </c>
      <c r="C84" s="234" t="s">
        <v>2921</v>
      </c>
      <c r="D84" s="237"/>
      <c r="E84" s="237"/>
      <c r="F84" s="237">
        <v>0</v>
      </c>
      <c r="G84" s="99"/>
      <c r="H84" s="227"/>
      <c r="I84" s="237">
        <f t="shared" si="10"/>
        <v>0</v>
      </c>
      <c r="J84" s="227"/>
    </row>
    <row r="85" s="198" customFormat="1" ht="24" customHeight="1" spans="1:10">
      <c r="A85" s="223">
        <f t="shared" si="11"/>
        <v>7</v>
      </c>
      <c r="B85" s="231">
        <v>2121402</v>
      </c>
      <c r="C85" s="234" t="s">
        <v>2922</v>
      </c>
      <c r="D85" s="237"/>
      <c r="E85" s="237"/>
      <c r="F85" s="237">
        <v>0</v>
      </c>
      <c r="G85" s="99"/>
      <c r="H85" s="227"/>
      <c r="I85" s="237">
        <f t="shared" si="10"/>
        <v>0</v>
      </c>
      <c r="J85" s="227"/>
    </row>
    <row r="86" s="198" customFormat="1" ht="24" customHeight="1" spans="1:10">
      <c r="A86" s="223">
        <f t="shared" si="11"/>
        <v>7</v>
      </c>
      <c r="B86" s="231">
        <v>2121499</v>
      </c>
      <c r="C86" s="234" t="s">
        <v>2923</v>
      </c>
      <c r="D86" s="237"/>
      <c r="E86" s="237"/>
      <c r="F86" s="237">
        <v>0</v>
      </c>
      <c r="G86" s="99"/>
      <c r="H86" s="227"/>
      <c r="I86" s="237">
        <f t="shared" si="10"/>
        <v>0</v>
      </c>
      <c r="J86" s="227"/>
    </row>
    <row r="87" s="198" customFormat="1" ht="24" customHeight="1" spans="1:10">
      <c r="A87" s="223">
        <f t="shared" si="11"/>
        <v>5</v>
      </c>
      <c r="B87" s="231" t="s">
        <v>2924</v>
      </c>
      <c r="C87" s="234" t="s">
        <v>2925</v>
      </c>
      <c r="D87" s="237"/>
      <c r="E87" s="237"/>
      <c r="F87" s="237"/>
      <c r="G87" s="99"/>
      <c r="H87" s="227"/>
      <c r="I87" s="237">
        <f t="shared" si="10"/>
        <v>0</v>
      </c>
      <c r="J87" s="227"/>
    </row>
    <row r="88" s="198" customFormat="1" ht="24" customHeight="1" spans="1:10">
      <c r="A88" s="223">
        <f t="shared" si="11"/>
        <v>7</v>
      </c>
      <c r="B88" s="231" t="s">
        <v>2926</v>
      </c>
      <c r="C88" s="234" t="s">
        <v>2893</v>
      </c>
      <c r="D88" s="237"/>
      <c r="E88" s="237"/>
      <c r="F88" s="237"/>
      <c r="G88" s="99"/>
      <c r="H88" s="227"/>
      <c r="I88" s="237">
        <f t="shared" si="10"/>
        <v>0</v>
      </c>
      <c r="J88" s="227"/>
    </row>
    <row r="89" s="198" customFormat="1" ht="24" customHeight="1" spans="1:10">
      <c r="A89" s="223">
        <f t="shared" si="11"/>
        <v>7</v>
      </c>
      <c r="B89" s="231" t="s">
        <v>2927</v>
      </c>
      <c r="C89" s="234" t="s">
        <v>2894</v>
      </c>
      <c r="D89" s="237"/>
      <c r="E89" s="237"/>
      <c r="F89" s="237"/>
      <c r="G89" s="99"/>
      <c r="H89" s="227"/>
      <c r="I89" s="237">
        <f t="shared" si="10"/>
        <v>0</v>
      </c>
      <c r="J89" s="227"/>
    </row>
    <row r="90" s="198" customFormat="1" ht="24" customHeight="1" spans="1:10">
      <c r="A90" s="223">
        <f t="shared" si="11"/>
        <v>7</v>
      </c>
      <c r="B90" s="231" t="s">
        <v>2928</v>
      </c>
      <c r="C90" s="234" t="s">
        <v>2929</v>
      </c>
      <c r="D90" s="237"/>
      <c r="E90" s="237"/>
      <c r="F90" s="237"/>
      <c r="G90" s="99"/>
      <c r="H90" s="227"/>
      <c r="I90" s="237">
        <f t="shared" si="10"/>
        <v>0</v>
      </c>
      <c r="J90" s="227"/>
    </row>
    <row r="91" s="198" customFormat="1" ht="24" customHeight="1" spans="1:10">
      <c r="A91" s="223">
        <f t="shared" si="11"/>
        <v>5</v>
      </c>
      <c r="B91" s="231" t="s">
        <v>2930</v>
      </c>
      <c r="C91" s="234" t="s">
        <v>2931</v>
      </c>
      <c r="D91" s="237"/>
      <c r="E91" s="237"/>
      <c r="F91" s="237"/>
      <c r="G91" s="99"/>
      <c r="H91" s="227"/>
      <c r="I91" s="237">
        <f t="shared" si="10"/>
        <v>0</v>
      </c>
      <c r="J91" s="227"/>
    </row>
    <row r="92" s="198" customFormat="1" ht="24" customHeight="1" spans="1:10">
      <c r="A92" s="223">
        <f t="shared" si="11"/>
        <v>7</v>
      </c>
      <c r="B92" s="231" t="s">
        <v>2932</v>
      </c>
      <c r="C92" s="234" t="s">
        <v>2893</v>
      </c>
      <c r="D92" s="237"/>
      <c r="E92" s="237"/>
      <c r="F92" s="237"/>
      <c r="G92" s="99"/>
      <c r="H92" s="227"/>
      <c r="I92" s="237">
        <f t="shared" si="10"/>
        <v>0</v>
      </c>
      <c r="J92" s="227"/>
    </row>
    <row r="93" s="198" customFormat="1" ht="24" customHeight="1" spans="1:10">
      <c r="A93" s="223">
        <f t="shared" si="11"/>
        <v>7</v>
      </c>
      <c r="B93" s="231" t="s">
        <v>2933</v>
      </c>
      <c r="C93" s="234" t="s">
        <v>2894</v>
      </c>
      <c r="D93" s="237"/>
      <c r="E93" s="237"/>
      <c r="F93" s="237"/>
      <c r="G93" s="99"/>
      <c r="H93" s="227"/>
      <c r="I93" s="237">
        <f t="shared" si="10"/>
        <v>0</v>
      </c>
      <c r="J93" s="227"/>
    </row>
    <row r="94" s="198" customFormat="1" ht="24" customHeight="1" spans="1:10">
      <c r="A94" s="223">
        <f t="shared" si="11"/>
        <v>7</v>
      </c>
      <c r="B94" s="231" t="s">
        <v>2934</v>
      </c>
      <c r="C94" s="234" t="s">
        <v>2935</v>
      </c>
      <c r="D94" s="237"/>
      <c r="E94" s="237"/>
      <c r="F94" s="237"/>
      <c r="G94" s="99"/>
      <c r="H94" s="227"/>
      <c r="I94" s="237">
        <f t="shared" si="10"/>
        <v>0</v>
      </c>
      <c r="J94" s="227"/>
    </row>
    <row r="95" s="198" customFormat="1" ht="24" customHeight="1" spans="1:10">
      <c r="A95" s="223">
        <f t="shared" si="11"/>
        <v>5</v>
      </c>
      <c r="B95" s="231" t="s">
        <v>2936</v>
      </c>
      <c r="C95" s="234" t="s">
        <v>2937</v>
      </c>
      <c r="D95" s="237"/>
      <c r="E95" s="237"/>
      <c r="F95" s="237"/>
      <c r="G95" s="99"/>
      <c r="H95" s="227"/>
      <c r="I95" s="237">
        <f t="shared" si="10"/>
        <v>0</v>
      </c>
      <c r="J95" s="227"/>
    </row>
    <row r="96" s="198" customFormat="1" ht="24" customHeight="1" spans="1:10">
      <c r="A96" s="223">
        <f t="shared" si="11"/>
        <v>7</v>
      </c>
      <c r="B96" s="231" t="s">
        <v>2938</v>
      </c>
      <c r="C96" s="234" t="s">
        <v>2915</v>
      </c>
      <c r="D96" s="237"/>
      <c r="E96" s="237"/>
      <c r="F96" s="237"/>
      <c r="G96" s="99"/>
      <c r="H96" s="227"/>
      <c r="I96" s="237">
        <f t="shared" si="10"/>
        <v>0</v>
      </c>
      <c r="J96" s="227"/>
    </row>
    <row r="97" s="198" customFormat="1" ht="24" customHeight="1" spans="1:10">
      <c r="A97" s="223">
        <f t="shared" si="11"/>
        <v>7</v>
      </c>
      <c r="B97" s="231" t="s">
        <v>2939</v>
      </c>
      <c r="C97" s="234" t="s">
        <v>2916</v>
      </c>
      <c r="D97" s="237"/>
      <c r="E97" s="237"/>
      <c r="F97" s="237"/>
      <c r="G97" s="99"/>
      <c r="H97" s="227"/>
      <c r="I97" s="237">
        <f t="shared" si="10"/>
        <v>0</v>
      </c>
      <c r="J97" s="227"/>
    </row>
    <row r="98" s="198" customFormat="1" ht="24" customHeight="1" spans="1:10">
      <c r="A98" s="223">
        <f t="shared" si="11"/>
        <v>7</v>
      </c>
      <c r="B98" s="231" t="s">
        <v>2940</v>
      </c>
      <c r="C98" s="234" t="s">
        <v>2917</v>
      </c>
      <c r="D98" s="237"/>
      <c r="E98" s="237"/>
      <c r="F98" s="237"/>
      <c r="G98" s="99"/>
      <c r="H98" s="227"/>
      <c r="I98" s="237">
        <f t="shared" si="10"/>
        <v>0</v>
      </c>
      <c r="J98" s="227"/>
    </row>
    <row r="99" s="198" customFormat="1" ht="24" customHeight="1" spans="1:10">
      <c r="A99" s="223">
        <f t="shared" si="11"/>
        <v>7</v>
      </c>
      <c r="B99" s="231" t="s">
        <v>2941</v>
      </c>
      <c r="C99" s="234" t="s">
        <v>2918</v>
      </c>
      <c r="D99" s="237"/>
      <c r="E99" s="237"/>
      <c r="F99" s="237"/>
      <c r="G99" s="99"/>
      <c r="H99" s="227"/>
      <c r="I99" s="237">
        <f t="shared" si="10"/>
        <v>0</v>
      </c>
      <c r="J99" s="227"/>
    </row>
    <row r="100" s="198" customFormat="1" ht="24" customHeight="1" spans="1:10">
      <c r="A100" s="223">
        <f t="shared" si="11"/>
        <v>7</v>
      </c>
      <c r="B100" s="231" t="s">
        <v>2942</v>
      </c>
      <c r="C100" s="234" t="s">
        <v>2943</v>
      </c>
      <c r="D100" s="237"/>
      <c r="E100" s="237"/>
      <c r="F100" s="237"/>
      <c r="G100" s="99"/>
      <c r="H100" s="227"/>
      <c r="I100" s="237">
        <f t="shared" si="10"/>
        <v>0</v>
      </c>
      <c r="J100" s="227"/>
    </row>
    <row r="101" s="198" customFormat="1" ht="24" customHeight="1" spans="1:10">
      <c r="A101" s="223">
        <f t="shared" si="11"/>
        <v>5</v>
      </c>
      <c r="B101" s="231" t="s">
        <v>2944</v>
      </c>
      <c r="C101" s="234" t="s">
        <v>2945</v>
      </c>
      <c r="D101" s="237"/>
      <c r="E101" s="237"/>
      <c r="F101" s="237"/>
      <c r="G101" s="99"/>
      <c r="H101" s="227"/>
      <c r="I101" s="237">
        <f t="shared" si="10"/>
        <v>0</v>
      </c>
      <c r="J101" s="227"/>
    </row>
    <row r="102" s="198" customFormat="1" ht="24" customHeight="1" spans="1:10">
      <c r="A102" s="223">
        <f t="shared" si="11"/>
        <v>7</v>
      </c>
      <c r="B102" s="231" t="s">
        <v>2946</v>
      </c>
      <c r="C102" s="234" t="s">
        <v>2921</v>
      </c>
      <c r="D102" s="237"/>
      <c r="E102" s="237"/>
      <c r="F102" s="237"/>
      <c r="G102" s="99"/>
      <c r="H102" s="227"/>
      <c r="I102" s="237">
        <f t="shared" si="10"/>
        <v>0</v>
      </c>
      <c r="J102" s="227"/>
    </row>
    <row r="103" s="198" customFormat="1" ht="24" customHeight="1" spans="1:10">
      <c r="A103" s="223">
        <f t="shared" si="11"/>
        <v>7</v>
      </c>
      <c r="B103" s="231" t="s">
        <v>2947</v>
      </c>
      <c r="C103" s="234" t="s">
        <v>2948</v>
      </c>
      <c r="D103" s="237"/>
      <c r="E103" s="237"/>
      <c r="F103" s="237"/>
      <c r="G103" s="99"/>
      <c r="H103" s="227"/>
      <c r="I103" s="237">
        <f t="shared" si="10"/>
        <v>0</v>
      </c>
      <c r="J103" s="227"/>
    </row>
    <row r="104" s="198" customFormat="1" ht="24" customHeight="1" spans="1:10">
      <c r="A104" s="223">
        <f t="shared" si="11"/>
        <v>5</v>
      </c>
      <c r="B104" s="231">
        <v>21219</v>
      </c>
      <c r="C104" s="234" t="s">
        <v>2949</v>
      </c>
      <c r="D104" s="235"/>
      <c r="E104" s="235"/>
      <c r="F104" s="235">
        <v>0</v>
      </c>
      <c r="G104" s="99"/>
      <c r="H104" s="227"/>
      <c r="I104" s="235">
        <f t="shared" si="10"/>
        <v>0</v>
      </c>
      <c r="J104" s="227"/>
    </row>
    <row r="105" s="198" customFormat="1" ht="24" customHeight="1" spans="1:10">
      <c r="A105" s="223">
        <f t="shared" si="11"/>
        <v>7</v>
      </c>
      <c r="B105" s="231">
        <v>2121901</v>
      </c>
      <c r="C105" s="234" t="s">
        <v>2893</v>
      </c>
      <c r="D105" s="237"/>
      <c r="E105" s="237"/>
      <c r="F105" s="237">
        <v>0</v>
      </c>
      <c r="G105" s="99"/>
      <c r="H105" s="227"/>
      <c r="I105" s="237">
        <f t="shared" si="10"/>
        <v>0</v>
      </c>
      <c r="J105" s="227"/>
    </row>
    <row r="106" s="198" customFormat="1" ht="24" customHeight="1" spans="1:10">
      <c r="A106" s="223">
        <f t="shared" si="11"/>
        <v>7</v>
      </c>
      <c r="B106" s="231">
        <v>2121902</v>
      </c>
      <c r="C106" s="234" t="s">
        <v>2894</v>
      </c>
      <c r="D106" s="237"/>
      <c r="E106" s="237"/>
      <c r="F106" s="237">
        <v>0</v>
      </c>
      <c r="G106" s="99"/>
      <c r="H106" s="227"/>
      <c r="I106" s="237">
        <f t="shared" si="10"/>
        <v>0</v>
      </c>
      <c r="J106" s="227"/>
    </row>
    <row r="107" s="198" customFormat="1" ht="24" customHeight="1" spans="1:10">
      <c r="A107" s="223">
        <f t="shared" si="11"/>
        <v>7</v>
      </c>
      <c r="B107" s="231">
        <v>2121903</v>
      </c>
      <c r="C107" s="234" t="s">
        <v>2895</v>
      </c>
      <c r="D107" s="237"/>
      <c r="E107" s="237"/>
      <c r="F107" s="237">
        <v>0</v>
      </c>
      <c r="G107" s="99"/>
      <c r="H107" s="227"/>
      <c r="I107" s="237">
        <f t="shared" si="10"/>
        <v>0</v>
      </c>
      <c r="J107" s="227"/>
    </row>
    <row r="108" s="198" customFormat="1" ht="24" customHeight="1" spans="1:10">
      <c r="A108" s="223">
        <f t="shared" si="11"/>
        <v>7</v>
      </c>
      <c r="B108" s="231">
        <v>2121904</v>
      </c>
      <c r="C108" s="234" t="s">
        <v>2896</v>
      </c>
      <c r="D108" s="237"/>
      <c r="E108" s="237"/>
      <c r="F108" s="237">
        <v>0</v>
      </c>
      <c r="G108" s="99"/>
      <c r="H108" s="227"/>
      <c r="I108" s="237">
        <f t="shared" si="10"/>
        <v>0</v>
      </c>
      <c r="J108" s="227"/>
    </row>
    <row r="109" s="198" customFormat="1" ht="24" customHeight="1" spans="1:10">
      <c r="A109" s="223">
        <f t="shared" si="11"/>
        <v>7</v>
      </c>
      <c r="B109" s="231">
        <v>2121905</v>
      </c>
      <c r="C109" s="234" t="s">
        <v>2899</v>
      </c>
      <c r="D109" s="237"/>
      <c r="E109" s="237"/>
      <c r="F109" s="237">
        <v>0</v>
      </c>
      <c r="G109" s="99"/>
      <c r="H109" s="227"/>
      <c r="I109" s="237">
        <f t="shared" si="10"/>
        <v>0</v>
      </c>
      <c r="J109" s="227"/>
    </row>
    <row r="110" s="198" customFormat="1" ht="24" customHeight="1" spans="1:10">
      <c r="A110" s="223">
        <f t="shared" si="11"/>
        <v>7</v>
      </c>
      <c r="B110" s="231">
        <v>2121906</v>
      </c>
      <c r="C110" s="234" t="s">
        <v>2901</v>
      </c>
      <c r="D110" s="237"/>
      <c r="E110" s="237"/>
      <c r="F110" s="237">
        <v>0</v>
      </c>
      <c r="G110" s="99"/>
      <c r="H110" s="227"/>
      <c r="I110" s="237">
        <f t="shared" si="10"/>
        <v>0</v>
      </c>
      <c r="J110" s="227"/>
    </row>
    <row r="111" s="198" customFormat="1" ht="24" customHeight="1" spans="1:10">
      <c r="A111" s="223">
        <f t="shared" si="11"/>
        <v>7</v>
      </c>
      <c r="B111" s="231">
        <v>2121907</v>
      </c>
      <c r="C111" s="234" t="s">
        <v>2902</v>
      </c>
      <c r="D111" s="237"/>
      <c r="E111" s="237"/>
      <c r="F111" s="237">
        <v>0</v>
      </c>
      <c r="G111" s="99"/>
      <c r="H111" s="227"/>
      <c r="I111" s="237">
        <f t="shared" si="10"/>
        <v>0</v>
      </c>
      <c r="J111" s="227"/>
    </row>
    <row r="112" s="198" customFormat="1" ht="24" customHeight="1" spans="1:10">
      <c r="A112" s="223">
        <f t="shared" si="11"/>
        <v>7</v>
      </c>
      <c r="B112" s="231">
        <v>2121999</v>
      </c>
      <c r="C112" s="234" t="s">
        <v>2950</v>
      </c>
      <c r="D112" s="237"/>
      <c r="E112" s="237"/>
      <c r="F112" s="237">
        <v>0</v>
      </c>
      <c r="G112" s="99"/>
      <c r="H112" s="227"/>
      <c r="I112" s="237">
        <f t="shared" si="10"/>
        <v>0</v>
      </c>
      <c r="J112" s="227"/>
    </row>
    <row r="113" s="198" customFormat="1" ht="24" customHeight="1" spans="1:10">
      <c r="A113" s="223">
        <f t="shared" si="11"/>
        <v>3</v>
      </c>
      <c r="B113" s="231">
        <v>213</v>
      </c>
      <c r="C113" s="234" t="s">
        <v>2951</v>
      </c>
      <c r="D113" s="237"/>
      <c r="E113" s="237"/>
      <c r="F113" s="237">
        <v>1300000</v>
      </c>
      <c r="G113" s="99"/>
      <c r="H113" s="227">
        <f t="shared" ref="H113:H115" si="12">G113/F113</f>
        <v>0</v>
      </c>
      <c r="I113" s="237">
        <f t="shared" si="10"/>
        <v>0</v>
      </c>
      <c r="J113" s="227"/>
    </row>
    <row r="114" s="198" customFormat="1" ht="24" customHeight="1" spans="1:10">
      <c r="A114" s="223">
        <f t="shared" si="11"/>
        <v>5</v>
      </c>
      <c r="B114" s="231">
        <v>21366</v>
      </c>
      <c r="C114" s="234" t="s">
        <v>2952</v>
      </c>
      <c r="D114" s="237"/>
      <c r="E114" s="237"/>
      <c r="F114" s="237">
        <v>1300000</v>
      </c>
      <c r="G114" s="99"/>
      <c r="H114" s="227">
        <f t="shared" si="12"/>
        <v>0</v>
      </c>
      <c r="I114" s="237">
        <f t="shared" si="10"/>
        <v>0</v>
      </c>
      <c r="J114" s="227"/>
    </row>
    <row r="115" s="198" customFormat="1" ht="24" customHeight="1" spans="1:10">
      <c r="A115" s="223">
        <f t="shared" si="11"/>
        <v>7</v>
      </c>
      <c r="B115" s="231">
        <v>2136601</v>
      </c>
      <c r="C115" s="234" t="s">
        <v>2871</v>
      </c>
      <c r="D115" s="237"/>
      <c r="E115" s="237"/>
      <c r="F115" s="237">
        <v>1300000</v>
      </c>
      <c r="G115" s="99"/>
      <c r="H115" s="227">
        <f t="shared" si="12"/>
        <v>0</v>
      </c>
      <c r="I115" s="237">
        <f t="shared" si="10"/>
        <v>0</v>
      </c>
      <c r="J115" s="227"/>
    </row>
    <row r="116" s="198" customFormat="1" ht="24" customHeight="1" spans="1:10">
      <c r="A116" s="223">
        <f t="shared" si="11"/>
        <v>7</v>
      </c>
      <c r="B116" s="231">
        <v>2136602</v>
      </c>
      <c r="C116" s="234" t="s">
        <v>2953</v>
      </c>
      <c r="D116" s="237"/>
      <c r="E116" s="237"/>
      <c r="F116" s="237">
        <v>0</v>
      </c>
      <c r="G116" s="99"/>
      <c r="H116" s="227"/>
      <c r="I116" s="237">
        <f t="shared" si="10"/>
        <v>0</v>
      </c>
      <c r="J116" s="227"/>
    </row>
    <row r="117" s="198" customFormat="1" ht="24" customHeight="1" spans="1:10">
      <c r="A117" s="223">
        <f t="shared" si="11"/>
        <v>7</v>
      </c>
      <c r="B117" s="231">
        <v>2136603</v>
      </c>
      <c r="C117" s="234" t="s">
        <v>2954</v>
      </c>
      <c r="D117" s="237"/>
      <c r="E117" s="237"/>
      <c r="F117" s="237">
        <v>0</v>
      </c>
      <c r="G117" s="99"/>
      <c r="H117" s="227"/>
      <c r="I117" s="237">
        <f t="shared" si="10"/>
        <v>0</v>
      </c>
      <c r="J117" s="227"/>
    </row>
    <row r="118" s="198" customFormat="1" ht="24" customHeight="1" spans="1:10">
      <c r="A118" s="223">
        <f t="shared" si="11"/>
        <v>7</v>
      </c>
      <c r="B118" s="231">
        <v>2136699</v>
      </c>
      <c r="C118" s="234" t="s">
        <v>2955</v>
      </c>
      <c r="D118" s="237"/>
      <c r="E118" s="237"/>
      <c r="F118" s="237">
        <v>0</v>
      </c>
      <c r="G118" s="99"/>
      <c r="H118" s="227"/>
      <c r="I118" s="237">
        <f t="shared" si="10"/>
        <v>0</v>
      </c>
      <c r="J118" s="227"/>
    </row>
    <row r="119" s="198" customFormat="1" ht="24" customHeight="1" spans="1:10">
      <c r="A119" s="223">
        <f t="shared" si="11"/>
        <v>5</v>
      </c>
      <c r="B119" s="231">
        <v>21367</v>
      </c>
      <c r="C119" s="234" t="s">
        <v>2956</v>
      </c>
      <c r="D119" s="237"/>
      <c r="E119" s="237"/>
      <c r="F119" s="237">
        <v>0</v>
      </c>
      <c r="G119" s="99"/>
      <c r="H119" s="227"/>
      <c r="I119" s="237">
        <f t="shared" si="10"/>
        <v>0</v>
      </c>
      <c r="J119" s="227"/>
    </row>
    <row r="120" s="198" customFormat="1" ht="24" customHeight="1" spans="1:10">
      <c r="A120" s="223">
        <f t="shared" si="11"/>
        <v>7</v>
      </c>
      <c r="B120" s="231">
        <v>2136701</v>
      </c>
      <c r="C120" s="234" t="s">
        <v>2871</v>
      </c>
      <c r="D120" s="237"/>
      <c r="E120" s="237"/>
      <c r="F120" s="237">
        <v>0</v>
      </c>
      <c r="G120" s="99"/>
      <c r="H120" s="227"/>
      <c r="I120" s="237">
        <f t="shared" si="10"/>
        <v>0</v>
      </c>
      <c r="J120" s="227"/>
    </row>
    <row r="121" s="198" customFormat="1" ht="24" customHeight="1" spans="1:10">
      <c r="A121" s="223">
        <f t="shared" si="11"/>
        <v>7</v>
      </c>
      <c r="B121" s="231">
        <v>2136702</v>
      </c>
      <c r="C121" s="234" t="s">
        <v>2953</v>
      </c>
      <c r="D121" s="237"/>
      <c r="E121" s="237"/>
      <c r="F121" s="237">
        <v>0</v>
      </c>
      <c r="G121" s="99"/>
      <c r="H121" s="227"/>
      <c r="I121" s="237">
        <f t="shared" si="10"/>
        <v>0</v>
      </c>
      <c r="J121" s="227"/>
    </row>
    <row r="122" s="198" customFormat="1" ht="24" customHeight="1" spans="1:10">
      <c r="A122" s="223">
        <f t="shared" si="11"/>
        <v>7</v>
      </c>
      <c r="B122" s="231">
        <v>2136703</v>
      </c>
      <c r="C122" s="234" t="s">
        <v>2957</v>
      </c>
      <c r="D122" s="237"/>
      <c r="E122" s="237"/>
      <c r="F122" s="237">
        <v>0</v>
      </c>
      <c r="G122" s="99"/>
      <c r="H122" s="227"/>
      <c r="I122" s="237">
        <f t="shared" si="10"/>
        <v>0</v>
      </c>
      <c r="J122" s="227"/>
    </row>
    <row r="123" s="198" customFormat="1" ht="24" customHeight="1" spans="1:10">
      <c r="A123" s="223">
        <f t="shared" si="11"/>
        <v>7</v>
      </c>
      <c r="B123" s="231">
        <v>2136799</v>
      </c>
      <c r="C123" s="234" t="s">
        <v>2958</v>
      </c>
      <c r="D123" s="237"/>
      <c r="E123" s="237"/>
      <c r="F123" s="237">
        <v>0</v>
      </c>
      <c r="G123" s="99"/>
      <c r="H123" s="227"/>
      <c r="I123" s="237">
        <f t="shared" si="10"/>
        <v>0</v>
      </c>
      <c r="J123" s="227"/>
    </row>
    <row r="124" s="198" customFormat="1" ht="24" customHeight="1" spans="1:10">
      <c r="A124" s="223">
        <f t="shared" si="11"/>
        <v>5</v>
      </c>
      <c r="B124" s="231">
        <v>21369</v>
      </c>
      <c r="C124" s="234" t="s">
        <v>2959</v>
      </c>
      <c r="D124" s="237"/>
      <c r="E124" s="237"/>
      <c r="F124" s="237">
        <v>0</v>
      </c>
      <c r="G124" s="99"/>
      <c r="H124" s="227"/>
      <c r="I124" s="237">
        <f t="shared" si="10"/>
        <v>0</v>
      </c>
      <c r="J124" s="227"/>
    </row>
    <row r="125" s="198" customFormat="1" ht="24" customHeight="1" spans="1:10">
      <c r="A125" s="223">
        <f t="shared" si="11"/>
        <v>7</v>
      </c>
      <c r="B125" s="231">
        <v>2136901</v>
      </c>
      <c r="C125" s="234" t="s">
        <v>2960</v>
      </c>
      <c r="D125" s="237"/>
      <c r="E125" s="237"/>
      <c r="F125" s="237">
        <v>0</v>
      </c>
      <c r="G125" s="99"/>
      <c r="H125" s="227"/>
      <c r="I125" s="237">
        <f t="shared" si="10"/>
        <v>0</v>
      </c>
      <c r="J125" s="227"/>
    </row>
    <row r="126" s="198" customFormat="1" ht="24" customHeight="1" spans="1:10">
      <c r="A126" s="223">
        <f t="shared" si="11"/>
        <v>7</v>
      </c>
      <c r="B126" s="231">
        <v>2136902</v>
      </c>
      <c r="C126" s="234" t="s">
        <v>2961</v>
      </c>
      <c r="D126" s="237"/>
      <c r="E126" s="237"/>
      <c r="F126" s="237">
        <v>0</v>
      </c>
      <c r="G126" s="99"/>
      <c r="H126" s="227"/>
      <c r="I126" s="237">
        <f t="shared" si="10"/>
        <v>0</v>
      </c>
      <c r="J126" s="227"/>
    </row>
    <row r="127" s="198" customFormat="1" ht="24" customHeight="1" spans="1:10">
      <c r="A127" s="223">
        <f t="shared" si="11"/>
        <v>7</v>
      </c>
      <c r="B127" s="231">
        <v>2136903</v>
      </c>
      <c r="C127" s="234" t="s">
        <v>2962</v>
      </c>
      <c r="D127" s="237"/>
      <c r="E127" s="237"/>
      <c r="F127" s="237">
        <v>0</v>
      </c>
      <c r="G127" s="99"/>
      <c r="H127" s="227"/>
      <c r="I127" s="237">
        <f t="shared" si="10"/>
        <v>0</v>
      </c>
      <c r="J127" s="227"/>
    </row>
    <row r="128" s="198" customFormat="1" ht="24" customHeight="1" spans="1:10">
      <c r="A128" s="223">
        <f t="shared" si="11"/>
        <v>7</v>
      </c>
      <c r="B128" s="231">
        <v>2136999</v>
      </c>
      <c r="C128" s="234" t="s">
        <v>2963</v>
      </c>
      <c r="D128" s="237"/>
      <c r="E128" s="237"/>
      <c r="F128" s="237">
        <v>0</v>
      </c>
      <c r="G128" s="99"/>
      <c r="H128" s="227"/>
      <c r="I128" s="237">
        <f t="shared" si="10"/>
        <v>0</v>
      </c>
      <c r="J128" s="227"/>
    </row>
    <row r="129" s="198" customFormat="1" ht="24" customHeight="1" spans="1:10">
      <c r="A129" s="223">
        <f t="shared" si="11"/>
        <v>5</v>
      </c>
      <c r="B129" s="231" t="s">
        <v>2964</v>
      </c>
      <c r="C129" s="234" t="s">
        <v>2965</v>
      </c>
      <c r="D129" s="237"/>
      <c r="E129" s="237"/>
      <c r="F129" s="237"/>
      <c r="G129" s="99"/>
      <c r="H129" s="227"/>
      <c r="I129" s="237">
        <f t="shared" si="10"/>
        <v>0</v>
      </c>
      <c r="J129" s="227"/>
    </row>
    <row r="130" s="198" customFormat="1" ht="24" customHeight="1" spans="1:10">
      <c r="A130" s="223">
        <f t="shared" si="11"/>
        <v>7</v>
      </c>
      <c r="B130" s="231" t="s">
        <v>2966</v>
      </c>
      <c r="C130" s="234" t="s">
        <v>2871</v>
      </c>
      <c r="D130" s="237"/>
      <c r="E130" s="237"/>
      <c r="F130" s="237"/>
      <c r="G130" s="99"/>
      <c r="H130" s="227"/>
      <c r="I130" s="237">
        <f t="shared" si="10"/>
        <v>0</v>
      </c>
      <c r="J130" s="227"/>
    </row>
    <row r="131" s="198" customFormat="1" ht="24" customHeight="1" spans="1:10">
      <c r="A131" s="223">
        <f t="shared" si="11"/>
        <v>7</v>
      </c>
      <c r="B131" s="231" t="s">
        <v>2967</v>
      </c>
      <c r="C131" s="234" t="s">
        <v>2968</v>
      </c>
      <c r="D131" s="237"/>
      <c r="E131" s="237"/>
      <c r="F131" s="237"/>
      <c r="G131" s="99"/>
      <c r="H131" s="227"/>
      <c r="I131" s="237">
        <f t="shared" si="10"/>
        <v>0</v>
      </c>
      <c r="J131" s="227"/>
    </row>
    <row r="132" s="198" customFormat="1" ht="24" customHeight="1" spans="1:10">
      <c r="A132" s="223">
        <f t="shared" si="11"/>
        <v>5</v>
      </c>
      <c r="B132" s="231" t="s">
        <v>2969</v>
      </c>
      <c r="C132" s="234" t="s">
        <v>2970</v>
      </c>
      <c r="D132" s="237"/>
      <c r="E132" s="237"/>
      <c r="F132" s="237"/>
      <c r="G132" s="99"/>
      <c r="H132" s="227"/>
      <c r="I132" s="237">
        <f t="shared" si="10"/>
        <v>0</v>
      </c>
      <c r="J132" s="227"/>
    </row>
    <row r="133" s="198" customFormat="1" ht="24" customHeight="1" spans="1:10">
      <c r="A133" s="223">
        <f t="shared" si="11"/>
        <v>7</v>
      </c>
      <c r="B133" s="231" t="s">
        <v>2971</v>
      </c>
      <c r="C133" s="234" t="s">
        <v>2960</v>
      </c>
      <c r="D133" s="237"/>
      <c r="E133" s="237"/>
      <c r="F133" s="237"/>
      <c r="G133" s="99"/>
      <c r="H133" s="227"/>
      <c r="I133" s="237">
        <f t="shared" si="10"/>
        <v>0</v>
      </c>
      <c r="J133" s="227"/>
    </row>
    <row r="134" s="198" customFormat="1" ht="24" customHeight="1" spans="1:10">
      <c r="A134" s="223">
        <f t="shared" si="11"/>
        <v>7</v>
      </c>
      <c r="B134" s="231" t="s">
        <v>2972</v>
      </c>
      <c r="C134" s="234" t="s">
        <v>2973</v>
      </c>
      <c r="D134" s="237"/>
      <c r="E134" s="237"/>
      <c r="F134" s="237"/>
      <c r="G134" s="99"/>
      <c r="H134" s="227"/>
      <c r="I134" s="237">
        <f t="shared" si="10"/>
        <v>0</v>
      </c>
      <c r="J134" s="227"/>
    </row>
    <row r="135" s="198" customFormat="1" ht="24" customHeight="1" spans="1:10">
      <c r="A135" s="223">
        <f t="shared" si="11"/>
        <v>7</v>
      </c>
      <c r="B135" s="231" t="s">
        <v>2974</v>
      </c>
      <c r="C135" s="234" t="s">
        <v>2962</v>
      </c>
      <c r="D135" s="237"/>
      <c r="E135" s="237"/>
      <c r="F135" s="237"/>
      <c r="G135" s="99"/>
      <c r="H135" s="227"/>
      <c r="I135" s="237">
        <f t="shared" ref="I135:I198" si="13">G135-D135</f>
        <v>0</v>
      </c>
      <c r="J135" s="227"/>
    </row>
    <row r="136" s="198" customFormat="1" ht="24" customHeight="1" spans="1:10">
      <c r="A136" s="223">
        <f t="shared" ref="A136:A199" si="14">LEN(B136)</f>
        <v>7</v>
      </c>
      <c r="B136" s="231" t="s">
        <v>2975</v>
      </c>
      <c r="C136" s="234" t="s">
        <v>2976</v>
      </c>
      <c r="D136" s="237"/>
      <c r="E136" s="237"/>
      <c r="F136" s="237"/>
      <c r="G136" s="99"/>
      <c r="H136" s="227"/>
      <c r="I136" s="237">
        <f t="shared" si="13"/>
        <v>0</v>
      </c>
      <c r="J136" s="227"/>
    </row>
    <row r="137" s="198" customFormat="1" ht="24" customHeight="1" spans="1:10">
      <c r="A137" s="223">
        <f t="shared" si="14"/>
        <v>3</v>
      </c>
      <c r="B137" s="231">
        <v>214</v>
      </c>
      <c r="C137" s="234" t="s">
        <v>2977</v>
      </c>
      <c r="D137" s="237"/>
      <c r="E137" s="237"/>
      <c r="F137" s="237">
        <v>0</v>
      </c>
      <c r="G137" s="99"/>
      <c r="H137" s="227"/>
      <c r="I137" s="237">
        <f t="shared" si="13"/>
        <v>0</v>
      </c>
      <c r="J137" s="227"/>
    </row>
    <row r="138" s="198" customFormat="1" ht="24" customHeight="1" spans="1:10">
      <c r="A138" s="223">
        <f t="shared" si="14"/>
        <v>5</v>
      </c>
      <c r="B138" s="231">
        <v>21460</v>
      </c>
      <c r="C138" s="234" t="s">
        <v>2978</v>
      </c>
      <c r="D138" s="237"/>
      <c r="E138" s="237"/>
      <c r="F138" s="237">
        <v>0</v>
      </c>
      <c r="G138" s="99"/>
      <c r="H138" s="227"/>
      <c r="I138" s="237">
        <f t="shared" si="13"/>
        <v>0</v>
      </c>
      <c r="J138" s="227"/>
    </row>
    <row r="139" s="198" customFormat="1" ht="24" customHeight="1" spans="1:10">
      <c r="A139" s="223">
        <f t="shared" si="14"/>
        <v>7</v>
      </c>
      <c r="B139" s="231">
        <v>2146001</v>
      </c>
      <c r="C139" s="234" t="s">
        <v>2979</v>
      </c>
      <c r="D139" s="237"/>
      <c r="E139" s="237"/>
      <c r="F139" s="237">
        <v>0</v>
      </c>
      <c r="G139" s="99"/>
      <c r="H139" s="227"/>
      <c r="I139" s="237">
        <f t="shared" si="13"/>
        <v>0</v>
      </c>
      <c r="J139" s="227"/>
    </row>
    <row r="140" s="198" customFormat="1" ht="24" customHeight="1" spans="1:10">
      <c r="A140" s="223">
        <f t="shared" si="14"/>
        <v>7</v>
      </c>
      <c r="B140" s="231">
        <v>2146002</v>
      </c>
      <c r="C140" s="234" t="s">
        <v>2980</v>
      </c>
      <c r="D140" s="237"/>
      <c r="E140" s="237"/>
      <c r="F140" s="237">
        <v>0</v>
      </c>
      <c r="G140" s="99"/>
      <c r="H140" s="227"/>
      <c r="I140" s="237">
        <f t="shared" si="13"/>
        <v>0</v>
      </c>
      <c r="J140" s="227"/>
    </row>
    <row r="141" s="198" customFormat="1" ht="24" customHeight="1" spans="1:10">
      <c r="A141" s="223">
        <f t="shared" si="14"/>
        <v>7</v>
      </c>
      <c r="B141" s="231">
        <v>2146003</v>
      </c>
      <c r="C141" s="234" t="s">
        <v>2981</v>
      </c>
      <c r="D141" s="237"/>
      <c r="E141" s="237"/>
      <c r="F141" s="237">
        <v>0</v>
      </c>
      <c r="G141" s="99"/>
      <c r="H141" s="227"/>
      <c r="I141" s="237">
        <f t="shared" si="13"/>
        <v>0</v>
      </c>
      <c r="J141" s="227"/>
    </row>
    <row r="142" s="198" customFormat="1" ht="24" customHeight="1" spans="1:10">
      <c r="A142" s="223">
        <f t="shared" si="14"/>
        <v>7</v>
      </c>
      <c r="B142" s="231">
        <v>2146099</v>
      </c>
      <c r="C142" s="234" t="s">
        <v>2982</v>
      </c>
      <c r="D142" s="237"/>
      <c r="E142" s="237"/>
      <c r="F142" s="237">
        <v>0</v>
      </c>
      <c r="G142" s="99"/>
      <c r="H142" s="227"/>
      <c r="I142" s="237">
        <f t="shared" si="13"/>
        <v>0</v>
      </c>
      <c r="J142" s="227"/>
    </row>
    <row r="143" s="198" customFormat="1" ht="24" customHeight="1" spans="1:10">
      <c r="A143" s="223">
        <f t="shared" si="14"/>
        <v>5</v>
      </c>
      <c r="B143" s="231">
        <v>21462</v>
      </c>
      <c r="C143" s="234" t="s">
        <v>2983</v>
      </c>
      <c r="D143" s="237"/>
      <c r="E143" s="237"/>
      <c r="F143" s="237">
        <v>0</v>
      </c>
      <c r="G143" s="99"/>
      <c r="H143" s="227"/>
      <c r="I143" s="237">
        <f t="shared" si="13"/>
        <v>0</v>
      </c>
      <c r="J143" s="227"/>
    </row>
    <row r="144" s="198" customFormat="1" ht="24" customHeight="1" spans="1:10">
      <c r="A144" s="223">
        <f t="shared" si="14"/>
        <v>7</v>
      </c>
      <c r="B144" s="231">
        <v>2146201</v>
      </c>
      <c r="C144" s="234" t="s">
        <v>2981</v>
      </c>
      <c r="D144" s="237"/>
      <c r="E144" s="237"/>
      <c r="F144" s="237">
        <v>0</v>
      </c>
      <c r="G144" s="99"/>
      <c r="H144" s="227"/>
      <c r="I144" s="237">
        <f t="shared" si="13"/>
        <v>0</v>
      </c>
      <c r="J144" s="227"/>
    </row>
    <row r="145" s="198" customFormat="1" ht="24" customHeight="1" spans="1:10">
      <c r="A145" s="223">
        <f t="shared" si="14"/>
        <v>7</v>
      </c>
      <c r="B145" s="231">
        <v>2146202</v>
      </c>
      <c r="C145" s="234" t="s">
        <v>2984</v>
      </c>
      <c r="D145" s="237"/>
      <c r="E145" s="237"/>
      <c r="F145" s="237">
        <v>0</v>
      </c>
      <c r="G145" s="99"/>
      <c r="H145" s="227"/>
      <c r="I145" s="237">
        <f t="shared" si="13"/>
        <v>0</v>
      </c>
      <c r="J145" s="227"/>
    </row>
    <row r="146" s="198" customFormat="1" ht="24" customHeight="1" spans="1:10">
      <c r="A146" s="223">
        <f t="shared" si="14"/>
        <v>7</v>
      </c>
      <c r="B146" s="231">
        <v>2146203</v>
      </c>
      <c r="C146" s="234" t="s">
        <v>2985</v>
      </c>
      <c r="D146" s="237"/>
      <c r="E146" s="237"/>
      <c r="F146" s="237">
        <v>0</v>
      </c>
      <c r="G146" s="99"/>
      <c r="H146" s="227"/>
      <c r="I146" s="237">
        <f t="shared" si="13"/>
        <v>0</v>
      </c>
      <c r="J146" s="227"/>
    </row>
    <row r="147" s="198" customFormat="1" ht="24" customHeight="1" spans="1:10">
      <c r="A147" s="223">
        <f t="shared" si="14"/>
        <v>7</v>
      </c>
      <c r="B147" s="231">
        <v>2146299</v>
      </c>
      <c r="C147" s="234" t="s">
        <v>2986</v>
      </c>
      <c r="D147" s="237"/>
      <c r="E147" s="237"/>
      <c r="F147" s="237">
        <v>0</v>
      </c>
      <c r="G147" s="99"/>
      <c r="H147" s="227"/>
      <c r="I147" s="237">
        <f t="shared" si="13"/>
        <v>0</v>
      </c>
      <c r="J147" s="227"/>
    </row>
    <row r="148" s="198" customFormat="1" ht="24" customHeight="1" spans="1:10">
      <c r="A148" s="223">
        <f t="shared" si="14"/>
        <v>5</v>
      </c>
      <c r="B148" s="231">
        <v>21464</v>
      </c>
      <c r="C148" s="234" t="s">
        <v>2987</v>
      </c>
      <c r="D148" s="237"/>
      <c r="E148" s="237"/>
      <c r="F148" s="237">
        <v>0</v>
      </c>
      <c r="G148" s="99"/>
      <c r="H148" s="227"/>
      <c r="I148" s="237">
        <f t="shared" si="13"/>
        <v>0</v>
      </c>
      <c r="J148" s="227"/>
    </row>
    <row r="149" s="198" customFormat="1" ht="24" customHeight="1" spans="1:10">
      <c r="A149" s="223">
        <f t="shared" si="14"/>
        <v>7</v>
      </c>
      <c r="B149" s="231">
        <v>2146401</v>
      </c>
      <c r="C149" s="234" t="s">
        <v>2988</v>
      </c>
      <c r="D149" s="237"/>
      <c r="E149" s="237"/>
      <c r="F149" s="237">
        <v>0</v>
      </c>
      <c r="G149" s="99"/>
      <c r="H149" s="227"/>
      <c r="I149" s="237">
        <f t="shared" si="13"/>
        <v>0</v>
      </c>
      <c r="J149" s="227"/>
    </row>
    <row r="150" s="198" customFormat="1" ht="24" customHeight="1" spans="1:10">
      <c r="A150" s="223">
        <f t="shared" si="14"/>
        <v>7</v>
      </c>
      <c r="B150" s="231">
        <v>2146402</v>
      </c>
      <c r="C150" s="234" t="s">
        <v>2989</v>
      </c>
      <c r="D150" s="237"/>
      <c r="E150" s="237"/>
      <c r="F150" s="237">
        <v>0</v>
      </c>
      <c r="G150" s="99"/>
      <c r="H150" s="227"/>
      <c r="I150" s="237">
        <f t="shared" si="13"/>
        <v>0</v>
      </c>
      <c r="J150" s="227"/>
    </row>
    <row r="151" s="198" customFormat="1" ht="24" customHeight="1" spans="1:10">
      <c r="A151" s="223">
        <f t="shared" si="14"/>
        <v>7</v>
      </c>
      <c r="B151" s="231">
        <v>2146403</v>
      </c>
      <c r="C151" s="234" t="s">
        <v>2990</v>
      </c>
      <c r="D151" s="237"/>
      <c r="E151" s="237"/>
      <c r="F151" s="237">
        <v>0</v>
      </c>
      <c r="G151" s="99"/>
      <c r="H151" s="227"/>
      <c r="I151" s="237">
        <f t="shared" si="13"/>
        <v>0</v>
      </c>
      <c r="J151" s="227"/>
    </row>
    <row r="152" s="198" customFormat="1" ht="24" customHeight="1" spans="1:10">
      <c r="A152" s="223">
        <f t="shared" si="14"/>
        <v>7</v>
      </c>
      <c r="B152" s="231">
        <v>2146404</v>
      </c>
      <c r="C152" s="234" t="s">
        <v>2991</v>
      </c>
      <c r="D152" s="237"/>
      <c r="E152" s="237"/>
      <c r="F152" s="237">
        <v>0</v>
      </c>
      <c r="G152" s="99"/>
      <c r="H152" s="227"/>
      <c r="I152" s="237">
        <f t="shared" si="13"/>
        <v>0</v>
      </c>
      <c r="J152" s="227"/>
    </row>
    <row r="153" s="198" customFormat="1" ht="24" customHeight="1" spans="1:10">
      <c r="A153" s="223">
        <f t="shared" si="14"/>
        <v>7</v>
      </c>
      <c r="B153" s="231">
        <v>2146405</v>
      </c>
      <c r="C153" s="234" t="s">
        <v>2992</v>
      </c>
      <c r="D153" s="237"/>
      <c r="E153" s="237"/>
      <c r="F153" s="237">
        <v>0</v>
      </c>
      <c r="G153" s="99"/>
      <c r="H153" s="227"/>
      <c r="I153" s="237">
        <f t="shared" si="13"/>
        <v>0</v>
      </c>
      <c r="J153" s="227"/>
    </row>
    <row r="154" s="198" customFormat="1" ht="24" customHeight="1" spans="1:10">
      <c r="A154" s="223">
        <f t="shared" si="14"/>
        <v>7</v>
      </c>
      <c r="B154" s="231">
        <v>2146406</v>
      </c>
      <c r="C154" s="234" t="s">
        <v>2993</v>
      </c>
      <c r="D154" s="237"/>
      <c r="E154" s="237"/>
      <c r="F154" s="237">
        <v>0</v>
      </c>
      <c r="G154" s="99"/>
      <c r="H154" s="227"/>
      <c r="I154" s="237">
        <f t="shared" si="13"/>
        <v>0</v>
      </c>
      <c r="J154" s="227"/>
    </row>
    <row r="155" s="198" customFormat="1" ht="24" customHeight="1" spans="1:10">
      <c r="A155" s="223">
        <f t="shared" si="14"/>
        <v>7</v>
      </c>
      <c r="B155" s="231">
        <v>2146407</v>
      </c>
      <c r="C155" s="234" t="s">
        <v>2994</v>
      </c>
      <c r="D155" s="237"/>
      <c r="E155" s="237"/>
      <c r="F155" s="237">
        <v>0</v>
      </c>
      <c r="G155" s="99"/>
      <c r="H155" s="227"/>
      <c r="I155" s="237">
        <f t="shared" si="13"/>
        <v>0</v>
      </c>
      <c r="J155" s="227"/>
    </row>
    <row r="156" s="198" customFormat="1" ht="24" customHeight="1" spans="1:10">
      <c r="A156" s="223">
        <f t="shared" si="14"/>
        <v>7</v>
      </c>
      <c r="B156" s="231">
        <v>2146499</v>
      </c>
      <c r="C156" s="234" t="s">
        <v>2995</v>
      </c>
      <c r="D156" s="237"/>
      <c r="E156" s="237"/>
      <c r="F156" s="237">
        <v>0</v>
      </c>
      <c r="G156" s="99"/>
      <c r="H156" s="227"/>
      <c r="I156" s="237">
        <f t="shared" si="13"/>
        <v>0</v>
      </c>
      <c r="J156" s="227"/>
    </row>
    <row r="157" s="198" customFormat="1" ht="24" customHeight="1" spans="1:10">
      <c r="A157" s="223">
        <f t="shared" si="14"/>
        <v>5</v>
      </c>
      <c r="B157" s="231">
        <v>21468</v>
      </c>
      <c r="C157" s="234" t="s">
        <v>2996</v>
      </c>
      <c r="D157" s="237"/>
      <c r="E157" s="237"/>
      <c r="F157" s="237">
        <v>0</v>
      </c>
      <c r="G157" s="99"/>
      <c r="H157" s="227"/>
      <c r="I157" s="237">
        <f t="shared" si="13"/>
        <v>0</v>
      </c>
      <c r="J157" s="227"/>
    </row>
    <row r="158" s="198" customFormat="1" ht="24" customHeight="1" spans="1:10">
      <c r="A158" s="223">
        <f t="shared" si="14"/>
        <v>7</v>
      </c>
      <c r="B158" s="231">
        <v>2146801</v>
      </c>
      <c r="C158" s="234" t="s">
        <v>2997</v>
      </c>
      <c r="D158" s="237"/>
      <c r="E158" s="237"/>
      <c r="F158" s="237">
        <v>0</v>
      </c>
      <c r="G158" s="99"/>
      <c r="H158" s="227"/>
      <c r="I158" s="237">
        <f t="shared" si="13"/>
        <v>0</v>
      </c>
      <c r="J158" s="227"/>
    </row>
    <row r="159" s="198" customFormat="1" ht="24" customHeight="1" spans="1:10">
      <c r="A159" s="223">
        <f t="shared" si="14"/>
        <v>7</v>
      </c>
      <c r="B159" s="231">
        <v>2146802</v>
      </c>
      <c r="C159" s="234" t="s">
        <v>2998</v>
      </c>
      <c r="D159" s="237"/>
      <c r="E159" s="237"/>
      <c r="F159" s="237">
        <v>0</v>
      </c>
      <c r="G159" s="99"/>
      <c r="H159" s="227"/>
      <c r="I159" s="237">
        <f t="shared" si="13"/>
        <v>0</v>
      </c>
      <c r="J159" s="227"/>
    </row>
    <row r="160" s="198" customFormat="1" ht="24" customHeight="1" spans="1:10">
      <c r="A160" s="223">
        <f t="shared" si="14"/>
        <v>7</v>
      </c>
      <c r="B160" s="231">
        <v>2146803</v>
      </c>
      <c r="C160" s="234" t="s">
        <v>2999</v>
      </c>
      <c r="D160" s="237"/>
      <c r="E160" s="237"/>
      <c r="F160" s="237">
        <v>0</v>
      </c>
      <c r="G160" s="99"/>
      <c r="H160" s="227"/>
      <c r="I160" s="237">
        <f t="shared" si="13"/>
        <v>0</v>
      </c>
      <c r="J160" s="227"/>
    </row>
    <row r="161" s="198" customFormat="1" ht="24" customHeight="1" spans="1:10">
      <c r="A161" s="223">
        <f t="shared" si="14"/>
        <v>7</v>
      </c>
      <c r="B161" s="231">
        <v>2146804</v>
      </c>
      <c r="C161" s="234" t="s">
        <v>3000</v>
      </c>
      <c r="D161" s="237"/>
      <c r="E161" s="237"/>
      <c r="F161" s="237">
        <v>0</v>
      </c>
      <c r="G161" s="99"/>
      <c r="H161" s="227"/>
      <c r="I161" s="237">
        <f t="shared" si="13"/>
        <v>0</v>
      </c>
      <c r="J161" s="227"/>
    </row>
    <row r="162" s="198" customFormat="1" ht="24" customHeight="1" spans="1:10">
      <c r="A162" s="223">
        <f t="shared" si="14"/>
        <v>7</v>
      </c>
      <c r="B162" s="231">
        <v>2146805</v>
      </c>
      <c r="C162" s="234" t="s">
        <v>3001</v>
      </c>
      <c r="D162" s="237"/>
      <c r="E162" s="237"/>
      <c r="F162" s="237">
        <v>0</v>
      </c>
      <c r="G162" s="99"/>
      <c r="H162" s="227"/>
      <c r="I162" s="237">
        <f t="shared" si="13"/>
        <v>0</v>
      </c>
      <c r="J162" s="227"/>
    </row>
    <row r="163" s="198" customFormat="1" ht="24" customHeight="1" spans="1:10">
      <c r="A163" s="223">
        <f t="shared" si="14"/>
        <v>7</v>
      </c>
      <c r="B163" s="231">
        <v>2146899</v>
      </c>
      <c r="C163" s="234" t="s">
        <v>3002</v>
      </c>
      <c r="D163" s="237"/>
      <c r="E163" s="237"/>
      <c r="F163" s="237">
        <v>0</v>
      </c>
      <c r="G163" s="99"/>
      <c r="H163" s="227"/>
      <c r="I163" s="237">
        <f t="shared" si="13"/>
        <v>0</v>
      </c>
      <c r="J163" s="227"/>
    </row>
    <row r="164" s="198" customFormat="1" ht="24" customHeight="1" spans="1:10">
      <c r="A164" s="223">
        <f t="shared" si="14"/>
        <v>5</v>
      </c>
      <c r="B164" s="231">
        <v>21469</v>
      </c>
      <c r="C164" s="234" t="s">
        <v>3003</v>
      </c>
      <c r="D164" s="237"/>
      <c r="E164" s="237"/>
      <c r="F164" s="237">
        <v>0</v>
      </c>
      <c r="G164" s="99"/>
      <c r="H164" s="227"/>
      <c r="I164" s="237">
        <f t="shared" si="13"/>
        <v>0</v>
      </c>
      <c r="J164" s="227"/>
    </row>
    <row r="165" s="198" customFormat="1" ht="24" customHeight="1" spans="1:10">
      <c r="A165" s="223">
        <f t="shared" si="14"/>
        <v>7</v>
      </c>
      <c r="B165" s="231">
        <v>2146901</v>
      </c>
      <c r="C165" s="234" t="s">
        <v>3004</v>
      </c>
      <c r="D165" s="237"/>
      <c r="E165" s="237"/>
      <c r="F165" s="237">
        <v>0</v>
      </c>
      <c r="G165" s="99"/>
      <c r="H165" s="227"/>
      <c r="I165" s="237">
        <f t="shared" si="13"/>
        <v>0</v>
      </c>
      <c r="J165" s="227"/>
    </row>
    <row r="166" s="198" customFormat="1" ht="24" customHeight="1" spans="1:10">
      <c r="A166" s="223">
        <f t="shared" si="14"/>
        <v>7</v>
      </c>
      <c r="B166" s="231">
        <v>2146902</v>
      </c>
      <c r="C166" s="234" t="s">
        <v>3005</v>
      </c>
      <c r="D166" s="237"/>
      <c r="E166" s="237"/>
      <c r="F166" s="237">
        <v>0</v>
      </c>
      <c r="G166" s="99"/>
      <c r="H166" s="227"/>
      <c r="I166" s="237">
        <f t="shared" si="13"/>
        <v>0</v>
      </c>
      <c r="J166" s="227"/>
    </row>
    <row r="167" s="198" customFormat="1" ht="24" customHeight="1" spans="1:10">
      <c r="A167" s="223">
        <f t="shared" si="14"/>
        <v>7</v>
      </c>
      <c r="B167" s="231">
        <v>2146903</v>
      </c>
      <c r="C167" s="234" t="s">
        <v>3006</v>
      </c>
      <c r="D167" s="237"/>
      <c r="E167" s="237"/>
      <c r="F167" s="237">
        <v>0</v>
      </c>
      <c r="G167" s="99"/>
      <c r="H167" s="227"/>
      <c r="I167" s="237">
        <f t="shared" si="13"/>
        <v>0</v>
      </c>
      <c r="J167" s="227"/>
    </row>
    <row r="168" s="198" customFormat="1" ht="24" customHeight="1" spans="1:10">
      <c r="A168" s="223">
        <f t="shared" si="14"/>
        <v>7</v>
      </c>
      <c r="B168" s="231">
        <v>2146904</v>
      </c>
      <c r="C168" s="234" t="s">
        <v>3007</v>
      </c>
      <c r="D168" s="237"/>
      <c r="E168" s="237"/>
      <c r="F168" s="237">
        <v>0</v>
      </c>
      <c r="G168" s="99"/>
      <c r="H168" s="227"/>
      <c r="I168" s="237">
        <f t="shared" si="13"/>
        <v>0</v>
      </c>
      <c r="J168" s="227"/>
    </row>
    <row r="169" s="198" customFormat="1" ht="24" customHeight="1" spans="1:10">
      <c r="A169" s="223">
        <f t="shared" si="14"/>
        <v>7</v>
      </c>
      <c r="B169" s="231">
        <v>2146906</v>
      </c>
      <c r="C169" s="234" t="s">
        <v>3008</v>
      </c>
      <c r="D169" s="237"/>
      <c r="E169" s="237"/>
      <c r="F169" s="237">
        <v>0</v>
      </c>
      <c r="G169" s="99"/>
      <c r="H169" s="227"/>
      <c r="I169" s="237">
        <f t="shared" si="13"/>
        <v>0</v>
      </c>
      <c r="J169" s="227"/>
    </row>
    <row r="170" s="198" customFormat="1" ht="24" customHeight="1" spans="1:10">
      <c r="A170" s="223">
        <f t="shared" si="14"/>
        <v>7</v>
      </c>
      <c r="B170" s="231">
        <v>2146907</v>
      </c>
      <c r="C170" s="234" t="s">
        <v>3009</v>
      </c>
      <c r="D170" s="237"/>
      <c r="E170" s="237"/>
      <c r="F170" s="237">
        <v>0</v>
      </c>
      <c r="G170" s="99"/>
      <c r="H170" s="227"/>
      <c r="I170" s="237">
        <f t="shared" si="13"/>
        <v>0</v>
      </c>
      <c r="J170" s="227"/>
    </row>
    <row r="171" s="198" customFormat="1" ht="24" customHeight="1" spans="1:10">
      <c r="A171" s="223">
        <f t="shared" si="14"/>
        <v>7</v>
      </c>
      <c r="B171" s="231">
        <v>2146908</v>
      </c>
      <c r="C171" s="234" t="s">
        <v>3010</v>
      </c>
      <c r="D171" s="237"/>
      <c r="E171" s="237"/>
      <c r="F171" s="237">
        <v>0</v>
      </c>
      <c r="G171" s="99"/>
      <c r="H171" s="227"/>
      <c r="I171" s="237">
        <f t="shared" si="13"/>
        <v>0</v>
      </c>
      <c r="J171" s="227"/>
    </row>
    <row r="172" s="198" customFormat="1" ht="24" customHeight="1" spans="1:10">
      <c r="A172" s="223">
        <f t="shared" si="14"/>
        <v>7</v>
      </c>
      <c r="B172" s="231">
        <v>2146999</v>
      </c>
      <c r="C172" s="234" t="s">
        <v>3011</v>
      </c>
      <c r="D172" s="237"/>
      <c r="E172" s="237"/>
      <c r="F172" s="237">
        <v>0</v>
      </c>
      <c r="G172" s="99"/>
      <c r="H172" s="227"/>
      <c r="I172" s="237">
        <f t="shared" si="13"/>
        <v>0</v>
      </c>
      <c r="J172" s="227"/>
    </row>
    <row r="173" s="198" customFormat="1" ht="24" customHeight="1" spans="1:10">
      <c r="A173" s="223">
        <f t="shared" si="14"/>
        <v>7</v>
      </c>
      <c r="B173" s="231" t="s">
        <v>3012</v>
      </c>
      <c r="C173" s="234" t="s">
        <v>3011</v>
      </c>
      <c r="D173" s="237"/>
      <c r="E173" s="237"/>
      <c r="F173" s="237"/>
      <c r="G173" s="99"/>
      <c r="H173" s="227"/>
      <c r="I173" s="237">
        <f t="shared" si="13"/>
        <v>0</v>
      </c>
      <c r="J173" s="227"/>
    </row>
    <row r="174" s="198" customFormat="1" ht="24" customHeight="1" spans="1:10">
      <c r="A174" s="223">
        <f t="shared" si="14"/>
        <v>5</v>
      </c>
      <c r="B174" s="231" t="s">
        <v>3013</v>
      </c>
      <c r="C174" s="234" t="s">
        <v>3014</v>
      </c>
      <c r="D174" s="237"/>
      <c r="E174" s="237"/>
      <c r="F174" s="237"/>
      <c r="G174" s="99"/>
      <c r="H174" s="227"/>
      <c r="I174" s="237">
        <f t="shared" si="13"/>
        <v>0</v>
      </c>
      <c r="J174" s="227"/>
    </row>
    <row r="175" s="198" customFormat="1" ht="24" customHeight="1" spans="1:10">
      <c r="A175" s="223">
        <f t="shared" si="14"/>
        <v>7</v>
      </c>
      <c r="B175" s="231" t="s">
        <v>3015</v>
      </c>
      <c r="C175" s="234" t="s">
        <v>2979</v>
      </c>
      <c r="D175" s="237"/>
      <c r="E175" s="237"/>
      <c r="F175" s="237"/>
      <c r="G175" s="99"/>
      <c r="H175" s="227"/>
      <c r="I175" s="237">
        <f t="shared" si="13"/>
        <v>0</v>
      </c>
      <c r="J175" s="227"/>
    </row>
    <row r="176" s="198" customFormat="1" ht="24" customHeight="1" spans="1:10">
      <c r="A176" s="223">
        <f t="shared" si="14"/>
        <v>7</v>
      </c>
      <c r="B176" s="231" t="s">
        <v>3016</v>
      </c>
      <c r="C176" s="234" t="s">
        <v>3017</v>
      </c>
      <c r="D176" s="237"/>
      <c r="E176" s="237"/>
      <c r="F176" s="237"/>
      <c r="G176" s="99"/>
      <c r="H176" s="227"/>
      <c r="I176" s="237">
        <f t="shared" si="13"/>
        <v>0</v>
      </c>
      <c r="J176" s="227"/>
    </row>
    <row r="177" s="198" customFormat="1" ht="24" customHeight="1" spans="1:10">
      <c r="A177" s="223">
        <f t="shared" si="14"/>
        <v>5</v>
      </c>
      <c r="B177" s="231" t="s">
        <v>3018</v>
      </c>
      <c r="C177" s="234" t="s">
        <v>3019</v>
      </c>
      <c r="D177" s="237"/>
      <c r="E177" s="237"/>
      <c r="F177" s="237"/>
      <c r="G177" s="99"/>
      <c r="H177" s="227"/>
      <c r="I177" s="237">
        <f t="shared" si="13"/>
        <v>0</v>
      </c>
      <c r="J177" s="227"/>
    </row>
    <row r="178" s="198" customFormat="1" ht="24" customHeight="1" spans="1:10">
      <c r="A178" s="223">
        <f t="shared" si="14"/>
        <v>7</v>
      </c>
      <c r="B178" s="231" t="s">
        <v>3020</v>
      </c>
      <c r="C178" s="234" t="s">
        <v>2979</v>
      </c>
      <c r="D178" s="237"/>
      <c r="E178" s="237"/>
      <c r="F178" s="237"/>
      <c r="G178" s="99"/>
      <c r="H178" s="227"/>
      <c r="I178" s="237">
        <f t="shared" si="13"/>
        <v>0</v>
      </c>
      <c r="J178" s="227"/>
    </row>
    <row r="179" s="198" customFormat="1" ht="24" customHeight="1" spans="1:10">
      <c r="A179" s="223">
        <f t="shared" si="14"/>
        <v>7</v>
      </c>
      <c r="B179" s="231" t="s">
        <v>3021</v>
      </c>
      <c r="C179" s="234" t="s">
        <v>3022</v>
      </c>
      <c r="D179" s="237"/>
      <c r="E179" s="237"/>
      <c r="F179" s="237"/>
      <c r="G179" s="99"/>
      <c r="H179" s="227"/>
      <c r="I179" s="237">
        <f t="shared" si="13"/>
        <v>0</v>
      </c>
      <c r="J179" s="227"/>
    </row>
    <row r="180" s="198" customFormat="1" ht="24" customHeight="1" spans="1:10">
      <c r="A180" s="223">
        <f t="shared" si="14"/>
        <v>5</v>
      </c>
      <c r="B180" s="231" t="s">
        <v>3023</v>
      </c>
      <c r="C180" s="234" t="s">
        <v>3024</v>
      </c>
      <c r="D180" s="237"/>
      <c r="E180" s="237"/>
      <c r="F180" s="237"/>
      <c r="G180" s="99"/>
      <c r="H180" s="227"/>
      <c r="I180" s="237">
        <f t="shared" si="13"/>
        <v>0</v>
      </c>
      <c r="J180" s="227"/>
    </row>
    <row r="181" s="198" customFormat="1" ht="24" customHeight="1" spans="1:10">
      <c r="A181" s="223">
        <f t="shared" si="14"/>
        <v>3</v>
      </c>
      <c r="B181" s="231">
        <v>215</v>
      </c>
      <c r="C181" s="234" t="s">
        <v>3025</v>
      </c>
      <c r="D181" s="237"/>
      <c r="E181" s="237"/>
      <c r="F181" s="237">
        <v>0</v>
      </c>
      <c r="G181" s="99"/>
      <c r="H181" s="227"/>
      <c r="I181" s="237">
        <f t="shared" si="13"/>
        <v>0</v>
      </c>
      <c r="J181" s="227"/>
    </row>
    <row r="182" s="198" customFormat="1" ht="24" customHeight="1" spans="1:10">
      <c r="A182" s="223">
        <f t="shared" si="14"/>
        <v>5</v>
      </c>
      <c r="B182" s="231">
        <v>21562</v>
      </c>
      <c r="C182" s="234" t="s">
        <v>3026</v>
      </c>
      <c r="D182" s="237"/>
      <c r="E182" s="237"/>
      <c r="F182" s="237">
        <v>0</v>
      </c>
      <c r="G182" s="99"/>
      <c r="H182" s="227"/>
      <c r="I182" s="237">
        <f t="shared" si="13"/>
        <v>0</v>
      </c>
      <c r="J182" s="227"/>
    </row>
    <row r="183" s="198" customFormat="1" ht="24" customHeight="1" spans="1:10">
      <c r="A183" s="223">
        <f t="shared" si="14"/>
        <v>7</v>
      </c>
      <c r="B183" s="231">
        <v>2156201</v>
      </c>
      <c r="C183" s="234" t="s">
        <v>3027</v>
      </c>
      <c r="D183" s="237"/>
      <c r="E183" s="237"/>
      <c r="F183" s="237">
        <v>0</v>
      </c>
      <c r="G183" s="99"/>
      <c r="H183" s="227"/>
      <c r="I183" s="237">
        <f t="shared" si="13"/>
        <v>0</v>
      </c>
      <c r="J183" s="227"/>
    </row>
    <row r="184" s="198" customFormat="1" ht="24" customHeight="1" spans="1:10">
      <c r="A184" s="223">
        <f t="shared" si="14"/>
        <v>7</v>
      </c>
      <c r="B184" s="231">
        <v>2156202</v>
      </c>
      <c r="C184" s="234" t="s">
        <v>3028</v>
      </c>
      <c r="D184" s="237"/>
      <c r="E184" s="237"/>
      <c r="F184" s="237">
        <v>0</v>
      </c>
      <c r="G184" s="99"/>
      <c r="H184" s="227"/>
      <c r="I184" s="237">
        <f t="shared" si="13"/>
        <v>0</v>
      </c>
      <c r="J184" s="227"/>
    </row>
    <row r="185" s="198" customFormat="1" ht="24" customHeight="1" spans="1:10">
      <c r="A185" s="223">
        <f t="shared" si="14"/>
        <v>7</v>
      </c>
      <c r="B185" s="231">
        <v>2156299</v>
      </c>
      <c r="C185" s="234" t="s">
        <v>3029</v>
      </c>
      <c r="D185" s="237"/>
      <c r="E185" s="237"/>
      <c r="F185" s="237">
        <v>0</v>
      </c>
      <c r="G185" s="99"/>
      <c r="H185" s="227"/>
      <c r="I185" s="237">
        <f t="shared" si="13"/>
        <v>0</v>
      </c>
      <c r="J185" s="227"/>
    </row>
    <row r="186" s="198" customFormat="1" ht="24" customHeight="1" spans="1:10">
      <c r="A186" s="223">
        <f t="shared" si="14"/>
        <v>3</v>
      </c>
      <c r="B186" s="231">
        <v>217</v>
      </c>
      <c r="C186" s="234" t="s">
        <v>3030</v>
      </c>
      <c r="D186" s="237"/>
      <c r="E186" s="237"/>
      <c r="F186" s="237">
        <v>0</v>
      </c>
      <c r="G186" s="99"/>
      <c r="H186" s="227"/>
      <c r="I186" s="237">
        <f t="shared" si="13"/>
        <v>0</v>
      </c>
      <c r="J186" s="227"/>
    </row>
    <row r="187" s="198" customFormat="1" ht="24" customHeight="1" spans="1:10">
      <c r="A187" s="223">
        <f t="shared" si="14"/>
        <v>5</v>
      </c>
      <c r="B187" s="231">
        <v>21704</v>
      </c>
      <c r="C187" s="234" t="s">
        <v>2028</v>
      </c>
      <c r="D187" s="237"/>
      <c r="E187" s="237"/>
      <c r="F187" s="237">
        <v>0</v>
      </c>
      <c r="G187" s="99"/>
      <c r="H187" s="227"/>
      <c r="I187" s="237">
        <f t="shared" si="13"/>
        <v>0</v>
      </c>
      <c r="J187" s="227"/>
    </row>
    <row r="188" s="198" customFormat="1" ht="24" customHeight="1" spans="1:10">
      <c r="A188" s="223">
        <f t="shared" si="14"/>
        <v>7</v>
      </c>
      <c r="B188" s="231">
        <v>2170402</v>
      </c>
      <c r="C188" s="234" t="s">
        <v>3031</v>
      </c>
      <c r="D188" s="237"/>
      <c r="E188" s="237"/>
      <c r="F188" s="237">
        <v>0</v>
      </c>
      <c r="G188" s="99"/>
      <c r="H188" s="227"/>
      <c r="I188" s="237">
        <f t="shared" si="13"/>
        <v>0</v>
      </c>
      <c r="J188" s="227"/>
    </row>
    <row r="189" s="198" customFormat="1" ht="24" customHeight="1" spans="1:10">
      <c r="A189" s="223">
        <f t="shared" si="14"/>
        <v>7</v>
      </c>
      <c r="B189" s="231">
        <v>2170403</v>
      </c>
      <c r="C189" s="234" t="s">
        <v>3032</v>
      </c>
      <c r="D189" s="240"/>
      <c r="E189" s="240"/>
      <c r="F189" s="240">
        <v>0</v>
      </c>
      <c r="G189" s="99"/>
      <c r="H189" s="227"/>
      <c r="I189" s="240">
        <f t="shared" si="13"/>
        <v>0</v>
      </c>
      <c r="J189" s="227"/>
    </row>
    <row r="190" s="198" customFormat="1" ht="24" customHeight="1" spans="1:10">
      <c r="A190" s="223">
        <f t="shared" si="14"/>
        <v>3</v>
      </c>
      <c r="B190" s="231">
        <v>229</v>
      </c>
      <c r="C190" s="234" t="s">
        <v>2474</v>
      </c>
      <c r="D190" s="240">
        <v>2570680.84</v>
      </c>
      <c r="E190" s="240"/>
      <c r="F190" s="240">
        <v>108401633.92</v>
      </c>
      <c r="G190" s="99">
        <v>67575196.88</v>
      </c>
      <c r="H190" s="227">
        <f>G190/F190</f>
        <v>0.623378028876117</v>
      </c>
      <c r="I190" s="240">
        <f t="shared" si="13"/>
        <v>65004516.04</v>
      </c>
      <c r="J190" s="227">
        <f>I190/D190</f>
        <v>25.2868870489578</v>
      </c>
    </row>
    <row r="191" s="198" customFormat="1" ht="24" customHeight="1" spans="1:10">
      <c r="A191" s="223">
        <f t="shared" si="14"/>
        <v>5</v>
      </c>
      <c r="B191" s="231">
        <v>22904</v>
      </c>
      <c r="C191" s="234" t="s">
        <v>3033</v>
      </c>
      <c r="D191" s="237"/>
      <c r="E191" s="237"/>
      <c r="F191" s="237">
        <v>100000000</v>
      </c>
      <c r="G191" s="99">
        <v>62217736.88</v>
      </c>
      <c r="H191" s="227">
        <f>G191/F191</f>
        <v>0.6221773688</v>
      </c>
      <c r="I191" s="237">
        <f t="shared" si="13"/>
        <v>62217736.88</v>
      </c>
      <c r="J191" s="227"/>
    </row>
    <row r="192" s="198" customFormat="1" ht="24" customHeight="1" spans="1:10">
      <c r="A192" s="223">
        <f t="shared" si="14"/>
        <v>7</v>
      </c>
      <c r="B192" s="231" t="s">
        <v>3034</v>
      </c>
      <c r="C192" s="234" t="s">
        <v>3035</v>
      </c>
      <c r="D192" s="237"/>
      <c r="E192" s="237"/>
      <c r="F192" s="237"/>
      <c r="G192" s="99"/>
      <c r="H192" s="227"/>
      <c r="I192" s="237">
        <f t="shared" si="13"/>
        <v>0</v>
      </c>
      <c r="J192" s="227"/>
    </row>
    <row r="193" s="198" customFormat="1" ht="24" customHeight="1" spans="1:10">
      <c r="A193" s="223">
        <f t="shared" si="14"/>
        <v>7</v>
      </c>
      <c r="B193" s="231" t="s">
        <v>3036</v>
      </c>
      <c r="C193" s="234" t="s">
        <v>3037</v>
      </c>
      <c r="D193" s="237"/>
      <c r="E193" s="237"/>
      <c r="F193" s="237"/>
      <c r="G193" s="99"/>
      <c r="H193" s="227"/>
      <c r="I193" s="237">
        <f t="shared" si="13"/>
        <v>0</v>
      </c>
      <c r="J193" s="227"/>
    </row>
    <row r="194" s="198" customFormat="1" ht="24" customHeight="1" spans="1:10">
      <c r="A194" s="223">
        <f t="shared" si="14"/>
        <v>7</v>
      </c>
      <c r="B194" s="231" t="s">
        <v>3038</v>
      </c>
      <c r="C194" s="234" t="s">
        <v>3039</v>
      </c>
      <c r="D194" s="237"/>
      <c r="E194" s="237"/>
      <c r="F194" s="237"/>
      <c r="G194" s="99"/>
      <c r="H194" s="227"/>
      <c r="I194" s="237">
        <f t="shared" si="13"/>
        <v>0</v>
      </c>
      <c r="J194" s="227"/>
    </row>
    <row r="195" s="198" customFormat="1" ht="24" customHeight="1" spans="1:10">
      <c r="A195" s="223">
        <f t="shared" si="14"/>
        <v>5</v>
      </c>
      <c r="B195" s="231">
        <v>22908</v>
      </c>
      <c r="C195" s="234" t="s">
        <v>3040</v>
      </c>
      <c r="D195" s="237"/>
      <c r="E195" s="237"/>
      <c r="F195" s="237">
        <v>0</v>
      </c>
      <c r="G195" s="99"/>
      <c r="H195" s="227"/>
      <c r="I195" s="237">
        <f t="shared" si="13"/>
        <v>0</v>
      </c>
      <c r="J195" s="227"/>
    </row>
    <row r="196" s="198" customFormat="1" ht="24" customHeight="1" spans="1:10">
      <c r="A196" s="223">
        <f t="shared" si="14"/>
        <v>7</v>
      </c>
      <c r="B196" s="231">
        <v>2290802</v>
      </c>
      <c r="C196" s="234" t="s">
        <v>3041</v>
      </c>
      <c r="D196" s="237"/>
      <c r="E196" s="237"/>
      <c r="F196" s="237">
        <v>0</v>
      </c>
      <c r="G196" s="99"/>
      <c r="H196" s="227"/>
      <c r="I196" s="237">
        <f t="shared" si="13"/>
        <v>0</v>
      </c>
      <c r="J196" s="227"/>
    </row>
    <row r="197" s="198" customFormat="1" ht="24" customHeight="1" spans="1:10">
      <c r="A197" s="223">
        <f t="shared" si="14"/>
        <v>7</v>
      </c>
      <c r="B197" s="231">
        <v>2290803</v>
      </c>
      <c r="C197" s="234" t="s">
        <v>3042</v>
      </c>
      <c r="D197" s="237"/>
      <c r="E197" s="237"/>
      <c r="F197" s="237">
        <v>0</v>
      </c>
      <c r="G197" s="99"/>
      <c r="H197" s="227"/>
      <c r="I197" s="237">
        <f t="shared" si="13"/>
        <v>0</v>
      </c>
      <c r="J197" s="227"/>
    </row>
    <row r="198" s="198" customFormat="1" ht="24" customHeight="1" spans="1:10">
      <c r="A198" s="223">
        <f t="shared" si="14"/>
        <v>7</v>
      </c>
      <c r="B198" s="231">
        <v>2290804</v>
      </c>
      <c r="C198" s="234" t="s">
        <v>3043</v>
      </c>
      <c r="D198" s="237"/>
      <c r="E198" s="237"/>
      <c r="F198" s="237">
        <v>0</v>
      </c>
      <c r="G198" s="99"/>
      <c r="H198" s="227"/>
      <c r="I198" s="237">
        <f t="shared" si="13"/>
        <v>0</v>
      </c>
      <c r="J198" s="227"/>
    </row>
    <row r="199" s="198" customFormat="1" ht="24" customHeight="1" spans="1:10">
      <c r="A199" s="223">
        <f t="shared" si="14"/>
        <v>7</v>
      </c>
      <c r="B199" s="231">
        <v>2290805</v>
      </c>
      <c r="C199" s="234" t="s">
        <v>3044</v>
      </c>
      <c r="D199" s="237"/>
      <c r="E199" s="237"/>
      <c r="F199" s="237">
        <v>0</v>
      </c>
      <c r="G199" s="99"/>
      <c r="H199" s="227"/>
      <c r="I199" s="237">
        <f t="shared" ref="I199:I262" si="15">G199-D199</f>
        <v>0</v>
      </c>
      <c r="J199" s="227"/>
    </row>
    <row r="200" s="198" customFormat="1" ht="24" customHeight="1" spans="1:10">
      <c r="A200" s="223">
        <f t="shared" ref="A200:A263" si="16">LEN(B200)</f>
        <v>7</v>
      </c>
      <c r="B200" s="231">
        <v>2290806</v>
      </c>
      <c r="C200" s="234" t="s">
        <v>3045</v>
      </c>
      <c r="D200" s="237"/>
      <c r="E200" s="237"/>
      <c r="F200" s="237">
        <v>0</v>
      </c>
      <c r="G200" s="99"/>
      <c r="H200" s="227"/>
      <c r="I200" s="237">
        <f t="shared" si="15"/>
        <v>0</v>
      </c>
      <c r="J200" s="227"/>
    </row>
    <row r="201" s="198" customFormat="1" ht="24" customHeight="1" spans="1:10">
      <c r="A201" s="223">
        <f t="shared" si="16"/>
        <v>7</v>
      </c>
      <c r="B201" s="231">
        <v>2290807</v>
      </c>
      <c r="C201" s="234" t="s">
        <v>3046</v>
      </c>
      <c r="D201" s="237"/>
      <c r="E201" s="237"/>
      <c r="F201" s="237">
        <v>0</v>
      </c>
      <c r="G201" s="99"/>
      <c r="H201" s="227"/>
      <c r="I201" s="237">
        <f t="shared" si="15"/>
        <v>0</v>
      </c>
      <c r="J201" s="227"/>
    </row>
    <row r="202" s="198" customFormat="1" ht="24" customHeight="1" spans="1:10">
      <c r="A202" s="223">
        <f t="shared" si="16"/>
        <v>7</v>
      </c>
      <c r="B202" s="231">
        <v>2290808</v>
      </c>
      <c r="C202" s="234" t="s">
        <v>3047</v>
      </c>
      <c r="D202" s="237"/>
      <c r="E202" s="237"/>
      <c r="F202" s="237">
        <v>0</v>
      </c>
      <c r="G202" s="99"/>
      <c r="H202" s="227"/>
      <c r="I202" s="237">
        <f t="shared" si="15"/>
        <v>0</v>
      </c>
      <c r="J202" s="227"/>
    </row>
    <row r="203" s="198" customFormat="1" ht="24" customHeight="1" spans="1:10">
      <c r="A203" s="223">
        <f t="shared" si="16"/>
        <v>7</v>
      </c>
      <c r="B203" s="231">
        <v>2290899</v>
      </c>
      <c r="C203" s="234" t="s">
        <v>3048</v>
      </c>
      <c r="D203" s="237"/>
      <c r="E203" s="237"/>
      <c r="F203" s="237">
        <v>0</v>
      </c>
      <c r="G203" s="99"/>
      <c r="H203" s="227"/>
      <c r="I203" s="237">
        <f t="shared" si="15"/>
        <v>0</v>
      </c>
      <c r="J203" s="227"/>
    </row>
    <row r="204" s="198" customFormat="1" ht="24" customHeight="1" spans="1:10">
      <c r="A204" s="223">
        <f t="shared" si="16"/>
        <v>5</v>
      </c>
      <c r="B204" s="231" t="s">
        <v>3049</v>
      </c>
      <c r="C204" s="234" t="s">
        <v>3050</v>
      </c>
      <c r="D204" s="237"/>
      <c r="E204" s="237"/>
      <c r="F204" s="237"/>
      <c r="G204" s="99"/>
      <c r="H204" s="227"/>
      <c r="I204" s="237">
        <f t="shared" si="15"/>
        <v>0</v>
      </c>
      <c r="J204" s="227"/>
    </row>
    <row r="205" s="198" customFormat="1" ht="24" customHeight="1" spans="1:10">
      <c r="A205" s="223">
        <f t="shared" si="16"/>
        <v>5</v>
      </c>
      <c r="B205" s="231">
        <v>22960</v>
      </c>
      <c r="C205" s="234" t="s">
        <v>3051</v>
      </c>
      <c r="D205" s="236">
        <v>2570680.84</v>
      </c>
      <c r="E205" s="236"/>
      <c r="F205" s="236">
        <v>8401633.92</v>
      </c>
      <c r="G205" s="99">
        <v>5357460</v>
      </c>
      <c r="H205" s="227">
        <f>G205/F205</f>
        <v>0.637668821447531</v>
      </c>
      <c r="I205" s="236">
        <f t="shared" si="15"/>
        <v>2786779.16</v>
      </c>
      <c r="J205" s="227">
        <f t="shared" ref="J205:J209" si="17">I205/D205</f>
        <v>1.08406267967516</v>
      </c>
    </row>
    <row r="206" s="198" customFormat="1" ht="24" customHeight="1" spans="1:10">
      <c r="A206" s="223">
        <f t="shared" si="16"/>
        <v>7</v>
      </c>
      <c r="B206" s="231">
        <v>2296001</v>
      </c>
      <c r="C206" s="234" t="s">
        <v>3052</v>
      </c>
      <c r="D206" s="235"/>
      <c r="E206" s="235"/>
      <c r="F206" s="235">
        <v>0</v>
      </c>
      <c r="G206" s="99"/>
      <c r="H206" s="227"/>
      <c r="I206" s="235">
        <f t="shared" si="15"/>
        <v>0</v>
      </c>
      <c r="J206" s="227"/>
    </row>
    <row r="207" s="198" customFormat="1" ht="24" customHeight="1" spans="1:10">
      <c r="A207" s="223">
        <f t="shared" si="16"/>
        <v>7</v>
      </c>
      <c r="B207" s="231">
        <v>2296002</v>
      </c>
      <c r="C207" s="234" t="s">
        <v>3053</v>
      </c>
      <c r="D207" s="236">
        <v>2255670.32</v>
      </c>
      <c r="E207" s="236"/>
      <c r="F207" s="236">
        <v>6347633.92</v>
      </c>
      <c r="G207" s="99">
        <v>3759067.54</v>
      </c>
      <c r="H207" s="227">
        <f>G207/F207</f>
        <v>0.592199800331271</v>
      </c>
      <c r="I207" s="236">
        <f t="shared" si="15"/>
        <v>1503397.22</v>
      </c>
      <c r="J207" s="227">
        <f t="shared" si="17"/>
        <v>0.666496875305785</v>
      </c>
    </row>
    <row r="208" s="198" customFormat="1" ht="24" customHeight="1" spans="1:10">
      <c r="A208" s="223">
        <f t="shared" si="16"/>
        <v>7</v>
      </c>
      <c r="B208" s="231">
        <v>2296003</v>
      </c>
      <c r="C208" s="234" t="s">
        <v>3054</v>
      </c>
      <c r="D208" s="235"/>
      <c r="E208" s="235"/>
      <c r="F208" s="235">
        <v>0</v>
      </c>
      <c r="G208" s="99"/>
      <c r="H208" s="227"/>
      <c r="I208" s="235">
        <f t="shared" si="15"/>
        <v>0</v>
      </c>
      <c r="J208" s="227"/>
    </row>
    <row r="209" s="198" customFormat="1" ht="24" customHeight="1" spans="1:10">
      <c r="A209" s="223">
        <f t="shared" si="16"/>
        <v>7</v>
      </c>
      <c r="B209" s="231">
        <v>2296004</v>
      </c>
      <c r="C209" s="234" t="s">
        <v>3055</v>
      </c>
      <c r="D209" s="236">
        <v>24900</v>
      </c>
      <c r="E209" s="236"/>
      <c r="F209" s="236">
        <v>0</v>
      </c>
      <c r="G209" s="99"/>
      <c r="H209" s="227"/>
      <c r="I209" s="236">
        <f t="shared" si="15"/>
        <v>-24900</v>
      </c>
      <c r="J209" s="227">
        <f t="shared" si="17"/>
        <v>-1</v>
      </c>
    </row>
    <row r="210" s="198" customFormat="1" ht="24" customHeight="1" spans="1:10">
      <c r="A210" s="223">
        <f t="shared" si="16"/>
        <v>7</v>
      </c>
      <c r="B210" s="231">
        <v>2296005</v>
      </c>
      <c r="C210" s="234" t="s">
        <v>3056</v>
      </c>
      <c r="D210" s="235"/>
      <c r="E210" s="235"/>
      <c r="F210" s="235">
        <v>0</v>
      </c>
      <c r="G210" s="99"/>
      <c r="H210" s="227"/>
      <c r="I210" s="235">
        <f t="shared" si="15"/>
        <v>0</v>
      </c>
      <c r="J210" s="227"/>
    </row>
    <row r="211" s="198" customFormat="1" ht="24" customHeight="1" spans="1:10">
      <c r="A211" s="223">
        <f t="shared" si="16"/>
        <v>7</v>
      </c>
      <c r="B211" s="231">
        <v>2296006</v>
      </c>
      <c r="C211" s="234" t="s">
        <v>3057</v>
      </c>
      <c r="D211" s="236">
        <v>290110.52</v>
      </c>
      <c r="E211" s="236"/>
      <c r="F211" s="236">
        <v>1004000</v>
      </c>
      <c r="G211" s="99">
        <v>548392.46</v>
      </c>
      <c r="H211" s="227">
        <f>G211/F211</f>
        <v>0.546207629482072</v>
      </c>
      <c r="I211" s="236">
        <f t="shared" si="15"/>
        <v>258281.94</v>
      </c>
      <c r="J211" s="227">
        <f>I211/D211</f>
        <v>0.890288087450258</v>
      </c>
    </row>
    <row r="212" s="198" customFormat="1" ht="24" customHeight="1" spans="1:10">
      <c r="A212" s="223">
        <f t="shared" si="16"/>
        <v>7</v>
      </c>
      <c r="B212" s="231">
        <v>2296010</v>
      </c>
      <c r="C212" s="234" t="s">
        <v>3058</v>
      </c>
      <c r="D212" s="237"/>
      <c r="E212" s="237"/>
      <c r="F212" s="237">
        <v>0</v>
      </c>
      <c r="G212" s="99"/>
      <c r="H212" s="227"/>
      <c r="I212" s="237">
        <f t="shared" si="15"/>
        <v>0</v>
      </c>
      <c r="J212" s="227"/>
    </row>
    <row r="213" s="198" customFormat="1" ht="24" customHeight="1" spans="1:10">
      <c r="A213" s="223">
        <f t="shared" si="16"/>
        <v>7</v>
      </c>
      <c r="B213" s="231">
        <v>2296011</v>
      </c>
      <c r="C213" s="234" t="s">
        <v>3059</v>
      </c>
      <c r="D213" s="237"/>
      <c r="E213" s="237"/>
      <c r="F213" s="237">
        <v>0</v>
      </c>
      <c r="G213" s="99"/>
      <c r="H213" s="227"/>
      <c r="I213" s="237">
        <f t="shared" si="15"/>
        <v>0</v>
      </c>
      <c r="J213" s="227"/>
    </row>
    <row r="214" s="198" customFormat="1" ht="24" customHeight="1" spans="1:10">
      <c r="A214" s="223">
        <f t="shared" si="16"/>
        <v>7</v>
      </c>
      <c r="B214" s="231">
        <v>2296012</v>
      </c>
      <c r="C214" s="234" t="s">
        <v>3060</v>
      </c>
      <c r="D214" s="237"/>
      <c r="E214" s="237"/>
      <c r="F214" s="237">
        <v>0</v>
      </c>
      <c r="G214" s="99"/>
      <c r="H214" s="227"/>
      <c r="I214" s="237">
        <f t="shared" si="15"/>
        <v>0</v>
      </c>
      <c r="J214" s="227"/>
    </row>
    <row r="215" s="198" customFormat="1" ht="24" customHeight="1" spans="1:10">
      <c r="A215" s="223">
        <f t="shared" si="16"/>
        <v>7</v>
      </c>
      <c r="B215" s="231">
        <v>2296013</v>
      </c>
      <c r="C215" s="234" t="s">
        <v>3061</v>
      </c>
      <c r="D215" s="237"/>
      <c r="E215" s="237"/>
      <c r="F215" s="237">
        <v>1050000</v>
      </c>
      <c r="G215" s="99">
        <v>1050000</v>
      </c>
      <c r="H215" s="227">
        <f t="shared" ref="H215:H218" si="18">G215/F215</f>
        <v>1</v>
      </c>
      <c r="I215" s="237">
        <f t="shared" si="15"/>
        <v>1050000</v>
      </c>
      <c r="J215" s="227"/>
    </row>
    <row r="216" s="198" customFormat="1" ht="24" customHeight="1" spans="1:10">
      <c r="A216" s="223">
        <f t="shared" si="16"/>
        <v>7</v>
      </c>
      <c r="B216" s="231">
        <v>2296099</v>
      </c>
      <c r="C216" s="234" t="s">
        <v>3062</v>
      </c>
      <c r="D216" s="237"/>
      <c r="E216" s="237"/>
      <c r="F216" s="237">
        <v>0</v>
      </c>
      <c r="G216" s="99"/>
      <c r="H216" s="227"/>
      <c r="I216" s="237">
        <f t="shared" si="15"/>
        <v>0</v>
      </c>
      <c r="J216" s="227"/>
    </row>
    <row r="217" s="198" customFormat="1" ht="24" customHeight="1" spans="1:10">
      <c r="A217" s="223">
        <f t="shared" si="16"/>
        <v>3</v>
      </c>
      <c r="B217" s="231">
        <v>232</v>
      </c>
      <c r="C217" s="234" t="s">
        <v>3063</v>
      </c>
      <c r="D217" s="236">
        <v>3580179</v>
      </c>
      <c r="E217" s="236">
        <v>3580179</v>
      </c>
      <c r="F217" s="236">
        <v>5230261.5</v>
      </c>
      <c r="G217" s="99">
        <v>4410000</v>
      </c>
      <c r="H217" s="227">
        <f t="shared" si="18"/>
        <v>0.843170078589761</v>
      </c>
      <c r="I217" s="236">
        <f t="shared" si="15"/>
        <v>829821</v>
      </c>
      <c r="J217" s="227">
        <f>I217/D217</f>
        <v>0.231781986319678</v>
      </c>
    </row>
    <row r="218" s="198" customFormat="1" ht="24" customHeight="1" spans="1:10">
      <c r="A218" s="223">
        <f t="shared" si="16"/>
        <v>5</v>
      </c>
      <c r="B218" s="231">
        <v>23204</v>
      </c>
      <c r="C218" s="234" t="s">
        <v>3064</v>
      </c>
      <c r="D218" s="236">
        <v>3588093.1</v>
      </c>
      <c r="E218" s="236">
        <v>3580179</v>
      </c>
      <c r="F218" s="236">
        <v>5230261.5</v>
      </c>
      <c r="G218" s="99">
        <v>4410000</v>
      </c>
      <c r="H218" s="227">
        <f t="shared" si="18"/>
        <v>0.843170078589761</v>
      </c>
      <c r="I218" s="236">
        <f t="shared" si="15"/>
        <v>821906.9</v>
      </c>
      <c r="J218" s="227">
        <f>I218/D218</f>
        <v>0.229065098673164</v>
      </c>
    </row>
    <row r="219" s="198" customFormat="1" ht="24" customHeight="1" spans="1:10">
      <c r="A219" s="223">
        <f t="shared" si="16"/>
        <v>7</v>
      </c>
      <c r="B219" s="231">
        <v>2320401</v>
      </c>
      <c r="C219" s="234" t="s">
        <v>3065</v>
      </c>
      <c r="D219" s="235"/>
      <c r="E219" s="235"/>
      <c r="F219" s="235">
        <v>0</v>
      </c>
      <c r="G219" s="241"/>
      <c r="H219" s="227"/>
      <c r="I219" s="235">
        <f t="shared" si="15"/>
        <v>0</v>
      </c>
      <c r="J219" s="227"/>
    </row>
    <row r="220" s="198" customFormat="1" ht="24" customHeight="1" spans="1:10">
      <c r="A220" s="223">
        <f t="shared" si="16"/>
        <v>7</v>
      </c>
      <c r="B220" s="231">
        <v>2320405</v>
      </c>
      <c r="C220" s="234" t="s">
        <v>3066</v>
      </c>
      <c r="D220" s="235"/>
      <c r="E220" s="235"/>
      <c r="F220" s="235">
        <v>0</v>
      </c>
      <c r="G220" s="241"/>
      <c r="H220" s="227"/>
      <c r="I220" s="235">
        <f t="shared" si="15"/>
        <v>0</v>
      </c>
      <c r="J220" s="227"/>
    </row>
    <row r="221" s="198" customFormat="1" ht="24" customHeight="1" spans="1:10">
      <c r="A221" s="223">
        <f t="shared" si="16"/>
        <v>7</v>
      </c>
      <c r="B221" s="231">
        <v>2320411</v>
      </c>
      <c r="C221" s="234" t="s">
        <v>3067</v>
      </c>
      <c r="D221" s="235"/>
      <c r="E221" s="235"/>
      <c r="F221" s="235">
        <v>0</v>
      </c>
      <c r="G221" s="241"/>
      <c r="H221" s="227"/>
      <c r="I221" s="235">
        <f t="shared" si="15"/>
        <v>0</v>
      </c>
      <c r="J221" s="227"/>
    </row>
    <row r="222" s="198" customFormat="1" ht="24" customHeight="1" spans="1:10">
      <c r="A222" s="223">
        <f t="shared" si="16"/>
        <v>7</v>
      </c>
      <c r="B222" s="231">
        <v>2320413</v>
      </c>
      <c r="C222" s="234" t="s">
        <v>3068</v>
      </c>
      <c r="D222" s="235"/>
      <c r="E222" s="235"/>
      <c r="F222" s="235">
        <v>0</v>
      </c>
      <c r="G222" s="241"/>
      <c r="H222" s="227"/>
      <c r="I222" s="235">
        <f t="shared" si="15"/>
        <v>0</v>
      </c>
      <c r="J222" s="227"/>
    </row>
    <row r="223" s="198" customFormat="1" ht="24" customHeight="1" spans="1:10">
      <c r="A223" s="223">
        <f t="shared" si="16"/>
        <v>7</v>
      </c>
      <c r="B223" s="231">
        <v>2320414</v>
      </c>
      <c r="C223" s="234" t="s">
        <v>3069</v>
      </c>
      <c r="D223" s="235"/>
      <c r="E223" s="235"/>
      <c r="F223" s="235">
        <v>0</v>
      </c>
      <c r="G223" s="241"/>
      <c r="H223" s="227"/>
      <c r="I223" s="235">
        <f t="shared" si="15"/>
        <v>0</v>
      </c>
      <c r="J223" s="227"/>
    </row>
    <row r="224" s="198" customFormat="1" ht="24" customHeight="1" spans="1:10">
      <c r="A224" s="223">
        <f t="shared" si="16"/>
        <v>7</v>
      </c>
      <c r="B224" s="231">
        <v>2320416</v>
      </c>
      <c r="C224" s="234" t="s">
        <v>3070</v>
      </c>
      <c r="D224" s="235"/>
      <c r="E224" s="235"/>
      <c r="F224" s="235">
        <v>0</v>
      </c>
      <c r="G224" s="241"/>
      <c r="H224" s="227"/>
      <c r="I224" s="235">
        <f t="shared" si="15"/>
        <v>0</v>
      </c>
      <c r="J224" s="227"/>
    </row>
    <row r="225" s="198" customFormat="1" ht="24" customHeight="1" spans="1:10">
      <c r="A225" s="223">
        <f t="shared" si="16"/>
        <v>7</v>
      </c>
      <c r="B225" s="231">
        <v>2320417</v>
      </c>
      <c r="C225" s="234" t="s">
        <v>3071</v>
      </c>
      <c r="D225" s="235"/>
      <c r="E225" s="235"/>
      <c r="F225" s="235">
        <v>0</v>
      </c>
      <c r="G225" s="241"/>
      <c r="H225" s="227"/>
      <c r="I225" s="235">
        <f t="shared" si="15"/>
        <v>0</v>
      </c>
      <c r="J225" s="227"/>
    </row>
    <row r="226" s="198" customFormat="1" ht="24" customHeight="1" spans="1:10">
      <c r="A226" s="223">
        <f t="shared" si="16"/>
        <v>7</v>
      </c>
      <c r="B226" s="231">
        <v>2320418</v>
      </c>
      <c r="C226" s="234" t="s">
        <v>3072</v>
      </c>
      <c r="D226" s="235"/>
      <c r="E226" s="235"/>
      <c r="F226" s="235">
        <v>0</v>
      </c>
      <c r="G226" s="241"/>
      <c r="H226" s="227"/>
      <c r="I226" s="235">
        <f t="shared" si="15"/>
        <v>0</v>
      </c>
      <c r="J226" s="227"/>
    </row>
    <row r="227" s="198" customFormat="1" ht="24" customHeight="1" spans="1:10">
      <c r="A227" s="223">
        <f t="shared" si="16"/>
        <v>7</v>
      </c>
      <c r="B227" s="231">
        <v>2320419</v>
      </c>
      <c r="C227" s="234" t="s">
        <v>3073</v>
      </c>
      <c r="D227" s="235"/>
      <c r="E227" s="235"/>
      <c r="F227" s="235">
        <v>0</v>
      </c>
      <c r="G227" s="241"/>
      <c r="H227" s="227"/>
      <c r="I227" s="235">
        <f t="shared" si="15"/>
        <v>0</v>
      </c>
      <c r="J227" s="227"/>
    </row>
    <row r="228" s="198" customFormat="1" ht="24" customHeight="1" spans="1:10">
      <c r="A228" s="223">
        <f t="shared" si="16"/>
        <v>7</v>
      </c>
      <c r="B228" s="231">
        <v>2320420</v>
      </c>
      <c r="C228" s="234" t="s">
        <v>3074</v>
      </c>
      <c r="D228" s="235"/>
      <c r="E228" s="235"/>
      <c r="F228" s="235">
        <v>0</v>
      </c>
      <c r="G228" s="241"/>
      <c r="H228" s="227"/>
      <c r="I228" s="235">
        <f t="shared" si="15"/>
        <v>0</v>
      </c>
      <c r="J228" s="227"/>
    </row>
    <row r="229" s="198" customFormat="1" ht="24" customHeight="1" spans="1:10">
      <c r="A229" s="223">
        <f t="shared" si="16"/>
        <v>7</v>
      </c>
      <c r="B229" s="231" t="s">
        <v>3075</v>
      </c>
      <c r="C229" s="234" t="s">
        <v>3076</v>
      </c>
      <c r="D229" s="235"/>
      <c r="E229" s="235"/>
      <c r="F229" s="235"/>
      <c r="G229" s="241"/>
      <c r="H229" s="227"/>
      <c r="I229" s="235">
        <f t="shared" si="15"/>
        <v>0</v>
      </c>
      <c r="J229" s="227"/>
    </row>
    <row r="230" s="198" customFormat="1" ht="24" customHeight="1" spans="1:10">
      <c r="A230" s="223">
        <f t="shared" si="16"/>
        <v>7</v>
      </c>
      <c r="B230" s="231" t="s">
        <v>3077</v>
      </c>
      <c r="C230" s="234" t="s">
        <v>3078</v>
      </c>
      <c r="D230" s="235"/>
      <c r="E230" s="235"/>
      <c r="F230" s="235"/>
      <c r="G230" s="241"/>
      <c r="H230" s="227"/>
      <c r="I230" s="235">
        <f t="shared" si="15"/>
        <v>0</v>
      </c>
      <c r="J230" s="227"/>
    </row>
    <row r="231" s="198" customFormat="1" ht="24" customHeight="1" spans="1:10">
      <c r="A231" s="223">
        <f t="shared" si="16"/>
        <v>7</v>
      </c>
      <c r="B231" s="231" t="s">
        <v>3079</v>
      </c>
      <c r="C231" s="234" t="s">
        <v>3080</v>
      </c>
      <c r="D231" s="235"/>
      <c r="E231" s="235"/>
      <c r="F231" s="235"/>
      <c r="G231" s="241"/>
      <c r="H231" s="227"/>
      <c r="I231" s="235">
        <f t="shared" si="15"/>
        <v>0</v>
      </c>
      <c r="J231" s="227"/>
    </row>
    <row r="232" s="198" customFormat="1" ht="24" customHeight="1" spans="1:10">
      <c r="A232" s="223">
        <f t="shared" si="16"/>
        <v>7</v>
      </c>
      <c r="B232" s="231">
        <v>2320498</v>
      </c>
      <c r="C232" s="234" t="s">
        <v>3081</v>
      </c>
      <c r="D232" s="236">
        <v>3588093.1</v>
      </c>
      <c r="E232" s="236">
        <v>3580179</v>
      </c>
      <c r="F232" s="236">
        <v>5230261.5</v>
      </c>
      <c r="G232" s="242">
        <v>4410000</v>
      </c>
      <c r="H232" s="227">
        <f t="shared" ref="H232:H235" si="19">G232/F232</f>
        <v>0.843170078589761</v>
      </c>
      <c r="I232" s="236">
        <f t="shared" si="15"/>
        <v>821906.9</v>
      </c>
      <c r="J232" s="227">
        <f>I232/D232</f>
        <v>0.229065098673164</v>
      </c>
    </row>
    <row r="233" s="198" customFormat="1" ht="24" customHeight="1" spans="1:10">
      <c r="A233" s="223">
        <f t="shared" si="16"/>
        <v>7</v>
      </c>
      <c r="B233" s="231">
        <v>2320499</v>
      </c>
      <c r="C233" s="234" t="s">
        <v>3082</v>
      </c>
      <c r="D233" s="237"/>
      <c r="E233" s="237"/>
      <c r="F233" s="237">
        <v>0</v>
      </c>
      <c r="G233" s="243"/>
      <c r="H233" s="227"/>
      <c r="I233" s="237">
        <f t="shared" si="15"/>
        <v>0</v>
      </c>
      <c r="J233" s="227"/>
    </row>
    <row r="234" s="198" customFormat="1" ht="24" customHeight="1" spans="1:10">
      <c r="A234" s="223">
        <f t="shared" si="16"/>
        <v>3</v>
      </c>
      <c r="B234" s="231">
        <v>233</v>
      </c>
      <c r="C234" s="234" t="s">
        <v>3083</v>
      </c>
      <c r="D234" s="237"/>
      <c r="E234" s="237"/>
      <c r="F234" s="237">
        <v>144800</v>
      </c>
      <c r="G234" s="243">
        <v>145061.5</v>
      </c>
      <c r="H234" s="227">
        <f t="shared" si="19"/>
        <v>1.00180593922652</v>
      </c>
      <c r="I234" s="237">
        <f t="shared" si="15"/>
        <v>145061.5</v>
      </c>
      <c r="J234" s="227"/>
    </row>
    <row r="235" s="198" customFormat="1" ht="24" customHeight="1" spans="1:10">
      <c r="A235" s="223">
        <f t="shared" si="16"/>
        <v>5</v>
      </c>
      <c r="B235" s="231">
        <v>23304</v>
      </c>
      <c r="C235" s="234" t="s">
        <v>3084</v>
      </c>
      <c r="D235" s="237"/>
      <c r="E235" s="237"/>
      <c r="F235" s="237">
        <v>144800</v>
      </c>
      <c r="G235" s="243">
        <v>145061.5</v>
      </c>
      <c r="H235" s="227">
        <f t="shared" si="19"/>
        <v>1.00180593922652</v>
      </c>
      <c r="I235" s="237">
        <f t="shared" si="15"/>
        <v>145061.5</v>
      </c>
      <c r="J235" s="227"/>
    </row>
    <row r="236" s="198" customFormat="1" ht="24" customHeight="1" spans="1:10">
      <c r="A236" s="223">
        <f t="shared" si="16"/>
        <v>7</v>
      </c>
      <c r="B236" s="231">
        <v>2330401</v>
      </c>
      <c r="C236" s="234" t="s">
        <v>3085</v>
      </c>
      <c r="D236" s="237"/>
      <c r="E236" s="237"/>
      <c r="F236" s="237">
        <v>0</v>
      </c>
      <c r="G236" s="243"/>
      <c r="H236" s="227"/>
      <c r="I236" s="237">
        <f t="shared" si="15"/>
        <v>0</v>
      </c>
      <c r="J236" s="227"/>
    </row>
    <row r="237" s="198" customFormat="1" ht="24" customHeight="1" spans="1:10">
      <c r="A237" s="223">
        <f t="shared" si="16"/>
        <v>7</v>
      </c>
      <c r="B237" s="231">
        <v>2330405</v>
      </c>
      <c r="C237" s="234" t="s">
        <v>3086</v>
      </c>
      <c r="D237" s="237"/>
      <c r="E237" s="237"/>
      <c r="F237" s="237">
        <v>0</v>
      </c>
      <c r="G237" s="243"/>
      <c r="H237" s="227"/>
      <c r="I237" s="237">
        <f t="shared" si="15"/>
        <v>0</v>
      </c>
      <c r="J237" s="227"/>
    </row>
    <row r="238" s="198" customFormat="1" ht="24" customHeight="1" spans="1:10">
      <c r="A238" s="223">
        <f t="shared" si="16"/>
        <v>7</v>
      </c>
      <c r="B238" s="231">
        <v>2330411</v>
      </c>
      <c r="C238" s="234" t="s">
        <v>3087</v>
      </c>
      <c r="D238" s="237"/>
      <c r="E238" s="237"/>
      <c r="F238" s="237">
        <v>0</v>
      </c>
      <c r="G238" s="243"/>
      <c r="H238" s="227"/>
      <c r="I238" s="237">
        <f t="shared" si="15"/>
        <v>0</v>
      </c>
      <c r="J238" s="227"/>
    </row>
    <row r="239" s="198" customFormat="1" ht="24" customHeight="1" spans="1:10">
      <c r="A239" s="223">
        <f t="shared" si="16"/>
        <v>7</v>
      </c>
      <c r="B239" s="231">
        <v>2330413</v>
      </c>
      <c r="C239" s="234" t="s">
        <v>3088</v>
      </c>
      <c r="D239" s="237"/>
      <c r="E239" s="237"/>
      <c r="F239" s="237">
        <v>0</v>
      </c>
      <c r="G239" s="243"/>
      <c r="H239" s="227"/>
      <c r="I239" s="237">
        <f t="shared" si="15"/>
        <v>0</v>
      </c>
      <c r="J239" s="227"/>
    </row>
    <row r="240" s="198" customFormat="1" ht="24" customHeight="1" spans="1:10">
      <c r="A240" s="223">
        <f t="shared" si="16"/>
        <v>7</v>
      </c>
      <c r="B240" s="231">
        <v>2330414</v>
      </c>
      <c r="C240" s="234" t="s">
        <v>3089</v>
      </c>
      <c r="D240" s="237"/>
      <c r="E240" s="237"/>
      <c r="F240" s="237">
        <v>0</v>
      </c>
      <c r="G240" s="243"/>
      <c r="H240" s="227"/>
      <c r="I240" s="237">
        <f t="shared" si="15"/>
        <v>0</v>
      </c>
      <c r="J240" s="227"/>
    </row>
    <row r="241" s="198" customFormat="1" ht="24" customHeight="1" spans="1:10">
      <c r="A241" s="223">
        <f t="shared" si="16"/>
        <v>7</v>
      </c>
      <c r="B241" s="231">
        <v>2330416</v>
      </c>
      <c r="C241" s="234" t="s">
        <v>3090</v>
      </c>
      <c r="D241" s="237"/>
      <c r="E241" s="237"/>
      <c r="F241" s="237">
        <v>0</v>
      </c>
      <c r="G241" s="243"/>
      <c r="H241" s="227"/>
      <c r="I241" s="237">
        <f t="shared" si="15"/>
        <v>0</v>
      </c>
      <c r="J241" s="227"/>
    </row>
    <row r="242" s="198" customFormat="1" ht="24" customHeight="1" spans="1:10">
      <c r="A242" s="223">
        <f t="shared" si="16"/>
        <v>7</v>
      </c>
      <c r="B242" s="231">
        <v>2330417</v>
      </c>
      <c r="C242" s="234" t="s">
        <v>3091</v>
      </c>
      <c r="D242" s="237"/>
      <c r="E242" s="237"/>
      <c r="F242" s="237">
        <v>0</v>
      </c>
      <c r="G242" s="243"/>
      <c r="H242" s="227"/>
      <c r="I242" s="237">
        <f t="shared" si="15"/>
        <v>0</v>
      </c>
      <c r="J242" s="227"/>
    </row>
    <row r="243" s="198" customFormat="1" ht="24" customHeight="1" spans="1:10">
      <c r="A243" s="223">
        <f t="shared" si="16"/>
        <v>7</v>
      </c>
      <c r="B243" s="231">
        <v>2330418</v>
      </c>
      <c r="C243" s="234" t="s">
        <v>3092</v>
      </c>
      <c r="D243" s="237"/>
      <c r="E243" s="237"/>
      <c r="F243" s="237">
        <v>0</v>
      </c>
      <c r="G243" s="243"/>
      <c r="H243" s="227"/>
      <c r="I243" s="237">
        <f t="shared" si="15"/>
        <v>0</v>
      </c>
      <c r="J243" s="227"/>
    </row>
    <row r="244" s="198" customFormat="1" ht="24" customHeight="1" spans="1:10">
      <c r="A244" s="223">
        <f t="shared" si="16"/>
        <v>7</v>
      </c>
      <c r="B244" s="231">
        <v>2330419</v>
      </c>
      <c r="C244" s="234" t="s">
        <v>3093</v>
      </c>
      <c r="D244" s="237"/>
      <c r="E244" s="237"/>
      <c r="F244" s="237">
        <v>0</v>
      </c>
      <c r="G244" s="243"/>
      <c r="H244" s="227"/>
      <c r="I244" s="237">
        <f t="shared" si="15"/>
        <v>0</v>
      </c>
      <c r="J244" s="227"/>
    </row>
    <row r="245" s="198" customFormat="1" ht="24" customHeight="1" spans="1:10">
      <c r="A245" s="223">
        <f t="shared" si="16"/>
        <v>7</v>
      </c>
      <c r="B245" s="231">
        <v>2330420</v>
      </c>
      <c r="C245" s="234" t="s">
        <v>3094</v>
      </c>
      <c r="D245" s="237"/>
      <c r="E245" s="237"/>
      <c r="F245" s="237">
        <v>0</v>
      </c>
      <c r="G245" s="243"/>
      <c r="H245" s="227"/>
      <c r="I245" s="237">
        <f t="shared" si="15"/>
        <v>0</v>
      </c>
      <c r="J245" s="227"/>
    </row>
    <row r="246" s="198" customFormat="1" ht="24" customHeight="1" spans="1:10">
      <c r="A246" s="223">
        <f t="shared" si="16"/>
        <v>7</v>
      </c>
      <c r="B246" s="231" t="s">
        <v>3095</v>
      </c>
      <c r="C246" s="234" t="s">
        <v>3096</v>
      </c>
      <c r="D246" s="237"/>
      <c r="E246" s="237"/>
      <c r="F246" s="237"/>
      <c r="G246" s="243"/>
      <c r="H246" s="227"/>
      <c r="I246" s="237">
        <f t="shared" si="15"/>
        <v>0</v>
      </c>
      <c r="J246" s="227"/>
    </row>
    <row r="247" s="198" customFormat="1" ht="24" customHeight="1" spans="1:10">
      <c r="A247" s="223">
        <f t="shared" si="16"/>
        <v>7</v>
      </c>
      <c r="B247" s="231" t="s">
        <v>3097</v>
      </c>
      <c r="C247" s="234" t="s">
        <v>3098</v>
      </c>
      <c r="D247" s="237"/>
      <c r="E247" s="237"/>
      <c r="F247" s="237"/>
      <c r="G247" s="243"/>
      <c r="H247" s="227"/>
      <c r="I247" s="237">
        <f t="shared" si="15"/>
        <v>0</v>
      </c>
      <c r="J247" s="227"/>
    </row>
    <row r="248" s="198" customFormat="1" ht="24" customHeight="1" spans="1:10">
      <c r="A248" s="223">
        <f t="shared" si="16"/>
        <v>7</v>
      </c>
      <c r="B248" s="231" t="s">
        <v>3099</v>
      </c>
      <c r="C248" s="234" t="s">
        <v>3100</v>
      </c>
      <c r="D248" s="237"/>
      <c r="E248" s="237"/>
      <c r="F248" s="237"/>
      <c r="G248" s="243"/>
      <c r="H248" s="227"/>
      <c r="I248" s="237">
        <f t="shared" si="15"/>
        <v>0</v>
      </c>
      <c r="J248" s="227"/>
    </row>
    <row r="249" s="198" customFormat="1" ht="24" customHeight="1" spans="1:10">
      <c r="A249" s="223">
        <f t="shared" si="16"/>
        <v>7</v>
      </c>
      <c r="B249" s="231">
        <v>2330498</v>
      </c>
      <c r="C249" s="234" t="s">
        <v>3101</v>
      </c>
      <c r="D249" s="237"/>
      <c r="E249" s="237"/>
      <c r="F249" s="237">
        <v>144800</v>
      </c>
      <c r="G249" s="243">
        <v>145061.5</v>
      </c>
      <c r="H249" s="227">
        <f>G249/F249</f>
        <v>1.00180593922652</v>
      </c>
      <c r="I249" s="237">
        <f t="shared" si="15"/>
        <v>145061.5</v>
      </c>
      <c r="J249" s="227"/>
    </row>
    <row r="250" s="198" customFormat="1" ht="24" customHeight="1" spans="1:10">
      <c r="A250" s="223">
        <f t="shared" si="16"/>
        <v>7</v>
      </c>
      <c r="B250" s="231">
        <v>2330499</v>
      </c>
      <c r="C250" s="234" t="s">
        <v>3102</v>
      </c>
      <c r="D250" s="237"/>
      <c r="E250" s="237"/>
      <c r="F250" s="237">
        <v>0</v>
      </c>
      <c r="G250" s="243"/>
      <c r="H250" s="227"/>
      <c r="I250" s="237">
        <f t="shared" si="15"/>
        <v>0</v>
      </c>
      <c r="J250" s="227"/>
    </row>
    <row r="251" s="198" customFormat="1" ht="24" customHeight="1" spans="1:10">
      <c r="A251" s="223">
        <f t="shared" si="16"/>
        <v>3</v>
      </c>
      <c r="B251" s="231">
        <v>234</v>
      </c>
      <c r="C251" s="234" t="s">
        <v>3103</v>
      </c>
      <c r="D251" s="237"/>
      <c r="E251" s="237"/>
      <c r="F251" s="237">
        <v>0</v>
      </c>
      <c r="G251" s="243"/>
      <c r="H251" s="227"/>
      <c r="I251" s="237">
        <f t="shared" si="15"/>
        <v>0</v>
      </c>
      <c r="J251" s="227"/>
    </row>
    <row r="252" s="198" customFormat="1" ht="24" customHeight="1" spans="1:10">
      <c r="A252" s="223">
        <f t="shared" si="16"/>
        <v>5</v>
      </c>
      <c r="B252" s="231">
        <v>23401</v>
      </c>
      <c r="C252" s="234" t="s">
        <v>2436</v>
      </c>
      <c r="D252" s="237"/>
      <c r="E252" s="237"/>
      <c r="F252" s="237">
        <v>0</v>
      </c>
      <c r="G252" s="243"/>
      <c r="H252" s="227"/>
      <c r="I252" s="237">
        <f t="shared" si="15"/>
        <v>0</v>
      </c>
      <c r="J252" s="227"/>
    </row>
    <row r="253" s="198" customFormat="1" ht="24" customHeight="1" spans="1:10">
      <c r="A253" s="223">
        <f t="shared" si="16"/>
        <v>7</v>
      </c>
      <c r="B253" s="231">
        <v>2340101</v>
      </c>
      <c r="C253" s="234" t="s">
        <v>3104</v>
      </c>
      <c r="D253" s="237"/>
      <c r="E253" s="237"/>
      <c r="F253" s="237">
        <v>0</v>
      </c>
      <c r="G253" s="243"/>
      <c r="H253" s="227"/>
      <c r="I253" s="237">
        <f t="shared" si="15"/>
        <v>0</v>
      </c>
      <c r="J253" s="227"/>
    </row>
    <row r="254" s="198" customFormat="1" ht="24" customHeight="1" spans="1:10">
      <c r="A254" s="223">
        <f t="shared" si="16"/>
        <v>7</v>
      </c>
      <c r="B254" s="231">
        <v>2340102</v>
      </c>
      <c r="C254" s="234" t="s">
        <v>3105</v>
      </c>
      <c r="D254" s="237"/>
      <c r="E254" s="237"/>
      <c r="F254" s="237">
        <v>0</v>
      </c>
      <c r="G254" s="243"/>
      <c r="H254" s="227"/>
      <c r="I254" s="237">
        <f t="shared" si="15"/>
        <v>0</v>
      </c>
      <c r="J254" s="227"/>
    </row>
    <row r="255" s="198" customFormat="1" ht="24" customHeight="1" spans="1:10">
      <c r="A255" s="223">
        <f t="shared" si="16"/>
        <v>7</v>
      </c>
      <c r="B255" s="231">
        <v>2340103</v>
      </c>
      <c r="C255" s="234" t="s">
        <v>3106</v>
      </c>
      <c r="D255" s="237"/>
      <c r="E255" s="237"/>
      <c r="F255" s="237">
        <v>0</v>
      </c>
      <c r="G255" s="243"/>
      <c r="H255" s="227"/>
      <c r="I255" s="237">
        <f t="shared" si="15"/>
        <v>0</v>
      </c>
      <c r="J255" s="227"/>
    </row>
    <row r="256" s="198" customFormat="1" ht="24" customHeight="1" spans="1:10">
      <c r="A256" s="223">
        <f t="shared" si="16"/>
        <v>7</v>
      </c>
      <c r="B256" s="231">
        <v>2340104</v>
      </c>
      <c r="C256" s="234" t="s">
        <v>3107</v>
      </c>
      <c r="D256" s="237"/>
      <c r="E256" s="237"/>
      <c r="F256" s="237">
        <v>0</v>
      </c>
      <c r="G256" s="243"/>
      <c r="H256" s="227"/>
      <c r="I256" s="237">
        <f t="shared" si="15"/>
        <v>0</v>
      </c>
      <c r="J256" s="227"/>
    </row>
    <row r="257" s="198" customFormat="1" ht="24" customHeight="1" spans="1:10">
      <c r="A257" s="223">
        <f t="shared" si="16"/>
        <v>7</v>
      </c>
      <c r="B257" s="231">
        <v>2340105</v>
      </c>
      <c r="C257" s="234" t="s">
        <v>3108</v>
      </c>
      <c r="D257" s="237"/>
      <c r="E257" s="237"/>
      <c r="F257" s="237">
        <v>0</v>
      </c>
      <c r="G257" s="243"/>
      <c r="H257" s="227"/>
      <c r="I257" s="237">
        <f t="shared" si="15"/>
        <v>0</v>
      </c>
      <c r="J257" s="227"/>
    </row>
    <row r="258" s="198" customFormat="1" ht="24" customHeight="1" spans="1:10">
      <c r="A258" s="223">
        <f t="shared" si="16"/>
        <v>7</v>
      </c>
      <c r="B258" s="231">
        <v>2340106</v>
      </c>
      <c r="C258" s="234" t="s">
        <v>3109</v>
      </c>
      <c r="D258" s="237"/>
      <c r="E258" s="237"/>
      <c r="F258" s="237">
        <v>0</v>
      </c>
      <c r="G258" s="243"/>
      <c r="H258" s="227"/>
      <c r="I258" s="237">
        <f t="shared" si="15"/>
        <v>0</v>
      </c>
      <c r="J258" s="227"/>
    </row>
    <row r="259" s="198" customFormat="1" ht="24" customHeight="1" spans="1:10">
      <c r="A259" s="223">
        <f t="shared" si="16"/>
        <v>7</v>
      </c>
      <c r="B259" s="231">
        <v>2340107</v>
      </c>
      <c r="C259" s="234" t="s">
        <v>3110</v>
      </c>
      <c r="D259" s="237"/>
      <c r="E259" s="237"/>
      <c r="F259" s="237">
        <v>0</v>
      </c>
      <c r="G259" s="243"/>
      <c r="H259" s="227"/>
      <c r="I259" s="237">
        <f t="shared" si="15"/>
        <v>0</v>
      </c>
      <c r="J259" s="227"/>
    </row>
    <row r="260" s="198" customFormat="1" ht="24" customHeight="1" spans="1:10">
      <c r="A260" s="223">
        <f t="shared" si="16"/>
        <v>7</v>
      </c>
      <c r="B260" s="231">
        <v>2340108</v>
      </c>
      <c r="C260" s="234" t="s">
        <v>3111</v>
      </c>
      <c r="D260" s="237"/>
      <c r="E260" s="237"/>
      <c r="F260" s="237">
        <v>0</v>
      </c>
      <c r="G260" s="243"/>
      <c r="H260" s="227"/>
      <c r="I260" s="237">
        <f t="shared" si="15"/>
        <v>0</v>
      </c>
      <c r="J260" s="227"/>
    </row>
    <row r="261" s="198" customFormat="1" ht="24" customHeight="1" spans="1:10">
      <c r="A261" s="223">
        <f t="shared" si="16"/>
        <v>7</v>
      </c>
      <c r="B261" s="231">
        <v>2340109</v>
      </c>
      <c r="C261" s="234" t="s">
        <v>3112</v>
      </c>
      <c r="D261" s="237"/>
      <c r="E261" s="237"/>
      <c r="F261" s="237">
        <v>0</v>
      </c>
      <c r="G261" s="243"/>
      <c r="H261" s="227"/>
      <c r="I261" s="237">
        <f t="shared" si="15"/>
        <v>0</v>
      </c>
      <c r="J261" s="227"/>
    </row>
    <row r="262" s="198" customFormat="1" ht="24" customHeight="1" spans="1:10">
      <c r="A262" s="223">
        <f t="shared" si="16"/>
        <v>7</v>
      </c>
      <c r="B262" s="231">
        <v>2340110</v>
      </c>
      <c r="C262" s="234" t="s">
        <v>3113</v>
      </c>
      <c r="D262" s="237"/>
      <c r="E262" s="237"/>
      <c r="F262" s="237">
        <v>0</v>
      </c>
      <c r="G262" s="243"/>
      <c r="H262" s="227"/>
      <c r="I262" s="237">
        <f t="shared" si="15"/>
        <v>0</v>
      </c>
      <c r="J262" s="227"/>
    </row>
    <row r="263" s="198" customFormat="1" ht="24" customHeight="1" spans="1:10">
      <c r="A263" s="223">
        <f t="shared" si="16"/>
        <v>7</v>
      </c>
      <c r="B263" s="231">
        <v>2340111</v>
      </c>
      <c r="C263" s="234" t="s">
        <v>3114</v>
      </c>
      <c r="D263" s="237"/>
      <c r="E263" s="237"/>
      <c r="F263" s="237">
        <v>0</v>
      </c>
      <c r="G263" s="243"/>
      <c r="H263" s="227"/>
      <c r="I263" s="237">
        <f t="shared" ref="I263:I299" si="20">G263-D263</f>
        <v>0</v>
      </c>
      <c r="J263" s="227"/>
    </row>
    <row r="264" s="198" customFormat="1" ht="24" customHeight="1" spans="1:10">
      <c r="A264" s="223">
        <f t="shared" ref="A264:A271" si="21">LEN(B264)</f>
        <v>7</v>
      </c>
      <c r="B264" s="231">
        <v>2340199</v>
      </c>
      <c r="C264" s="234" t="s">
        <v>3115</v>
      </c>
      <c r="D264" s="237"/>
      <c r="E264" s="237"/>
      <c r="F264" s="237">
        <v>0</v>
      </c>
      <c r="G264" s="243"/>
      <c r="H264" s="227"/>
      <c r="I264" s="237">
        <f t="shared" si="20"/>
        <v>0</v>
      </c>
      <c r="J264" s="227"/>
    </row>
    <row r="265" s="198" customFormat="1" ht="24" customHeight="1" spans="1:10">
      <c r="A265" s="223">
        <f t="shared" si="21"/>
        <v>5</v>
      </c>
      <c r="B265" s="244">
        <v>23402</v>
      </c>
      <c r="C265" s="245" t="s">
        <v>3116</v>
      </c>
      <c r="D265" s="237"/>
      <c r="E265" s="237"/>
      <c r="F265" s="237">
        <v>0</v>
      </c>
      <c r="G265" s="243"/>
      <c r="H265" s="227"/>
      <c r="I265" s="237">
        <f t="shared" si="20"/>
        <v>0</v>
      </c>
      <c r="J265" s="227"/>
    </row>
    <row r="266" s="198" customFormat="1" ht="24" customHeight="1" spans="1:10">
      <c r="A266" s="223">
        <f t="shared" si="21"/>
        <v>7</v>
      </c>
      <c r="B266" s="231">
        <v>2340201</v>
      </c>
      <c r="C266" s="234" t="s">
        <v>3117</v>
      </c>
      <c r="D266" s="237"/>
      <c r="E266" s="237"/>
      <c r="F266" s="237">
        <v>0</v>
      </c>
      <c r="G266" s="243"/>
      <c r="H266" s="227"/>
      <c r="I266" s="237">
        <f t="shared" si="20"/>
        <v>0</v>
      </c>
      <c r="J266" s="227"/>
    </row>
    <row r="267" s="198" customFormat="1" ht="24" customHeight="1" spans="1:10">
      <c r="A267" s="223">
        <f t="shared" si="21"/>
        <v>7</v>
      </c>
      <c r="B267" s="231">
        <v>2340202</v>
      </c>
      <c r="C267" s="234" t="s">
        <v>3118</v>
      </c>
      <c r="D267" s="237"/>
      <c r="E267" s="237"/>
      <c r="F267" s="237">
        <v>0</v>
      </c>
      <c r="G267" s="243"/>
      <c r="H267" s="227"/>
      <c r="I267" s="237">
        <f t="shared" si="20"/>
        <v>0</v>
      </c>
      <c r="J267" s="227"/>
    </row>
    <row r="268" s="198" customFormat="1" ht="24" customHeight="1" spans="1:10">
      <c r="A268" s="223">
        <f t="shared" si="21"/>
        <v>7</v>
      </c>
      <c r="B268" s="231">
        <v>2340203</v>
      </c>
      <c r="C268" s="234" t="s">
        <v>3119</v>
      </c>
      <c r="D268" s="237"/>
      <c r="E268" s="237"/>
      <c r="F268" s="237">
        <v>0</v>
      </c>
      <c r="G268" s="243"/>
      <c r="H268" s="227"/>
      <c r="I268" s="237">
        <f t="shared" si="20"/>
        <v>0</v>
      </c>
      <c r="J268" s="227"/>
    </row>
    <row r="269" s="198" customFormat="1" ht="24" customHeight="1" spans="1:10">
      <c r="A269" s="223">
        <f t="shared" si="21"/>
        <v>7</v>
      </c>
      <c r="B269" s="231">
        <v>2340204</v>
      </c>
      <c r="C269" s="234" t="s">
        <v>3120</v>
      </c>
      <c r="D269" s="237"/>
      <c r="E269" s="237"/>
      <c r="F269" s="237">
        <v>0</v>
      </c>
      <c r="G269" s="243"/>
      <c r="H269" s="227"/>
      <c r="I269" s="237">
        <f t="shared" si="20"/>
        <v>0</v>
      </c>
      <c r="J269" s="227"/>
    </row>
    <row r="270" s="198" customFormat="1" ht="24" customHeight="1" spans="1:10">
      <c r="A270" s="223">
        <f t="shared" si="21"/>
        <v>7</v>
      </c>
      <c r="B270" s="231">
        <v>2340205</v>
      </c>
      <c r="C270" s="234" t="s">
        <v>3121</v>
      </c>
      <c r="D270" s="237"/>
      <c r="E270" s="237"/>
      <c r="F270" s="237">
        <v>0</v>
      </c>
      <c r="G270" s="243"/>
      <c r="H270" s="227"/>
      <c r="I270" s="237">
        <f t="shared" si="20"/>
        <v>0</v>
      </c>
      <c r="J270" s="227"/>
    </row>
    <row r="271" s="198" customFormat="1" ht="24" customHeight="1" spans="1:10">
      <c r="A271" s="223">
        <f t="shared" si="21"/>
        <v>7</v>
      </c>
      <c r="B271" s="231">
        <v>2340299</v>
      </c>
      <c r="C271" s="234" t="s">
        <v>3122</v>
      </c>
      <c r="D271" s="237"/>
      <c r="E271" s="237"/>
      <c r="F271" s="237">
        <v>0</v>
      </c>
      <c r="G271" s="243"/>
      <c r="H271" s="227"/>
      <c r="I271" s="237">
        <f t="shared" si="20"/>
        <v>0</v>
      </c>
      <c r="J271" s="227"/>
    </row>
    <row r="272" s="198" customFormat="1" ht="24" customHeight="1" spans="1:10">
      <c r="A272" s="223">
        <v>0</v>
      </c>
      <c r="B272" s="246">
        <v>23008</v>
      </c>
      <c r="C272" s="247" t="s">
        <v>2402</v>
      </c>
      <c r="D272" s="248">
        <v>97980631.14</v>
      </c>
      <c r="E272" s="248">
        <v>841782575.39</v>
      </c>
      <c r="F272" s="248">
        <v>75711401.69</v>
      </c>
      <c r="G272" s="248">
        <v>75711460.69</v>
      </c>
      <c r="H272" s="222">
        <f>G272/F272</f>
        <v>1.00000077927497</v>
      </c>
      <c r="I272" s="248">
        <f t="shared" si="20"/>
        <v>-22269170.45</v>
      </c>
      <c r="J272" s="222">
        <f>I272/D272</f>
        <v>-0.227281353374634</v>
      </c>
    </row>
    <row r="273" s="198" customFormat="1" ht="24" customHeight="1" spans="1:10">
      <c r="A273" s="223">
        <f t="shared" ref="A273:A285" si="22">LEN(B273)</f>
        <v>7</v>
      </c>
      <c r="B273" s="231">
        <v>2300802</v>
      </c>
      <c r="C273" s="234" t="s">
        <v>3123</v>
      </c>
      <c r="D273" s="241">
        <v>97980631.14</v>
      </c>
      <c r="E273" s="241">
        <v>841782575.39</v>
      </c>
      <c r="F273" s="241">
        <v>75711401.69</v>
      </c>
      <c r="G273" s="241">
        <v>75711460.69</v>
      </c>
      <c r="H273" s="227">
        <f>G273/F273</f>
        <v>1.00000077927497</v>
      </c>
      <c r="I273" s="241">
        <f t="shared" si="20"/>
        <v>-22269170.45</v>
      </c>
      <c r="J273" s="227">
        <f>I273/D273</f>
        <v>-0.227281353374634</v>
      </c>
    </row>
    <row r="274" s="198" customFormat="1" ht="24" customHeight="1" spans="1:10">
      <c r="A274" s="223">
        <v>0</v>
      </c>
      <c r="B274" s="246">
        <v>23011</v>
      </c>
      <c r="C274" s="247" t="s">
        <v>2620</v>
      </c>
      <c r="D274" s="249"/>
      <c r="E274" s="249"/>
      <c r="F274" s="249">
        <v>0</v>
      </c>
      <c r="G274" s="250"/>
      <c r="H274" s="222"/>
      <c r="I274" s="249">
        <f t="shared" si="20"/>
        <v>0</v>
      </c>
      <c r="J274" s="222"/>
    </row>
    <row r="275" s="198" customFormat="1" ht="24" customHeight="1" spans="1:10">
      <c r="A275" s="223">
        <f t="shared" si="22"/>
        <v>7</v>
      </c>
      <c r="B275" s="231">
        <v>2301105</v>
      </c>
      <c r="C275" s="234" t="s">
        <v>3124</v>
      </c>
      <c r="D275" s="237"/>
      <c r="E275" s="237"/>
      <c r="F275" s="237">
        <v>0</v>
      </c>
      <c r="G275" s="243"/>
      <c r="H275" s="227"/>
      <c r="I275" s="237">
        <f t="shared" si="20"/>
        <v>0</v>
      </c>
      <c r="J275" s="227"/>
    </row>
    <row r="276" s="198" customFormat="1" ht="24" customHeight="1" spans="1:10">
      <c r="A276" s="223">
        <f t="shared" si="22"/>
        <v>7</v>
      </c>
      <c r="B276" s="231">
        <v>2301109</v>
      </c>
      <c r="C276" s="234" t="s">
        <v>3125</v>
      </c>
      <c r="D276" s="237"/>
      <c r="E276" s="237"/>
      <c r="F276" s="237">
        <v>0</v>
      </c>
      <c r="G276" s="243"/>
      <c r="H276" s="227"/>
      <c r="I276" s="237">
        <f t="shared" si="20"/>
        <v>0</v>
      </c>
      <c r="J276" s="227"/>
    </row>
    <row r="277" s="198" customFormat="1" ht="24" customHeight="1" spans="1:10">
      <c r="A277" s="223">
        <f t="shared" si="22"/>
        <v>7</v>
      </c>
      <c r="B277" s="231">
        <v>2301115</v>
      </c>
      <c r="C277" s="234" t="s">
        <v>3126</v>
      </c>
      <c r="D277" s="237"/>
      <c r="E277" s="237"/>
      <c r="F277" s="237">
        <v>0</v>
      </c>
      <c r="G277" s="243"/>
      <c r="H277" s="227"/>
      <c r="I277" s="237">
        <f t="shared" si="20"/>
        <v>0</v>
      </c>
      <c r="J277" s="227"/>
    </row>
    <row r="278" s="198" customFormat="1" ht="24" customHeight="1" spans="1:10">
      <c r="A278" s="223">
        <f t="shared" si="22"/>
        <v>7</v>
      </c>
      <c r="B278" s="231">
        <v>2301117</v>
      </c>
      <c r="C278" s="234" t="s">
        <v>3127</v>
      </c>
      <c r="D278" s="237"/>
      <c r="E278" s="237"/>
      <c r="F278" s="237">
        <v>0</v>
      </c>
      <c r="G278" s="243"/>
      <c r="H278" s="227"/>
      <c r="I278" s="237">
        <f t="shared" si="20"/>
        <v>0</v>
      </c>
      <c r="J278" s="227"/>
    </row>
    <row r="279" s="198" customFormat="1" ht="24" customHeight="1" spans="1:10">
      <c r="A279" s="223">
        <f t="shared" si="22"/>
        <v>7</v>
      </c>
      <c r="B279" s="231">
        <v>2301118</v>
      </c>
      <c r="C279" s="234" t="s">
        <v>3128</v>
      </c>
      <c r="D279" s="237"/>
      <c r="E279" s="237"/>
      <c r="F279" s="237">
        <v>0</v>
      </c>
      <c r="G279" s="243"/>
      <c r="H279" s="227"/>
      <c r="I279" s="237">
        <f t="shared" si="20"/>
        <v>0</v>
      </c>
      <c r="J279" s="227"/>
    </row>
    <row r="280" s="198" customFormat="1" ht="24" customHeight="1" spans="1:10">
      <c r="A280" s="223">
        <f t="shared" si="22"/>
        <v>7</v>
      </c>
      <c r="B280" s="231">
        <v>2301120</v>
      </c>
      <c r="C280" s="234" t="s">
        <v>3129</v>
      </c>
      <c r="D280" s="237"/>
      <c r="E280" s="237"/>
      <c r="F280" s="237">
        <v>0</v>
      </c>
      <c r="G280" s="243"/>
      <c r="H280" s="227"/>
      <c r="I280" s="237">
        <f t="shared" si="20"/>
        <v>0</v>
      </c>
      <c r="J280" s="227"/>
    </row>
    <row r="281" s="198" customFormat="1" ht="24" customHeight="1" spans="1:10">
      <c r="A281" s="223">
        <f t="shared" si="22"/>
        <v>7</v>
      </c>
      <c r="B281" s="231">
        <v>2301121</v>
      </c>
      <c r="C281" s="234" t="s">
        <v>3130</v>
      </c>
      <c r="D281" s="237"/>
      <c r="E281" s="237"/>
      <c r="F281" s="237">
        <v>0</v>
      </c>
      <c r="G281" s="243"/>
      <c r="H281" s="227"/>
      <c r="I281" s="237">
        <f t="shared" si="20"/>
        <v>0</v>
      </c>
      <c r="J281" s="227"/>
    </row>
    <row r="282" s="198" customFormat="1" ht="24" customHeight="1" spans="1:10">
      <c r="A282" s="223">
        <f t="shared" si="22"/>
        <v>7</v>
      </c>
      <c r="B282" s="231">
        <v>2301122</v>
      </c>
      <c r="C282" s="234" t="s">
        <v>3131</v>
      </c>
      <c r="D282" s="237"/>
      <c r="E282" s="237"/>
      <c r="F282" s="237">
        <v>0</v>
      </c>
      <c r="G282" s="243"/>
      <c r="H282" s="227"/>
      <c r="I282" s="237">
        <f t="shared" si="20"/>
        <v>0</v>
      </c>
      <c r="J282" s="227"/>
    </row>
    <row r="283" s="198" customFormat="1" ht="24" customHeight="1" spans="1:10">
      <c r="A283" s="223">
        <f t="shared" si="22"/>
        <v>7</v>
      </c>
      <c r="B283" s="231">
        <v>2301123</v>
      </c>
      <c r="C283" s="234" t="s">
        <v>3132</v>
      </c>
      <c r="D283" s="237"/>
      <c r="E283" s="237"/>
      <c r="F283" s="237">
        <v>0</v>
      </c>
      <c r="G283" s="243"/>
      <c r="H283" s="227"/>
      <c r="I283" s="237">
        <f t="shared" si="20"/>
        <v>0</v>
      </c>
      <c r="J283" s="227"/>
    </row>
    <row r="284" s="198" customFormat="1" ht="24" customHeight="1" spans="1:10">
      <c r="A284" s="223">
        <f t="shared" si="22"/>
        <v>7</v>
      </c>
      <c r="B284" s="231">
        <v>2301124</v>
      </c>
      <c r="C284" s="234" t="s">
        <v>3133</v>
      </c>
      <c r="D284" s="237"/>
      <c r="E284" s="237"/>
      <c r="F284" s="237">
        <v>0</v>
      </c>
      <c r="G284" s="243"/>
      <c r="H284" s="227"/>
      <c r="I284" s="237">
        <f t="shared" si="20"/>
        <v>0</v>
      </c>
      <c r="J284" s="227"/>
    </row>
    <row r="285" s="198" customFormat="1" ht="24" customHeight="1" spans="1:10">
      <c r="A285" s="223">
        <f t="shared" si="22"/>
        <v>7</v>
      </c>
      <c r="B285" s="231">
        <v>2301199</v>
      </c>
      <c r="C285" s="234" t="s">
        <v>3134</v>
      </c>
      <c r="D285" s="237"/>
      <c r="E285" s="237"/>
      <c r="F285" s="237">
        <v>0</v>
      </c>
      <c r="G285" s="243"/>
      <c r="H285" s="227"/>
      <c r="I285" s="237">
        <f t="shared" si="20"/>
        <v>0</v>
      </c>
      <c r="J285" s="227"/>
    </row>
    <row r="286" s="198" customFormat="1" ht="24" customHeight="1" spans="1:10">
      <c r="A286" s="223">
        <v>0</v>
      </c>
      <c r="B286" s="246">
        <v>231</v>
      </c>
      <c r="C286" s="247" t="s">
        <v>2607</v>
      </c>
      <c r="D286" s="249"/>
      <c r="E286" s="249"/>
      <c r="F286" s="249">
        <v>0</v>
      </c>
      <c r="G286" s="250"/>
      <c r="H286" s="222"/>
      <c r="I286" s="249">
        <f t="shared" si="20"/>
        <v>0</v>
      </c>
      <c r="J286" s="222"/>
    </row>
    <row r="287" s="198" customFormat="1" ht="24" customHeight="1" spans="1:10">
      <c r="A287" s="223">
        <f t="shared" ref="A287:A298" si="23">LEN(B287)</f>
        <v>5</v>
      </c>
      <c r="B287" s="231">
        <v>23104</v>
      </c>
      <c r="C287" s="234" t="s">
        <v>3135</v>
      </c>
      <c r="D287" s="237"/>
      <c r="E287" s="237"/>
      <c r="F287" s="237">
        <v>0</v>
      </c>
      <c r="G287" s="243"/>
      <c r="H287" s="227"/>
      <c r="I287" s="237">
        <f t="shared" si="20"/>
        <v>0</v>
      </c>
      <c r="J287" s="227"/>
    </row>
    <row r="288" s="198" customFormat="1" ht="24" customHeight="1" spans="1:10">
      <c r="A288" s="223">
        <f t="shared" si="23"/>
        <v>7</v>
      </c>
      <c r="B288" s="231">
        <v>2310401</v>
      </c>
      <c r="C288" s="234" t="s">
        <v>3136</v>
      </c>
      <c r="D288" s="237"/>
      <c r="E288" s="237"/>
      <c r="F288" s="237">
        <v>0</v>
      </c>
      <c r="G288" s="243"/>
      <c r="H288" s="227"/>
      <c r="I288" s="237">
        <f t="shared" si="20"/>
        <v>0</v>
      </c>
      <c r="J288" s="227"/>
    </row>
    <row r="289" s="198" customFormat="1" ht="24" customHeight="1" spans="1:10">
      <c r="A289" s="223">
        <f t="shared" si="23"/>
        <v>7</v>
      </c>
      <c r="B289" s="231">
        <v>2310405</v>
      </c>
      <c r="C289" s="234" t="s">
        <v>3137</v>
      </c>
      <c r="D289" s="237"/>
      <c r="E289" s="237"/>
      <c r="F289" s="237">
        <v>0</v>
      </c>
      <c r="G289" s="243"/>
      <c r="H289" s="227"/>
      <c r="I289" s="237">
        <f t="shared" si="20"/>
        <v>0</v>
      </c>
      <c r="J289" s="227"/>
    </row>
    <row r="290" s="198" customFormat="1" ht="24" customHeight="1" spans="1:10">
      <c r="A290" s="223">
        <f t="shared" si="23"/>
        <v>7</v>
      </c>
      <c r="B290" s="231">
        <v>2310411</v>
      </c>
      <c r="C290" s="234" t="s">
        <v>3138</v>
      </c>
      <c r="D290" s="237"/>
      <c r="E290" s="237"/>
      <c r="F290" s="237">
        <v>0</v>
      </c>
      <c r="G290" s="243"/>
      <c r="H290" s="227"/>
      <c r="I290" s="237">
        <f t="shared" si="20"/>
        <v>0</v>
      </c>
      <c r="J290" s="227"/>
    </row>
    <row r="291" s="198" customFormat="1" ht="24" customHeight="1" spans="1:10">
      <c r="A291" s="223">
        <f t="shared" si="23"/>
        <v>7</v>
      </c>
      <c r="B291" s="231">
        <v>2310413</v>
      </c>
      <c r="C291" s="234" t="s">
        <v>3139</v>
      </c>
      <c r="D291" s="237"/>
      <c r="E291" s="237"/>
      <c r="F291" s="237">
        <v>0</v>
      </c>
      <c r="G291" s="243"/>
      <c r="H291" s="227"/>
      <c r="I291" s="237">
        <f t="shared" si="20"/>
        <v>0</v>
      </c>
      <c r="J291" s="227"/>
    </row>
    <row r="292" s="198" customFormat="1" ht="24" customHeight="1" spans="1:10">
      <c r="A292" s="223">
        <f t="shared" si="23"/>
        <v>7</v>
      </c>
      <c r="B292" s="231">
        <v>2310414</v>
      </c>
      <c r="C292" s="234" t="s">
        <v>3140</v>
      </c>
      <c r="D292" s="237"/>
      <c r="E292" s="237"/>
      <c r="F292" s="237">
        <v>0</v>
      </c>
      <c r="G292" s="243"/>
      <c r="H292" s="227"/>
      <c r="I292" s="237">
        <f t="shared" si="20"/>
        <v>0</v>
      </c>
      <c r="J292" s="227"/>
    </row>
    <row r="293" s="198" customFormat="1" ht="24" customHeight="1" spans="1:10">
      <c r="A293" s="223">
        <f t="shared" si="23"/>
        <v>7</v>
      </c>
      <c r="B293" s="231">
        <v>2310416</v>
      </c>
      <c r="C293" s="234" t="s">
        <v>3141</v>
      </c>
      <c r="D293" s="237"/>
      <c r="E293" s="237"/>
      <c r="F293" s="237">
        <v>0</v>
      </c>
      <c r="G293" s="243"/>
      <c r="H293" s="227"/>
      <c r="I293" s="237">
        <f t="shared" si="20"/>
        <v>0</v>
      </c>
      <c r="J293" s="227"/>
    </row>
    <row r="294" s="198" customFormat="1" ht="24" customHeight="1" spans="1:10">
      <c r="A294" s="223">
        <f t="shared" si="23"/>
        <v>7</v>
      </c>
      <c r="B294" s="231">
        <v>2310417</v>
      </c>
      <c r="C294" s="234" t="s">
        <v>3142</v>
      </c>
      <c r="D294" s="237"/>
      <c r="E294" s="237"/>
      <c r="F294" s="237">
        <v>0</v>
      </c>
      <c r="G294" s="243"/>
      <c r="H294" s="227"/>
      <c r="I294" s="237">
        <f t="shared" si="20"/>
        <v>0</v>
      </c>
      <c r="J294" s="227"/>
    </row>
    <row r="295" s="198" customFormat="1" ht="24" customHeight="1" spans="1:10">
      <c r="A295" s="223">
        <f t="shared" si="23"/>
        <v>7</v>
      </c>
      <c r="B295" s="244">
        <v>2310418</v>
      </c>
      <c r="C295" s="245" t="s">
        <v>3143</v>
      </c>
      <c r="D295" s="251"/>
      <c r="E295" s="251"/>
      <c r="F295" s="251">
        <v>0</v>
      </c>
      <c r="G295" s="252"/>
      <c r="H295" s="253"/>
      <c r="I295" s="251">
        <f t="shared" si="20"/>
        <v>0</v>
      </c>
      <c r="J295" s="253"/>
    </row>
    <row r="296" s="198" customFormat="1" ht="24" customHeight="1" spans="1:10">
      <c r="A296" s="254">
        <f t="shared" si="23"/>
        <v>7</v>
      </c>
      <c r="B296" s="255">
        <v>2310419</v>
      </c>
      <c r="C296" s="225" t="s">
        <v>3144</v>
      </c>
      <c r="D296" s="256"/>
      <c r="E296" s="256"/>
      <c r="F296" s="256">
        <v>0</v>
      </c>
      <c r="G296" s="99"/>
      <c r="H296" s="227"/>
      <c r="I296" s="256">
        <f t="shared" si="20"/>
        <v>0</v>
      </c>
      <c r="J296" s="227"/>
    </row>
    <row r="297" s="198" customFormat="1" ht="24" customHeight="1" spans="1:10">
      <c r="A297" s="254">
        <f t="shared" si="23"/>
        <v>7</v>
      </c>
      <c r="B297" s="255">
        <v>2310420</v>
      </c>
      <c r="C297" s="225" t="s">
        <v>3145</v>
      </c>
      <c r="D297" s="256"/>
      <c r="E297" s="256"/>
      <c r="F297" s="256">
        <v>0</v>
      </c>
      <c r="G297" s="99"/>
      <c r="H297" s="227"/>
      <c r="I297" s="256">
        <f t="shared" si="20"/>
        <v>0</v>
      </c>
      <c r="J297" s="227"/>
    </row>
    <row r="298" s="198" customFormat="1" ht="24" customHeight="1" spans="1:10">
      <c r="A298" s="254">
        <f t="shared" si="23"/>
        <v>7</v>
      </c>
      <c r="B298" s="255">
        <v>2310499</v>
      </c>
      <c r="C298" s="225" t="s">
        <v>3146</v>
      </c>
      <c r="D298" s="256"/>
      <c r="E298" s="256"/>
      <c r="F298" s="256">
        <v>0</v>
      </c>
      <c r="G298" s="99"/>
      <c r="H298" s="227"/>
      <c r="I298" s="256">
        <f t="shared" si="20"/>
        <v>0</v>
      </c>
      <c r="J298" s="227"/>
    </row>
    <row r="299" s="198" customFormat="1" ht="24" customHeight="1" spans="1:10">
      <c r="A299" s="257">
        <v>0</v>
      </c>
      <c r="B299" s="255"/>
      <c r="C299" s="258" t="s">
        <v>2405</v>
      </c>
      <c r="D299" s="259">
        <f t="shared" ref="D299:G299" si="24">D7+D272+D274+D286</f>
        <v>730433661.45</v>
      </c>
      <c r="E299" s="259">
        <f t="shared" si="24"/>
        <v>845362754.39</v>
      </c>
      <c r="F299" s="259">
        <f t="shared" si="24"/>
        <v>231195439.48</v>
      </c>
      <c r="G299" s="259">
        <f t="shared" si="24"/>
        <v>166953823.43</v>
      </c>
      <c r="H299" s="222">
        <f>G299/F299</f>
        <v>0.722132857834519</v>
      </c>
      <c r="I299" s="259">
        <f t="shared" si="20"/>
        <v>-563479838.02</v>
      </c>
      <c r="J299" s="222">
        <f t="shared" ref="J299:J302" si="25">I299/D299</f>
        <v>-0.771431914708618</v>
      </c>
    </row>
    <row r="300" s="198" customFormat="1" ht="24" customHeight="1" spans="1:10">
      <c r="A300" s="257"/>
      <c r="B300" s="255"/>
      <c r="C300" s="258"/>
      <c r="D300" s="259"/>
      <c r="E300" s="259"/>
      <c r="F300" s="259"/>
      <c r="G300" s="259"/>
      <c r="H300" s="222"/>
      <c r="I300" s="259"/>
      <c r="J300" s="222"/>
    </row>
    <row r="301" s="198" customFormat="1" ht="24" customHeight="1" spans="1:10">
      <c r="A301" s="254">
        <v>0</v>
      </c>
      <c r="B301" s="260">
        <v>23009</v>
      </c>
      <c r="C301" s="261" t="s">
        <v>2406</v>
      </c>
      <c r="D301" s="262">
        <v>91040189.97</v>
      </c>
      <c r="E301" s="262"/>
      <c r="F301" s="262">
        <v>0</v>
      </c>
      <c r="G301" s="262">
        <v>140653075.05</v>
      </c>
      <c r="H301" s="222"/>
      <c r="I301" s="262">
        <f>G301-D301</f>
        <v>49612885.08</v>
      </c>
      <c r="J301" s="222">
        <f t="shared" si="25"/>
        <v>0.544955860662732</v>
      </c>
    </row>
    <row r="302" s="198" customFormat="1" ht="24" customHeight="1" spans="1:10">
      <c r="A302" s="254">
        <f>LEN(B302)</f>
        <v>7</v>
      </c>
      <c r="B302" s="255">
        <v>2300902</v>
      </c>
      <c r="C302" s="225" t="s">
        <v>3147</v>
      </c>
      <c r="D302" s="263">
        <v>91040189.97</v>
      </c>
      <c r="E302" s="263"/>
      <c r="F302" s="263">
        <v>0</v>
      </c>
      <c r="G302" s="263">
        <v>140653075.05</v>
      </c>
      <c r="H302" s="222"/>
      <c r="I302" s="263">
        <f>G302-D302</f>
        <v>49612885.08</v>
      </c>
      <c r="J302" s="222">
        <f t="shared" si="25"/>
        <v>0.544955860662732</v>
      </c>
    </row>
  </sheetData>
  <mergeCells count="9">
    <mergeCell ref="C2:J2"/>
    <mergeCell ref="E4:J4"/>
    <mergeCell ref="I5:J5"/>
    <mergeCell ref="C4:C6"/>
    <mergeCell ref="D4:D6"/>
    <mergeCell ref="E5:E6"/>
    <mergeCell ref="F5:F6"/>
    <mergeCell ref="G5:G6"/>
    <mergeCell ref="H5:H6"/>
  </mergeCells>
  <pageMargins left="0.751388888888889" right="0.751388888888889" top="1" bottom="1" header="0.5" footer="0.5"/>
  <pageSetup paperSize="9" firstPageNumber="63" orientation="landscape" useFirstPageNumber="1" horizontalDpi="600"/>
  <headerFooter>
    <oddFooter>&amp;R-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workbookViewId="0">
      <selection activeCell="H15" sqref="H15"/>
    </sheetView>
  </sheetViews>
  <sheetFormatPr defaultColWidth="12.1833333333333" defaultRowHeight="15.55" customHeight="1" outlineLevelCol="3"/>
  <cols>
    <col min="1" max="1" width="35" style="109" customWidth="1"/>
    <col min="2" max="2" width="18.9416666666667" style="109" customWidth="1"/>
    <col min="3" max="3" width="35" style="109" customWidth="1"/>
    <col min="4" max="4" width="18.9416666666667" style="109" customWidth="1"/>
    <col min="5" max="256" width="12.1833333333333" style="109" customWidth="1"/>
    <col min="257" max="16384" width="12.1833333333333" style="109"/>
  </cols>
  <sheetData>
    <row r="1" s="109" customFormat="1" ht="34" customHeight="1" spans="1:4">
      <c r="A1" s="189" t="s">
        <v>3148</v>
      </c>
      <c r="B1" s="189"/>
      <c r="C1" s="189"/>
      <c r="D1" s="189"/>
    </row>
    <row r="2" s="109" customFormat="1" ht="17" customHeight="1" spans="1:4">
      <c r="A2" s="111"/>
      <c r="B2" s="111"/>
      <c r="C2" s="111"/>
      <c r="D2" s="111"/>
    </row>
    <row r="3" s="109" customFormat="1" ht="17" customHeight="1" spans="1:4">
      <c r="A3" s="111" t="s">
        <v>2482</v>
      </c>
      <c r="B3" s="111"/>
      <c r="C3" s="111"/>
      <c r="D3" s="111"/>
    </row>
    <row r="4" s="109" customFormat="1" ht="17" customHeight="1" spans="1:4">
      <c r="A4" s="112" t="s">
        <v>116</v>
      </c>
      <c r="B4" s="112" t="s">
        <v>7</v>
      </c>
      <c r="C4" s="112" t="s">
        <v>116</v>
      </c>
      <c r="D4" s="112" t="s">
        <v>7</v>
      </c>
    </row>
    <row r="5" s="109" customFormat="1" ht="17.25" customHeight="1" spans="1:4">
      <c r="A5" s="113" t="s">
        <v>3149</v>
      </c>
      <c r="B5" s="114">
        <f>'[1]L10'!C6</f>
        <v>456</v>
      </c>
      <c r="C5" s="113" t="s">
        <v>3150</v>
      </c>
      <c r="D5" s="114">
        <f>'[1]L10'!O6</f>
        <v>9125</v>
      </c>
    </row>
    <row r="6" s="109" customFormat="1" ht="17.25" customHeight="1" spans="1:4">
      <c r="A6" s="113" t="s">
        <v>3151</v>
      </c>
      <c r="B6" s="114">
        <f>B7</f>
        <v>11201</v>
      </c>
      <c r="C6" s="113" t="s">
        <v>3152</v>
      </c>
      <c r="D6" s="114">
        <f>D7</f>
        <v>0</v>
      </c>
    </row>
    <row r="7" s="109" customFormat="1" ht="17.25" customHeight="1" spans="1:4">
      <c r="A7" s="113" t="s">
        <v>3153</v>
      </c>
      <c r="B7" s="114">
        <f>SUM(B8:B16)</f>
        <v>11201</v>
      </c>
      <c r="C7" s="113" t="s">
        <v>3154</v>
      </c>
      <c r="D7" s="114">
        <f>SUM(D8:D16)</f>
        <v>0</v>
      </c>
    </row>
    <row r="8" s="109" customFormat="1" ht="17.25" customHeight="1" spans="1:4">
      <c r="A8" s="113" t="s">
        <v>2582</v>
      </c>
      <c r="B8" s="114">
        <f>'[1]L10'!D7</f>
        <v>0</v>
      </c>
      <c r="C8" s="113" t="s">
        <v>2582</v>
      </c>
      <c r="D8" s="114">
        <f>'[1]L10'!P7</f>
        <v>0</v>
      </c>
    </row>
    <row r="9" s="109" customFormat="1" ht="17.25" customHeight="1" spans="1:4">
      <c r="A9" s="113" t="s">
        <v>2583</v>
      </c>
      <c r="B9" s="114">
        <f>'[1]L10'!D8+'[1]L10'!D9</f>
        <v>13</v>
      </c>
      <c r="C9" s="113" t="s">
        <v>2583</v>
      </c>
      <c r="D9" s="114">
        <f>'[1]L10'!P8+'[1]L10'!P9</f>
        <v>0</v>
      </c>
    </row>
    <row r="10" s="109" customFormat="1" ht="17.25" customHeight="1" spans="1:4">
      <c r="A10" s="113" t="s">
        <v>2584</v>
      </c>
      <c r="B10" s="114">
        <f>'[1]L10'!D10+'[1]L10'!D11</f>
        <v>399</v>
      </c>
      <c r="C10" s="113" t="s">
        <v>2584</v>
      </c>
      <c r="D10" s="114">
        <f>'[1]L10'!P10+'[1]L10'!P11</f>
        <v>0</v>
      </c>
    </row>
    <row r="11" s="109" customFormat="1" ht="17.25" customHeight="1" spans="1:4">
      <c r="A11" s="113" t="s">
        <v>2050</v>
      </c>
      <c r="B11" s="114">
        <f>'[1]L10'!D12+'[1]L10'!D13</f>
        <v>0</v>
      </c>
      <c r="C11" s="113" t="s">
        <v>2050</v>
      </c>
      <c r="D11" s="114">
        <f>'[1]L10'!P12+'[1]L10'!P13</f>
        <v>0</v>
      </c>
    </row>
    <row r="12" s="109" customFormat="1" ht="17.25" customHeight="1" spans="1:4">
      <c r="A12" s="113" t="s">
        <v>2586</v>
      </c>
      <c r="B12" s="114">
        <f>'[1]L10'!D14+'[1]L10'!D15+'[1]L10'!D16+'[1]L10'!D17+'[1]L10'!D18</f>
        <v>10209</v>
      </c>
      <c r="C12" s="113" t="s">
        <v>2586</v>
      </c>
      <c r="D12" s="114">
        <f>'[1]L10'!P14+'[1]L10'!P15+'[1]L10'!P16+'[1]L10'!P17+'[1]L10'!P18</f>
        <v>0</v>
      </c>
    </row>
    <row r="13" s="109" customFormat="1" ht="17.25" customHeight="1" spans="1:4">
      <c r="A13" s="113" t="s">
        <v>2587</v>
      </c>
      <c r="B13" s="114">
        <f>'[1]L10'!D19+'[1]L10'!D20+'[1]L10'!D21</f>
        <v>130</v>
      </c>
      <c r="C13" s="113" t="s">
        <v>2587</v>
      </c>
      <c r="D13" s="114">
        <f>'[1]L10'!P19+'[1]L10'!P20+'[1]L10'!P21</f>
        <v>0</v>
      </c>
    </row>
    <row r="14" s="109" customFormat="1" ht="17.25" customHeight="1" spans="1:4">
      <c r="A14" s="113" t="s">
        <v>2053</v>
      </c>
      <c r="B14" s="114">
        <f>'[1]L10'!D22+'[1]L10'!D23+'[1]L10'!D24+'[1]L10'!D25+'[1]L10'!D26</f>
        <v>0</v>
      </c>
      <c r="C14" s="113" t="s">
        <v>2053</v>
      </c>
      <c r="D14" s="114">
        <f>'[1]L10'!P22+'[1]L10'!P23+'[1]L10'!P24+'[1]L10'!P25+'[1]L10'!P26</f>
        <v>0</v>
      </c>
    </row>
    <row r="15" s="109" customFormat="1" ht="17.25" customHeight="1" spans="1:4">
      <c r="A15" s="113" t="s">
        <v>2588</v>
      </c>
      <c r="B15" s="114">
        <f>'[1]L10'!D27</f>
        <v>0</v>
      </c>
      <c r="C15" s="113" t="s">
        <v>2588</v>
      </c>
      <c r="D15" s="114">
        <f>'[1]L10'!P27</f>
        <v>0</v>
      </c>
    </row>
    <row r="16" s="109" customFormat="1" ht="17.25" customHeight="1" spans="1:4">
      <c r="A16" s="113" t="s">
        <v>2594</v>
      </c>
      <c r="B16" s="190">
        <f>'[1]L10'!D30+'[1]L10'!D31+'[1]L10'!D32</f>
        <v>450</v>
      </c>
      <c r="C16" s="113" t="s">
        <v>2057</v>
      </c>
      <c r="D16" s="114">
        <f>'[1]L10'!P30+'[1]L10'!P31+'[1]L10'!P32</f>
        <v>0</v>
      </c>
    </row>
    <row r="17" s="109" customFormat="1" ht="17.25" customHeight="1" spans="1:4">
      <c r="A17" s="191" t="s">
        <v>3155</v>
      </c>
      <c r="B17" s="115">
        <v>0</v>
      </c>
      <c r="C17" s="192" t="s">
        <v>3156</v>
      </c>
      <c r="D17" s="115">
        <v>0</v>
      </c>
    </row>
    <row r="18" s="109" customFormat="1" ht="17.25" customHeight="1" spans="1:4">
      <c r="A18" s="113" t="s">
        <v>3157</v>
      </c>
      <c r="B18" s="193">
        <v>0</v>
      </c>
      <c r="C18" s="113"/>
      <c r="D18" s="118"/>
    </row>
    <row r="19" s="109" customFormat="1" ht="17.25" customHeight="1" spans="1:4">
      <c r="A19" s="113" t="s">
        <v>3158</v>
      </c>
      <c r="B19" s="194">
        <v>9104</v>
      </c>
      <c r="C19" s="113"/>
      <c r="D19" s="118"/>
    </row>
    <row r="20" s="109" customFormat="1" ht="17.25" customHeight="1" spans="1:4">
      <c r="A20" s="191" t="s">
        <v>3159</v>
      </c>
      <c r="B20" s="114">
        <f>B22</f>
        <v>0</v>
      </c>
      <c r="C20" s="192" t="s">
        <v>3160</v>
      </c>
      <c r="D20" s="117">
        <v>7571</v>
      </c>
    </row>
    <row r="21" s="109" customFormat="1" customHeight="1" spans="1:4">
      <c r="A21" s="113" t="s">
        <v>3161</v>
      </c>
      <c r="B21" s="195"/>
      <c r="C21" s="113"/>
      <c r="D21" s="196"/>
    </row>
    <row r="22" s="109" customFormat="1" customHeight="1" spans="1:4">
      <c r="A22" s="113" t="s">
        <v>3162</v>
      </c>
      <c r="B22" s="114">
        <f>SUM(B23:B24)</f>
        <v>0</v>
      </c>
      <c r="C22" s="113"/>
      <c r="D22" s="196"/>
    </row>
    <row r="23" s="109" customFormat="1" ht="17.25" customHeight="1" spans="1:4">
      <c r="A23" s="113" t="s">
        <v>3163</v>
      </c>
      <c r="B23" s="117">
        <v>0</v>
      </c>
      <c r="C23" s="113"/>
      <c r="D23" s="197"/>
    </row>
    <row r="24" s="109" customFormat="1" ht="17.25" customHeight="1" spans="1:4">
      <c r="A24" s="113" t="s">
        <v>3164</v>
      </c>
      <c r="B24" s="117">
        <v>0</v>
      </c>
      <c r="C24" s="113"/>
      <c r="D24" s="197"/>
    </row>
    <row r="25" s="109" customFormat="1" ht="17.25" customHeight="1" spans="1:4">
      <c r="A25" s="113" t="s">
        <v>2606</v>
      </c>
      <c r="B25" s="114">
        <f t="shared" ref="B25:B28" si="0">B26</f>
        <v>0</v>
      </c>
      <c r="C25" s="113" t="s">
        <v>2607</v>
      </c>
      <c r="D25" s="114">
        <f>D26</f>
        <v>0</v>
      </c>
    </row>
    <row r="26" s="109" customFormat="1" ht="17.25" customHeight="1" spans="1:4">
      <c r="A26" s="113" t="s">
        <v>2608</v>
      </c>
      <c r="B26" s="114">
        <f t="shared" si="0"/>
        <v>0</v>
      </c>
      <c r="C26" s="113" t="s">
        <v>3135</v>
      </c>
      <c r="D26" s="117">
        <v>0</v>
      </c>
    </row>
    <row r="27" s="109" customFormat="1" ht="17.25" customHeight="1" spans="1:4">
      <c r="A27" s="113" t="s">
        <v>3165</v>
      </c>
      <c r="B27" s="117">
        <v>0</v>
      </c>
      <c r="C27" s="113" t="s">
        <v>3166</v>
      </c>
      <c r="D27" s="197"/>
    </row>
    <row r="28" s="109" customFormat="1" ht="17.25" customHeight="1" spans="1:4">
      <c r="A28" s="113" t="s">
        <v>2619</v>
      </c>
      <c r="B28" s="114">
        <f t="shared" si="0"/>
        <v>10000</v>
      </c>
      <c r="C28" s="113" t="s">
        <v>2620</v>
      </c>
      <c r="D28" s="115">
        <v>0</v>
      </c>
    </row>
    <row r="29" s="109" customFormat="1" ht="17.25" customHeight="1" spans="1:4">
      <c r="A29" s="113" t="s">
        <v>2802</v>
      </c>
      <c r="B29" s="115">
        <v>10000</v>
      </c>
      <c r="C29" s="113"/>
      <c r="D29" s="118"/>
    </row>
    <row r="30" s="109" customFormat="1" ht="17.25" customHeight="1" spans="1:4">
      <c r="A30" s="113" t="s">
        <v>3167</v>
      </c>
      <c r="B30" s="115">
        <v>0</v>
      </c>
      <c r="C30" s="113" t="s">
        <v>3168</v>
      </c>
      <c r="D30" s="115">
        <v>0</v>
      </c>
    </row>
    <row r="31" s="109" customFormat="1" ht="17.25" customHeight="1" spans="1:4">
      <c r="A31" s="113" t="s">
        <v>3169</v>
      </c>
      <c r="B31" s="115">
        <v>0</v>
      </c>
      <c r="C31" s="113" t="s">
        <v>3170</v>
      </c>
      <c r="D31" s="115">
        <v>0</v>
      </c>
    </row>
    <row r="32" s="109" customFormat="1" ht="17.25" customHeight="1" spans="1:4">
      <c r="A32" s="113"/>
      <c r="B32" s="118"/>
      <c r="C32" s="113" t="s">
        <v>3171</v>
      </c>
      <c r="D32" s="114">
        <f>'[1]L10'!Y6</f>
        <v>0</v>
      </c>
    </row>
    <row r="33" s="109" customFormat="1" ht="17.25" customHeight="1" spans="1:4">
      <c r="A33" s="113"/>
      <c r="B33" s="118"/>
      <c r="C33" s="113" t="s">
        <v>3172</v>
      </c>
      <c r="D33" s="114">
        <f>B34-D5-D6-D17-D20-D25-D28-D30-D31-D32</f>
        <v>14065</v>
      </c>
    </row>
    <row r="34" s="109" customFormat="1" ht="17" customHeight="1" spans="1:4">
      <c r="A34" s="112" t="s">
        <v>3173</v>
      </c>
      <c r="B34" s="114">
        <f>SUM(B5,B6,B17:B20,B25,B28,B30,B31)</f>
        <v>30761</v>
      </c>
      <c r="C34" s="112" t="s">
        <v>3174</v>
      </c>
      <c r="D34" s="114">
        <f>SUM(D5,D6,D17,D20,D25,D28,D30:D33)</f>
        <v>30761</v>
      </c>
    </row>
  </sheetData>
  <mergeCells count="3">
    <mergeCell ref="A1:D1"/>
    <mergeCell ref="A2:D2"/>
    <mergeCell ref="A3:D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附一一般公共预算收入决算表</vt:lpstr>
      <vt:lpstr>附二一般公共预算支出决算表</vt:lpstr>
      <vt:lpstr>附三一般公共预算本级支出决算表</vt:lpstr>
      <vt:lpstr>附四一般公共预算本级基本支出决算表</vt:lpstr>
      <vt:lpstr>附五一般公共预算税收返还和转移支付决算表</vt:lpstr>
      <vt:lpstr>附六政府一般债务限额和余额情况决算表</vt:lpstr>
      <vt:lpstr>附七政府性基金收入决算表</vt:lpstr>
      <vt:lpstr>附八政府性基金支出决算表</vt:lpstr>
      <vt:lpstr>附九政府性基金转移支付决算表</vt:lpstr>
      <vt:lpstr>附十政府专项债务限额和余额情况决算表</vt:lpstr>
      <vt:lpstr>附十一国有资本经营收入决算表</vt:lpstr>
      <vt:lpstr>附十二国有资本经营支出决算表</vt:lpstr>
      <vt:lpstr>附十三国有资本经营本级支出决算表</vt:lpstr>
      <vt:lpstr>附十四对下安排转移支付的应当公开国有资本经营预算转移支付决算表</vt:lpstr>
      <vt:lpstr>附十五社会保险基金收入决算表</vt:lpstr>
      <vt:lpstr>附十六社会保险基金支出决算表</vt:lpstr>
      <vt:lpstr>附十七三公经费决算表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CZJ</dc:creator>
  <cp:lastModifiedBy>Administrator</cp:lastModifiedBy>
  <dcterms:created xsi:type="dcterms:W3CDTF">2020-07-11T02:01:00Z</dcterms:created>
  <cp:lastPrinted>2021-07-14T09:24:00Z</cp:lastPrinted>
  <dcterms:modified xsi:type="dcterms:W3CDTF">2023-07-27T02:10:36Z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255415B149A34F60B2951F29118F76CA</vt:lpwstr>
  </property>
</Properties>
</file>