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1" activeTab="1"/>
  </bookViews>
  <sheets>
    <sheet name="dwvubta" sheetId="1" state="hidden" r:id="rId1"/>
    <sheet name="附一一般公共预算收入表" sheetId="2" r:id="rId2"/>
    <sheet name="附二本级一般公共预算支出表" sheetId="3" r:id="rId3"/>
    <sheet name="附三政府性基金收入表" sheetId="4" r:id="rId4"/>
    <sheet name="附四政府性基金支出表" sheetId="5" r:id="rId5"/>
    <sheet name="附五国有资本经营收入表" sheetId="6" r:id="rId6"/>
    <sheet name="附六国有资本经营支出表" sheetId="7" r:id="rId7"/>
    <sheet name="附七社保基金收入表" sheetId="8" r:id="rId8"/>
    <sheet name="附八社保基金支出表" sheetId="9" r:id="rId9"/>
  </sheets>
  <definedNames>
    <definedName name="_xlnm._FilterDatabase" localSheetId="2" hidden="1">附二本级一般公共预算支出表!$A$4:$G$1367</definedName>
    <definedName name="_xlnm._FilterDatabase" localSheetId="3" hidden="1">附三政府性基金收入表!$A$4:$G$96</definedName>
    <definedName name="_xlnm._FilterDatabase" localSheetId="4" hidden="1">附四政府性基金支出表!$A$4:$IV$287</definedName>
    <definedName name="地区名称">#REF!</definedName>
    <definedName name="_xlnm.Print_Titles" localSheetId="1">附一一般公共预算收入表!$1:$4</definedName>
    <definedName name="地区名称" localSheetId="1">#REF!</definedName>
    <definedName name="_xlnm.Print_Titles" localSheetId="2">附二本级一般公共预算支出表!$1:$4</definedName>
    <definedName name="_xlnm.Print_Titles" localSheetId="4">附四政府性基金支出表!$1:$4</definedName>
    <definedName name="_xlnm.Print_Titles" localSheetId="3">附三政府性基金收入表!$1:$4</definedName>
    <definedName name="_xlnm.Print_Area" localSheetId="1">附一一般公共预算收入表!$A$1:$F$42</definedName>
    <definedName name="_xlnm.Print_Area" localSheetId="2">附二本级一般公共预算支出表!$A$1:$G$1366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<sst xmlns="http://schemas.openxmlformats.org/spreadsheetml/2006/main" count="3399" uniqueCount="2983">
  <si>
    <t>附件1</t>
  </si>
  <si>
    <t>2025年一般公共预算收入调整方案表</t>
  </si>
  <si>
    <t>单位：元</t>
  </si>
  <si>
    <t>科目编码</t>
  </si>
  <si>
    <t>项            目</t>
  </si>
  <si>
    <t>年初预算</t>
  </si>
  <si>
    <t>增减变动</t>
  </si>
  <si>
    <t>预算调整</t>
  </si>
  <si>
    <t>增减幅度</t>
  </si>
  <si>
    <t>一、一般公共预算收入</t>
  </si>
  <si>
    <t>101</t>
  </si>
  <si>
    <t xml:space="preserve"> 税收收入</t>
  </si>
  <si>
    <t>10101</t>
  </si>
  <si>
    <t xml:space="preserve">     增值税</t>
  </si>
  <si>
    <t>10104</t>
  </si>
  <si>
    <t xml:space="preserve">     企业所得税</t>
  </si>
  <si>
    <t>10105</t>
  </si>
  <si>
    <t xml:space="preserve">     企业所得税退税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</si>
  <si>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</si>
  <si>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</si>
  <si>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</si>
  <si>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</si>
  <si>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</si>
  <si>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</si>
  <si>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</si>
  <si>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</si>
  <si>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</si>
  <si>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</si>
  <si>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</si>
  <si>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</si>
  <si>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</si>
  <si>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</si>
  <si>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</si>
  <si>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</si>
  <si>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10115</t>
  </si>
  <si>
    <t xml:space="preserve">     船舶吨税</t>
  </si>
  <si>
    <t>10116</t>
  </si>
  <si>
    <t xml:space="preserve">     车辆购置税</t>
  </si>
  <si>
    <t>10117</t>
  </si>
  <si>
    <t xml:space="preserve">     关税</t>
  </si>
  <si>
    <t>10118</t>
  </si>
  <si>
    <t xml:space="preserve">     耕地占用税</t>
  </si>
  <si>
    <t>10119</t>
  </si>
  <si>
    <t xml:space="preserve">     契税</t>
  </si>
  <si>
    <t>10120</t>
  </si>
  <si>
    <t xml:space="preserve">     烟叶税</t>
  </si>
  <si>
    <t>10121</t>
  </si>
  <si>
    <t xml:space="preserve">     环境保护税</t>
  </si>
  <si>
    <t>10199</t>
  </si>
  <si>
    <t xml:space="preserve">     其他税收收入</t>
  </si>
  <si>
    <t>103</t>
  </si>
  <si>
    <t xml:space="preserve"> 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</si>
  <si>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</si>
  <si>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</si>
  <si>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</si>
  <si>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</si>
  <si>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</si>
  <si>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</si>
  <si>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</si>
  <si>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</si>
  <si>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</si>
  <si>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</si>
  <si>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</si>
  <si>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</si>
  <si>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</si>
  <si>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</si>
  <si>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</si>
  <si>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</si>
  <si>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二、上级补助收入</t>
  </si>
  <si>
    <t>11008</t>
  </si>
  <si>
    <t>三、上年结余收入</t>
  </si>
  <si>
    <t>四、待偿债再融资一般债券上年结余</t>
  </si>
  <si>
    <t>11009</t>
  </si>
  <si>
    <t>五、调入资金</t>
  </si>
  <si>
    <t>11011</t>
  </si>
  <si>
    <t>六、债务转贷收入</t>
  </si>
  <si>
    <t>11013</t>
  </si>
  <si>
    <t>七、接受其他地区援助收入</t>
  </si>
  <si>
    <t>11015</t>
  </si>
  <si>
    <t>八、动用预算稳定调节基金</t>
  </si>
  <si>
    <t>收入总计</t>
  </si>
  <si>
    <t>附件2</t>
  </si>
  <si>
    <t>2025年一般公共预算支出调整方案表</t>
  </si>
  <si>
    <t>一般公共预算支出</t>
  </si>
  <si>
    <t>201</t>
  </si>
  <si>
    <t xml:space="preserve">  一般公共服务支出</t>
  </si>
  <si>
    <t>20101</t>
  </si>
  <si>
    <t xml:space="preserve">    人大事务</t>
  </si>
  <si>
    <t>2010101</t>
  </si>
  <si>
    <t xml:space="preserve">      行政运行</t>
  </si>
  <si>
    <t>2010102</t>
  </si>
  <si>
    <t xml:space="preserve">      一般行政管理事务</t>
  </si>
  <si>
    <t>2010103</t>
  </si>
  <si>
    <t xml:space="preserve">      机关服务</t>
  </si>
  <si>
    <t>2010104</t>
  </si>
  <si>
    <t xml:space="preserve">      人大会议</t>
  </si>
  <si>
    <t>2010105</t>
  </si>
  <si>
    <t xml:space="preserve">      人大立法</t>
  </si>
  <si>
    <t>2010106</t>
  </si>
  <si>
    <t xml:space="preserve">      人大监督</t>
  </si>
  <si>
    <t>2010107</t>
  </si>
  <si>
    <t xml:space="preserve">      人大代表履职能力提升</t>
  </si>
  <si>
    <t>2010108</t>
  </si>
  <si>
    <t xml:space="preserve">      代表工作</t>
  </si>
  <si>
    <t>2010109</t>
  </si>
  <si>
    <t xml:space="preserve">      人大信访工作</t>
  </si>
  <si>
    <t>2010150</t>
  </si>
  <si>
    <t xml:space="preserve">      事业运行</t>
  </si>
  <si>
    <t>2010199</t>
  </si>
  <si>
    <t xml:space="preserve">      其他人大事务支出</t>
  </si>
  <si>
    <t>20102</t>
  </si>
  <si>
    <t xml:space="preserve">    政协事务</t>
  </si>
  <si>
    <t>2010201</t>
  </si>
  <si>
    <t>2010202</t>
  </si>
  <si>
    <t>2010203</t>
  </si>
  <si>
    <t>2010204</t>
  </si>
  <si>
    <t xml:space="preserve">      政协会议</t>
  </si>
  <si>
    <t>2010205</t>
  </si>
  <si>
    <t xml:space="preserve">      委员视察</t>
  </si>
  <si>
    <t>2010206</t>
  </si>
  <si>
    <t xml:space="preserve">      参政议政</t>
  </si>
  <si>
    <t>2010250</t>
  </si>
  <si>
    <t>2010299</t>
  </si>
  <si>
    <t xml:space="preserve">      其他政协事务支出</t>
  </si>
  <si>
    <t>20103</t>
  </si>
  <si>
    <t xml:space="preserve">    政府办公厅（室）及相关机构事务</t>
  </si>
  <si>
    <t>2010301</t>
  </si>
  <si>
    <t>2010302</t>
  </si>
  <si>
    <t>2010303</t>
  </si>
  <si>
    <t>2010304</t>
  </si>
  <si>
    <t xml:space="preserve">      专项服务</t>
  </si>
  <si>
    <t>2010305</t>
  </si>
  <si>
    <t xml:space="preserve">      专项业务及机关事务管理</t>
  </si>
  <si>
    <t>2010306</t>
  </si>
  <si>
    <t xml:space="preserve">      政务公开审批</t>
  </si>
  <si>
    <t>2010308</t>
  </si>
  <si>
    <t xml:space="preserve">      信访事务</t>
  </si>
  <si>
    <t>2010309</t>
  </si>
  <si>
    <t xml:space="preserve">      参事事务</t>
  </si>
  <si>
    <t>2010350</t>
  </si>
  <si>
    <t>2010399</t>
  </si>
  <si>
    <t xml:space="preserve">      其他政府办公厅（室）及相关机构事务支出</t>
  </si>
  <si>
    <t>20104</t>
  </si>
  <si>
    <t xml:space="preserve">    发展与改革事务</t>
  </si>
  <si>
    <t>2010401</t>
  </si>
  <si>
    <t>2010402</t>
  </si>
  <si>
    <t>2010403</t>
  </si>
  <si>
    <t>2010404</t>
  </si>
  <si>
    <t xml:space="preserve">      战略规划与实施</t>
  </si>
  <si>
    <t>2010405</t>
  </si>
  <si>
    <t xml:space="preserve">      日常经济运行调节</t>
  </si>
  <si>
    <t>2010406</t>
  </si>
  <si>
    <t xml:space="preserve">      社会事业发展规划</t>
  </si>
  <si>
    <t>2010407</t>
  </si>
  <si>
    <t xml:space="preserve">      经济体制改革研究</t>
  </si>
  <si>
    <t>2010408</t>
  </si>
  <si>
    <t xml:space="preserve">      物价管理</t>
  </si>
  <si>
    <t>2010450</t>
  </si>
  <si>
    <t>2010499</t>
  </si>
  <si>
    <t xml:space="preserve">      其他发展与改革事务支出</t>
  </si>
  <si>
    <t>20105</t>
  </si>
  <si>
    <t xml:space="preserve">    统计信息事务</t>
  </si>
  <si>
    <t>2010501</t>
  </si>
  <si>
    <t>2010502</t>
  </si>
  <si>
    <t>2010503</t>
  </si>
  <si>
    <t>2010504</t>
  </si>
  <si>
    <t xml:space="preserve">      信息事务</t>
  </si>
  <si>
    <t>2010505</t>
  </si>
  <si>
    <t xml:space="preserve">      专项统计业务</t>
  </si>
  <si>
    <t>2010506</t>
  </si>
  <si>
    <t xml:space="preserve">      统计管理</t>
  </si>
  <si>
    <t>2010507</t>
  </si>
  <si>
    <t xml:space="preserve">      专项普查活动</t>
  </si>
  <si>
    <t>2010508</t>
  </si>
  <si>
    <t xml:space="preserve">      统计抽样调查</t>
  </si>
  <si>
    <t>2010550</t>
  </si>
  <si>
    <t>2010599</t>
  </si>
  <si>
    <t xml:space="preserve">      其他统计信息事务支出</t>
  </si>
  <si>
    <t>20106</t>
  </si>
  <si>
    <t xml:space="preserve">    财政事务</t>
  </si>
  <si>
    <t>2010601</t>
  </si>
  <si>
    <t>2010602</t>
  </si>
  <si>
    <t>2010603</t>
  </si>
  <si>
    <t>2010604</t>
  </si>
  <si>
    <t xml:space="preserve">      预算改革业务</t>
  </si>
  <si>
    <t>2010605</t>
  </si>
  <si>
    <t xml:space="preserve">      财政国库业务</t>
  </si>
  <si>
    <t>2010606</t>
  </si>
  <si>
    <t xml:space="preserve">      财政监察</t>
  </si>
  <si>
    <t>2010607</t>
  </si>
  <si>
    <t xml:space="preserve">      信息化建设</t>
  </si>
  <si>
    <t>2010608</t>
  </si>
  <si>
    <t xml:space="preserve">      财政委托业务支出</t>
  </si>
  <si>
    <t>2010650</t>
  </si>
  <si>
    <t>2010699</t>
  </si>
  <si>
    <t xml:space="preserve">      其他财政事务支出</t>
  </si>
  <si>
    <t>20107</t>
  </si>
  <si>
    <t xml:space="preserve">    税收事务</t>
  </si>
  <si>
    <t>2010701</t>
  </si>
  <si>
    <t>2010702</t>
  </si>
  <si>
    <t>2010703</t>
  </si>
  <si>
    <t>2010709</t>
  </si>
  <si>
    <t>2010710</t>
  </si>
  <si>
    <t xml:space="preserve">      税收业务</t>
  </si>
  <si>
    <t>2010750</t>
  </si>
  <si>
    <t>2010799</t>
  </si>
  <si>
    <t xml:space="preserve">      其他税收事务支出</t>
  </si>
  <si>
    <t>20108</t>
  </si>
  <si>
    <t xml:space="preserve">    审计事务</t>
  </si>
  <si>
    <t>2010801</t>
  </si>
  <si>
    <t>2010802</t>
  </si>
  <si>
    <t>2010803</t>
  </si>
  <si>
    <t>2010804</t>
  </si>
  <si>
    <t xml:space="preserve">      审计业务</t>
  </si>
  <si>
    <t>2010805</t>
  </si>
  <si>
    <t xml:space="preserve">      审计管理</t>
  </si>
  <si>
    <t>2010806</t>
  </si>
  <si>
    <t>2010850</t>
  </si>
  <si>
    <t>2010899</t>
  </si>
  <si>
    <t xml:space="preserve">      其他审计事务支出</t>
  </si>
  <si>
    <t>20109</t>
  </si>
  <si>
    <t xml:space="preserve">    海关事务</t>
  </si>
  <si>
    <t>2010901</t>
  </si>
  <si>
    <t>2010902</t>
  </si>
  <si>
    <t>2010903</t>
  </si>
  <si>
    <t>2010905</t>
  </si>
  <si>
    <t xml:space="preserve">      缉私办案</t>
  </si>
  <si>
    <t>2010907</t>
  </si>
  <si>
    <t xml:space="preserve">      口岸管理</t>
  </si>
  <si>
    <t>2010908</t>
  </si>
  <si>
    <t>2010909</t>
  </si>
  <si>
    <t xml:space="preserve">      海关关务</t>
  </si>
  <si>
    <t>2010910</t>
  </si>
  <si>
    <t xml:space="preserve">      关税征管</t>
  </si>
  <si>
    <t>2010911</t>
  </si>
  <si>
    <t xml:space="preserve">      海关监管</t>
  </si>
  <si>
    <t>2010912</t>
  </si>
  <si>
    <t xml:space="preserve">      检验检疫</t>
  </si>
  <si>
    <t>2010950</t>
  </si>
  <si>
    <t>2010999</t>
  </si>
  <si>
    <t xml:space="preserve">      其他海关事务支出</t>
  </si>
  <si>
    <t>20111</t>
  </si>
  <si>
    <t xml:space="preserve">    纪检监察事务</t>
  </si>
  <si>
    <t>2011101</t>
  </si>
  <si>
    <t>2011102</t>
  </si>
  <si>
    <t>2011103</t>
  </si>
  <si>
    <t>2011104</t>
  </si>
  <si>
    <t xml:space="preserve">      大案要案查处</t>
  </si>
  <si>
    <t>2011105</t>
  </si>
  <si>
    <t xml:space="preserve">      派驻派出机构</t>
  </si>
  <si>
    <t>2011106</t>
  </si>
  <si>
    <t xml:space="preserve">      巡视工作</t>
  </si>
  <si>
    <t>2011150</t>
  </si>
  <si>
    <t>2011199</t>
  </si>
  <si>
    <t xml:space="preserve">      其他纪检监察事务支出</t>
  </si>
  <si>
    <t>20113</t>
  </si>
  <si>
    <t xml:space="preserve">    商贸事务</t>
  </si>
  <si>
    <t>2011301</t>
  </si>
  <si>
    <t>2011302</t>
  </si>
  <si>
    <t>2011303</t>
  </si>
  <si>
    <t>2011304</t>
  </si>
  <si>
    <t xml:space="preserve">      对外贸易管理</t>
  </si>
  <si>
    <t>2011305</t>
  </si>
  <si>
    <t xml:space="preserve">      国际经济合作</t>
  </si>
  <si>
    <t>2011306</t>
  </si>
  <si>
    <t xml:space="preserve">      外资管理</t>
  </si>
  <si>
    <t>2011307</t>
  </si>
  <si>
    <t xml:space="preserve">      国内贸易管理</t>
  </si>
  <si>
    <t>2011308</t>
  </si>
  <si>
    <t xml:space="preserve">      招商引资</t>
  </si>
  <si>
    <t>2011350</t>
  </si>
  <si>
    <t>2011399</t>
  </si>
  <si>
    <t xml:space="preserve">      其他商贸事务支出</t>
  </si>
  <si>
    <t>20114</t>
  </si>
  <si>
    <t xml:space="preserve">    知识产权事务</t>
  </si>
  <si>
    <t>2011401</t>
  </si>
  <si>
    <t>2011402</t>
  </si>
  <si>
    <t>2011403</t>
  </si>
  <si>
    <t>2011404</t>
  </si>
  <si>
    <t xml:space="preserve">      专利审批</t>
  </si>
  <si>
    <t>2011405</t>
  </si>
  <si>
    <t xml:space="preserve">      知识产权战略和规划</t>
  </si>
  <si>
    <t>2011408</t>
  </si>
  <si>
    <t xml:space="preserve">      国际合作与交流</t>
  </si>
  <si>
    <t>2011409</t>
  </si>
  <si>
    <t xml:space="preserve">      知识产权宏观管理</t>
  </si>
  <si>
    <t>2011410</t>
  </si>
  <si>
    <t xml:space="preserve">      商标管理</t>
  </si>
  <si>
    <t>2011411</t>
  </si>
  <si>
    <t xml:space="preserve">      原产地地理标志管理</t>
  </si>
  <si>
    <t>2011450</t>
  </si>
  <si>
    <t>2011499</t>
  </si>
  <si>
    <t xml:space="preserve">      其他知识产权事务支出</t>
  </si>
  <si>
    <t>20123</t>
  </si>
  <si>
    <t xml:space="preserve">    民族事务</t>
  </si>
  <si>
    <t>2012301</t>
  </si>
  <si>
    <t>2012302</t>
  </si>
  <si>
    <t>2012303</t>
  </si>
  <si>
    <t>2012304</t>
  </si>
  <si>
    <t xml:space="preserve">      民族工作专项</t>
  </si>
  <si>
    <t>2012350</t>
  </si>
  <si>
    <t>2012399</t>
  </si>
  <si>
    <t xml:space="preserve">      其他民族事务支出</t>
  </si>
  <si>
    <t>20125</t>
  </si>
  <si>
    <t xml:space="preserve">    港澳台事务</t>
  </si>
  <si>
    <t>2012501</t>
  </si>
  <si>
    <t>2012502</t>
  </si>
  <si>
    <t>2012503</t>
  </si>
  <si>
    <t>2012504</t>
  </si>
  <si>
    <t xml:space="preserve">      港澳事务</t>
  </si>
  <si>
    <t>2012505</t>
  </si>
  <si>
    <t xml:space="preserve">      台湾事务</t>
  </si>
  <si>
    <t>2012550</t>
  </si>
  <si>
    <t>2012599</t>
  </si>
  <si>
    <t xml:space="preserve">      其他港澳台事务支出</t>
  </si>
  <si>
    <t>20126</t>
  </si>
  <si>
    <t xml:space="preserve">    档案事务</t>
  </si>
  <si>
    <t>2012601</t>
  </si>
  <si>
    <t>2012602</t>
  </si>
  <si>
    <t>2012603</t>
  </si>
  <si>
    <t>2012604</t>
  </si>
  <si>
    <t xml:space="preserve">      档案馆</t>
  </si>
  <si>
    <t>2012699</t>
  </si>
  <si>
    <t xml:space="preserve">      其他档案事务支出</t>
  </si>
  <si>
    <t>20128</t>
  </si>
  <si>
    <t xml:space="preserve">    民主党派及工商联事务</t>
  </si>
  <si>
    <t>2012801</t>
  </si>
  <si>
    <t>2012802</t>
  </si>
  <si>
    <t>2012803</t>
  </si>
  <si>
    <t>2012804</t>
  </si>
  <si>
    <t>2012850</t>
  </si>
  <si>
    <t>2012899</t>
  </si>
  <si>
    <t xml:space="preserve">      其他民主党派及工商联事务支出</t>
  </si>
  <si>
    <t>20129</t>
  </si>
  <si>
    <t xml:space="preserve">    群众团体事务</t>
  </si>
  <si>
    <t>2012901</t>
  </si>
  <si>
    <t>2012902</t>
  </si>
  <si>
    <t>2012903</t>
  </si>
  <si>
    <t>2012906</t>
  </si>
  <si>
    <t xml:space="preserve">      工会事务</t>
  </si>
  <si>
    <t>2012950</t>
  </si>
  <si>
    <t>2012999</t>
  </si>
  <si>
    <t xml:space="preserve">      其他群众团体事务支出</t>
  </si>
  <si>
    <t>20131</t>
  </si>
  <si>
    <t xml:space="preserve">    党委办公厅（室）及相关机构事务</t>
  </si>
  <si>
    <t>2013101</t>
  </si>
  <si>
    <t>2013102</t>
  </si>
  <si>
    <t>2013103</t>
  </si>
  <si>
    <t>2013105</t>
  </si>
  <si>
    <t xml:space="preserve">      专项业务</t>
  </si>
  <si>
    <t>2013150</t>
  </si>
  <si>
    <t>2013199</t>
  </si>
  <si>
    <t xml:space="preserve">      其他党委办公厅（室）及相关机构事务支出</t>
  </si>
  <si>
    <t>20132</t>
  </si>
  <si>
    <t xml:space="preserve">    组织事务</t>
  </si>
  <si>
    <t>2013201</t>
  </si>
  <si>
    <t>2013202</t>
  </si>
  <si>
    <t>2013203</t>
  </si>
  <si>
    <t>2013204</t>
  </si>
  <si>
    <t xml:space="preserve">      公务员事务</t>
  </si>
  <si>
    <t>2013250</t>
  </si>
  <si>
    <t>2013299</t>
  </si>
  <si>
    <t xml:space="preserve">      其他组织事务支出</t>
  </si>
  <si>
    <t>20133</t>
  </si>
  <si>
    <t xml:space="preserve">    宣传事务</t>
  </si>
  <si>
    <t>2013301</t>
  </si>
  <si>
    <t>2013302</t>
  </si>
  <si>
    <t>2013303</t>
  </si>
  <si>
    <t>2013304</t>
  </si>
  <si>
    <t xml:space="preserve">      宣传管理</t>
  </si>
  <si>
    <t>2013350</t>
  </si>
  <si>
    <t>2013399</t>
  </si>
  <si>
    <t xml:space="preserve">      其他宣传事务支出</t>
  </si>
  <si>
    <t>20134</t>
  </si>
  <si>
    <t xml:space="preserve">    统战事务</t>
  </si>
  <si>
    <t>2013401</t>
  </si>
  <si>
    <t>2013402</t>
  </si>
  <si>
    <t>2013403</t>
  </si>
  <si>
    <t>2013404</t>
  </si>
  <si>
    <t xml:space="preserve">      宗教事务</t>
  </si>
  <si>
    <t>2013405</t>
  </si>
  <si>
    <t xml:space="preserve">      华侨事务</t>
  </si>
  <si>
    <t>2013450</t>
  </si>
  <si>
    <t>2013499</t>
  </si>
  <si>
    <t xml:space="preserve">      其他统战事务支出</t>
  </si>
  <si>
    <t>20135</t>
  </si>
  <si>
    <t xml:space="preserve">    对外联络事务</t>
  </si>
  <si>
    <t>2013501</t>
  </si>
  <si>
    <t>2013502</t>
  </si>
  <si>
    <t>2013503</t>
  </si>
  <si>
    <t>2013550</t>
  </si>
  <si>
    <t>2013599</t>
  </si>
  <si>
    <t xml:space="preserve">      其他对外联络事务支出</t>
  </si>
  <si>
    <t>20136</t>
  </si>
  <si>
    <t xml:space="preserve">    其他共产党事务支出</t>
  </si>
  <si>
    <t>2013601</t>
  </si>
  <si>
    <t>2013602</t>
  </si>
  <si>
    <t>2013603</t>
  </si>
  <si>
    <t>2013650</t>
  </si>
  <si>
    <t>2013699</t>
  </si>
  <si>
    <t xml:space="preserve">      其他共产党事务支出</t>
  </si>
  <si>
    <t>20137</t>
  </si>
  <si>
    <t xml:space="preserve">    网信事务</t>
  </si>
  <si>
    <t>2013701</t>
  </si>
  <si>
    <t>2013702</t>
  </si>
  <si>
    <t>2013703</t>
  </si>
  <si>
    <t>2013704</t>
  </si>
  <si>
    <t xml:space="preserve">      信息安全事务</t>
  </si>
  <si>
    <t>2013750</t>
  </si>
  <si>
    <t>2013799</t>
  </si>
  <si>
    <t xml:space="preserve">      其他网信事务支出</t>
  </si>
  <si>
    <t>20138</t>
  </si>
  <si>
    <t xml:space="preserve">    市场监督管理事务</t>
  </si>
  <si>
    <t>2013801</t>
  </si>
  <si>
    <t>2013802</t>
  </si>
  <si>
    <t>2013803</t>
  </si>
  <si>
    <t>2013804</t>
  </si>
  <si>
    <t xml:space="preserve">      市场主体管理</t>
  </si>
  <si>
    <t>2013805</t>
  </si>
  <si>
    <t xml:space="preserve">      市场秩序执法</t>
  </si>
  <si>
    <t>2013808</t>
  </si>
  <si>
    <t>2013810</t>
  </si>
  <si>
    <t xml:space="preserve">      质量基础</t>
  </si>
  <si>
    <t>2013812</t>
  </si>
  <si>
    <t xml:space="preserve">      药品事务</t>
  </si>
  <si>
    <t>2013813</t>
  </si>
  <si>
    <t xml:space="preserve">      医疗器械事务</t>
  </si>
  <si>
    <t>2013814</t>
  </si>
  <si>
    <t xml:space="preserve">      化妆品事务</t>
  </si>
  <si>
    <t>2013815</t>
  </si>
  <si>
    <t xml:space="preserve">      质量安全监管</t>
  </si>
  <si>
    <t>2013816</t>
  </si>
  <si>
    <t xml:space="preserve">      食品安全监管</t>
  </si>
  <si>
    <t>2013850</t>
  </si>
  <si>
    <t>2013899</t>
  </si>
  <si>
    <t xml:space="preserve">      其他市场监督管理事务</t>
  </si>
  <si>
    <t>20139</t>
  </si>
  <si>
    <t xml:space="preserve">    社会工作事务</t>
  </si>
  <si>
    <t>2013901</t>
  </si>
  <si>
    <t>2013902</t>
  </si>
  <si>
    <t>2013903</t>
  </si>
  <si>
    <t>2013904</t>
  </si>
  <si>
    <t>2013950</t>
  </si>
  <si>
    <t>2013999</t>
  </si>
  <si>
    <t xml:space="preserve">      其他社会工作事务支出</t>
  </si>
  <si>
    <t>20140</t>
  </si>
  <si>
    <t xml:space="preserve">    信访事务</t>
  </si>
  <si>
    <t>2014001</t>
  </si>
  <si>
    <t>2014002</t>
  </si>
  <si>
    <t>2014003</t>
  </si>
  <si>
    <t>2014004</t>
  </si>
  <si>
    <t xml:space="preserve">      信访业务</t>
  </si>
  <si>
    <t>2014099</t>
  </si>
  <si>
    <t xml:space="preserve">      其他信访事务支出</t>
  </si>
  <si>
    <t>20199</t>
  </si>
  <si>
    <t xml:space="preserve">    其他一般公共服务支出</t>
  </si>
  <si>
    <t>2019901</t>
  </si>
  <si>
    <t xml:space="preserve">      国家赔偿费用支出</t>
  </si>
  <si>
    <t>2019999</t>
  </si>
  <si>
    <t xml:space="preserve">      其他一般公共服务支出</t>
  </si>
  <si>
    <t>202</t>
  </si>
  <si>
    <t xml:space="preserve">  外交支出</t>
  </si>
  <si>
    <t>20201</t>
  </si>
  <si>
    <t xml:space="preserve">    外交管理事务</t>
  </si>
  <si>
    <t>2020101</t>
  </si>
  <si>
    <t>2020102</t>
  </si>
  <si>
    <t>2020103</t>
  </si>
  <si>
    <t>2020104</t>
  </si>
  <si>
    <t>2020150</t>
  </si>
  <si>
    <t>2020199</t>
  </si>
  <si>
    <t xml:space="preserve">      其他外交管理事务支出</t>
  </si>
  <si>
    <t>20202</t>
  </si>
  <si>
    <t xml:space="preserve">    驻外机构</t>
  </si>
  <si>
    <t>2020201</t>
  </si>
  <si>
    <t xml:space="preserve">      驻外使领馆（团、处）</t>
  </si>
  <si>
    <t>2020202</t>
  </si>
  <si>
    <t xml:space="preserve">      其他驻外机构支出</t>
  </si>
  <si>
    <t>20203</t>
  </si>
  <si>
    <t xml:space="preserve">    对外援助</t>
  </si>
  <si>
    <t>2020304</t>
  </si>
  <si>
    <t xml:space="preserve">      援外优惠贷款贴息</t>
  </si>
  <si>
    <t>2020306</t>
  </si>
  <si>
    <t xml:space="preserve">      对外援助</t>
  </si>
  <si>
    <t>20204</t>
  </si>
  <si>
    <t xml:space="preserve">    国际组织</t>
  </si>
  <si>
    <t>2020401</t>
  </si>
  <si>
    <t xml:space="preserve">      国际组织会费</t>
  </si>
  <si>
    <t>2020402</t>
  </si>
  <si>
    <t xml:space="preserve">      国际组织捐赠</t>
  </si>
  <si>
    <t>2020403</t>
  </si>
  <si>
    <t xml:space="preserve">      维和摊款</t>
  </si>
  <si>
    <t>2020404</t>
  </si>
  <si>
    <t xml:space="preserve">      国际组织股金及基金</t>
  </si>
  <si>
    <t>2020499</t>
  </si>
  <si>
    <t xml:space="preserve">      其他国际组织支出</t>
  </si>
  <si>
    <t>20205</t>
  </si>
  <si>
    <t xml:space="preserve">    对外合作与交流</t>
  </si>
  <si>
    <t>2020503</t>
  </si>
  <si>
    <t xml:space="preserve">      在华国际会议</t>
  </si>
  <si>
    <t>2020504</t>
  </si>
  <si>
    <t xml:space="preserve">      国际交流活动</t>
  </si>
  <si>
    <t>2020505</t>
  </si>
  <si>
    <t xml:space="preserve">      对外合作活动</t>
  </si>
  <si>
    <t>2020599</t>
  </si>
  <si>
    <t xml:space="preserve">      其他对外合作与交流支出</t>
  </si>
  <si>
    <t>20206</t>
  </si>
  <si>
    <t xml:space="preserve">    对外宣传</t>
  </si>
  <si>
    <t>2020601</t>
  </si>
  <si>
    <t xml:space="preserve">      对外宣传</t>
  </si>
  <si>
    <t>20207</t>
  </si>
  <si>
    <t xml:space="preserve">    边界勘界联检</t>
  </si>
  <si>
    <t>2020701</t>
  </si>
  <si>
    <t xml:space="preserve">      边界勘界</t>
  </si>
  <si>
    <t>2020702</t>
  </si>
  <si>
    <t xml:space="preserve">      边界联检</t>
  </si>
  <si>
    <t>2020703</t>
  </si>
  <si>
    <t xml:space="preserve">      边界界桩维护</t>
  </si>
  <si>
    <t>2020799</t>
  </si>
  <si>
    <t xml:space="preserve">      其他支出</t>
  </si>
  <si>
    <t>20208</t>
  </si>
  <si>
    <t xml:space="preserve">    国际发展合作</t>
  </si>
  <si>
    <t>2020801</t>
  </si>
  <si>
    <t>2020802</t>
  </si>
  <si>
    <t>2020803</t>
  </si>
  <si>
    <t>2020850</t>
  </si>
  <si>
    <t>2020899</t>
  </si>
  <si>
    <t xml:space="preserve">      其他国际发展合作支出</t>
  </si>
  <si>
    <t>20299</t>
  </si>
  <si>
    <t xml:space="preserve">    其他外交支出</t>
  </si>
  <si>
    <t>2029999</t>
  </si>
  <si>
    <t xml:space="preserve">      其他外交支出</t>
  </si>
  <si>
    <t>203</t>
  </si>
  <si>
    <t xml:space="preserve">  国防支出</t>
  </si>
  <si>
    <t>20301</t>
  </si>
  <si>
    <t xml:space="preserve">    军费</t>
  </si>
  <si>
    <t>2030101</t>
  </si>
  <si>
    <t xml:space="preserve">      现役部队</t>
  </si>
  <si>
    <t>2030102</t>
  </si>
  <si>
    <t xml:space="preserve">      预备役部队</t>
  </si>
  <si>
    <t>2030199</t>
  </si>
  <si>
    <t xml:space="preserve">      其他军费支出</t>
  </si>
  <si>
    <t>20304</t>
  </si>
  <si>
    <t xml:space="preserve">    国防科研事业</t>
  </si>
  <si>
    <t>2030401</t>
  </si>
  <si>
    <t xml:space="preserve">      国防科研事业</t>
  </si>
  <si>
    <t>20305</t>
  </si>
  <si>
    <t xml:space="preserve">    专项工程</t>
  </si>
  <si>
    <t>2030501</t>
  </si>
  <si>
    <t xml:space="preserve">      专项工程</t>
  </si>
  <si>
    <t>20306</t>
  </si>
  <si>
    <t xml:space="preserve">    国防动员</t>
  </si>
  <si>
    <t>2030601</t>
  </si>
  <si>
    <t xml:space="preserve">      兵役征集</t>
  </si>
  <si>
    <t>2030602</t>
  </si>
  <si>
    <t xml:space="preserve">      经济动员</t>
  </si>
  <si>
    <t>2030603</t>
  </si>
  <si>
    <t xml:space="preserve">      人民防空</t>
  </si>
  <si>
    <t>2030604</t>
  </si>
  <si>
    <t xml:space="preserve">      交通战备</t>
  </si>
  <si>
    <t>2030607</t>
  </si>
  <si>
    <t xml:space="preserve">      民兵</t>
  </si>
  <si>
    <t>2030608</t>
  </si>
  <si>
    <t xml:space="preserve">      边海防</t>
  </si>
  <si>
    <t>2030699</t>
  </si>
  <si>
    <t xml:space="preserve">      其他国防动员支出</t>
  </si>
  <si>
    <t>20399</t>
  </si>
  <si>
    <t xml:space="preserve">    其他国防支出</t>
  </si>
  <si>
    <t>2039999</t>
  </si>
  <si>
    <t xml:space="preserve">      其他国防支出</t>
  </si>
  <si>
    <t>204</t>
  </si>
  <si>
    <t xml:space="preserve">  公共安全支出</t>
  </si>
  <si>
    <t>20401</t>
  </si>
  <si>
    <t xml:space="preserve">    武装警察部队</t>
  </si>
  <si>
    <t>2040101</t>
  </si>
  <si>
    <t xml:space="preserve">      武装警察部队</t>
  </si>
  <si>
    <t>2040199</t>
  </si>
  <si>
    <t xml:space="preserve">      其他武装警察部队支出</t>
  </si>
  <si>
    <t>20402</t>
  </si>
  <si>
    <t xml:space="preserve">    公安</t>
  </si>
  <si>
    <t>2040201</t>
  </si>
  <si>
    <t>2040202</t>
  </si>
  <si>
    <t>2040203</t>
  </si>
  <si>
    <t>2040219</t>
  </si>
  <si>
    <t>2040220</t>
  </si>
  <si>
    <t xml:space="preserve">      执法办案</t>
  </si>
  <si>
    <t>2040221</t>
  </si>
  <si>
    <t xml:space="preserve">      特别业务</t>
  </si>
  <si>
    <t>2040222</t>
  </si>
  <si>
    <t xml:space="preserve">      特勤业务</t>
  </si>
  <si>
    <t>2040223</t>
  </si>
  <si>
    <t xml:space="preserve">      移民事务</t>
  </si>
  <si>
    <t>2040250</t>
  </si>
  <si>
    <t>2040299</t>
  </si>
  <si>
    <t xml:space="preserve">      其他公安支出</t>
  </si>
  <si>
    <t>20403</t>
  </si>
  <si>
    <t xml:space="preserve">    国家安全</t>
  </si>
  <si>
    <t>2040301</t>
  </si>
  <si>
    <t>2040302</t>
  </si>
  <si>
    <t>2040303</t>
  </si>
  <si>
    <t>2040304</t>
  </si>
  <si>
    <t xml:space="preserve">      安全业务</t>
  </si>
  <si>
    <t>2040350</t>
  </si>
  <si>
    <t>2040399</t>
  </si>
  <si>
    <t xml:space="preserve">      其他国家安全支出</t>
  </si>
  <si>
    <t>20404</t>
  </si>
  <si>
    <t xml:space="preserve">    检察</t>
  </si>
  <si>
    <t>2040401</t>
  </si>
  <si>
    <t>2040402</t>
  </si>
  <si>
    <t>2040403</t>
  </si>
  <si>
    <t>2040409</t>
  </si>
  <si>
    <t xml:space="preserve">      “两房”建设</t>
  </si>
  <si>
    <t>2040410</t>
  </si>
  <si>
    <t xml:space="preserve">      检察监督</t>
  </si>
  <si>
    <t>2040450</t>
  </si>
  <si>
    <t>2040499</t>
  </si>
  <si>
    <t xml:space="preserve">      其他检察支出</t>
  </si>
  <si>
    <t>20405</t>
  </si>
  <si>
    <t xml:space="preserve">    法院</t>
  </si>
  <si>
    <t>2040501</t>
  </si>
  <si>
    <t>2040502</t>
  </si>
  <si>
    <t>2040503</t>
  </si>
  <si>
    <t>2040504</t>
  </si>
  <si>
    <t xml:space="preserve">      案件审判</t>
  </si>
  <si>
    <t>2040505</t>
  </si>
  <si>
    <t xml:space="preserve">      案件执行</t>
  </si>
  <si>
    <t>2040506</t>
  </si>
  <si>
    <t xml:space="preserve">      “两庭”建设</t>
  </si>
  <si>
    <t>2040550</t>
  </si>
  <si>
    <t>2040599</t>
  </si>
  <si>
    <t xml:space="preserve">      其他法院支出</t>
  </si>
  <si>
    <t>20406</t>
  </si>
  <si>
    <t xml:space="preserve">    司法</t>
  </si>
  <si>
    <t>2040601</t>
  </si>
  <si>
    <t>2040602</t>
  </si>
  <si>
    <t>2040603</t>
  </si>
  <si>
    <t>2040604</t>
  </si>
  <si>
    <t xml:space="preserve">      基层司法业务</t>
  </si>
  <si>
    <t>2040605</t>
  </si>
  <si>
    <t xml:space="preserve">      普法宣传</t>
  </si>
  <si>
    <t>2040606</t>
  </si>
  <si>
    <t xml:space="preserve">      律师管理</t>
  </si>
  <si>
    <t>2040607</t>
  </si>
  <si>
    <t xml:space="preserve">      公共法律服务</t>
  </si>
  <si>
    <t>2040608</t>
  </si>
  <si>
    <t xml:space="preserve">      国家统一法律职业资格考试</t>
  </si>
  <si>
    <t>2040610</t>
  </si>
  <si>
    <t xml:space="preserve">      社区矫正</t>
  </si>
  <si>
    <t>2040612</t>
  </si>
  <si>
    <t xml:space="preserve">      法治建设</t>
  </si>
  <si>
    <t>2040613</t>
  </si>
  <si>
    <t>2040650</t>
  </si>
  <si>
    <t>2040699</t>
  </si>
  <si>
    <t xml:space="preserve">      其他司法支出</t>
  </si>
  <si>
    <t>20407</t>
  </si>
  <si>
    <t xml:space="preserve">    监狱</t>
  </si>
  <si>
    <t>2040701</t>
  </si>
  <si>
    <t>2040702</t>
  </si>
  <si>
    <t>2040703</t>
  </si>
  <si>
    <t>2040704</t>
  </si>
  <si>
    <t xml:space="preserve">      罪犯生活及医疗卫生</t>
  </si>
  <si>
    <t>2040705</t>
  </si>
  <si>
    <t xml:space="preserve">      监狱业务及罪犯改造</t>
  </si>
  <si>
    <t>2040706</t>
  </si>
  <si>
    <t xml:space="preserve">      狱政设施建设</t>
  </si>
  <si>
    <t>2040707</t>
  </si>
  <si>
    <t>2040750</t>
  </si>
  <si>
    <t>2040799</t>
  </si>
  <si>
    <t xml:space="preserve">      其他监狱支出</t>
  </si>
  <si>
    <t>20408</t>
  </si>
  <si>
    <t xml:space="preserve">    强制隔离戒毒</t>
  </si>
  <si>
    <t>2040801</t>
  </si>
  <si>
    <t>2040802</t>
  </si>
  <si>
    <t>2040803</t>
  </si>
  <si>
    <t>2040804</t>
  </si>
  <si>
    <t xml:space="preserve">      强制隔离戒毒人员生活</t>
  </si>
  <si>
    <t>2040805</t>
  </si>
  <si>
    <t xml:space="preserve">      强制隔离戒毒人员教育</t>
  </si>
  <si>
    <t>2040806</t>
  </si>
  <si>
    <t xml:space="preserve">      所政设施建设</t>
  </si>
  <si>
    <t>2040807</t>
  </si>
  <si>
    <t>2040850</t>
  </si>
  <si>
    <t>2040899</t>
  </si>
  <si>
    <t xml:space="preserve">      其他强制隔离戒毒支出</t>
  </si>
  <si>
    <t>20409</t>
  </si>
  <si>
    <t xml:space="preserve">    国家保密</t>
  </si>
  <si>
    <t>2040901</t>
  </si>
  <si>
    <t>2040902</t>
  </si>
  <si>
    <t>2040903</t>
  </si>
  <si>
    <t>2040904</t>
  </si>
  <si>
    <t xml:space="preserve">      保密技术</t>
  </si>
  <si>
    <t>2040905</t>
  </si>
  <si>
    <t xml:space="preserve">      保密管理</t>
  </si>
  <si>
    <t>2040950</t>
  </si>
  <si>
    <t>2040999</t>
  </si>
  <si>
    <t xml:space="preserve">      其他国家保密支出</t>
  </si>
  <si>
    <t>20410</t>
  </si>
  <si>
    <t xml:space="preserve">    缉私警察</t>
  </si>
  <si>
    <t>2041001</t>
  </si>
  <si>
    <t>2041002</t>
  </si>
  <si>
    <t>2041006</t>
  </si>
  <si>
    <t>2041007</t>
  </si>
  <si>
    <t xml:space="preserve">      缉私业务</t>
  </si>
  <si>
    <t>2041099</t>
  </si>
  <si>
    <t xml:space="preserve">      其他缉私警察支出</t>
  </si>
  <si>
    <t>20499</t>
  </si>
  <si>
    <t xml:space="preserve">    其他公共安全支出</t>
  </si>
  <si>
    <t>2049902</t>
  </si>
  <si>
    <t xml:space="preserve">      国家司法救助支出</t>
  </si>
  <si>
    <t>2049999</t>
  </si>
  <si>
    <t xml:space="preserve">      其他公共安全支出</t>
  </si>
  <si>
    <t>205</t>
  </si>
  <si>
    <t xml:space="preserve">  教育支出</t>
  </si>
  <si>
    <t>20501</t>
  </si>
  <si>
    <t xml:space="preserve">    教育管理事务</t>
  </si>
  <si>
    <t>2050101</t>
  </si>
  <si>
    <t>2050102</t>
  </si>
  <si>
    <t>2050103</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</si>
  <si>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</si>
  <si>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</si>
  <si>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</si>
  <si>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</si>
  <si>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</si>
  <si>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</si>
  <si>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</si>
  <si>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</si>
  <si>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</si>
  <si>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</si>
  <si>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</si>
  <si>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</si>
  <si>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</si>
  <si>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</si>
  <si>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2050299</t>
  </si>
  <si>
    <t xml:space="preserve">      其他普通教育支出</t>
  </si>
  <si>
    <t>20503</t>
  </si>
  <si>
    <t xml:space="preserve">    职业教育</t>
  </si>
  <si>
    <t>2050301</t>
  </si>
  <si>
    <t xml:space="preserve">      初等职业教育</t>
  </si>
  <si>
    <t>2050302</t>
  </si>
  <si>
    <t xml:space="preserve">      中等职业教育</t>
  </si>
  <si>
    <t>2050303</t>
  </si>
  <si>
    <t xml:space="preserve">      技校教育</t>
  </si>
  <si>
    <t>2050305</t>
  </si>
  <si>
    <t xml:space="preserve">      高等职业教育</t>
  </si>
  <si>
    <t>2050399</t>
  </si>
  <si>
    <t xml:space="preserve">      其他职业教育支出</t>
  </si>
  <si>
    <t>20504</t>
  </si>
  <si>
    <t xml:space="preserve">    成人教育</t>
  </si>
  <si>
    <t>2050401</t>
  </si>
  <si>
    <t xml:space="preserve">      成人初等教育</t>
  </si>
  <si>
    <t>2050402</t>
  </si>
  <si>
    <t xml:space="preserve">      成人中等教育</t>
  </si>
  <si>
    <t>2050403</t>
  </si>
  <si>
    <t xml:space="preserve">      成人高等教育</t>
  </si>
  <si>
    <t>2050404</t>
  </si>
  <si>
    <t xml:space="preserve">      成人广播电视教育</t>
  </si>
  <si>
    <t>2050499</t>
  </si>
  <si>
    <t xml:space="preserve">      其他成人教育支出</t>
  </si>
  <si>
    <t>20505</t>
  </si>
  <si>
    <t xml:space="preserve">    广播电视教育</t>
  </si>
  <si>
    <t>2050501</t>
  </si>
  <si>
    <t xml:space="preserve">      广播电视学校</t>
  </si>
  <si>
    <t>2050502</t>
  </si>
  <si>
    <t xml:space="preserve">      教育电视台</t>
  </si>
  <si>
    <t>2050599</t>
  </si>
  <si>
    <t xml:space="preserve">      其他广播电视教育支出</t>
  </si>
  <si>
    <t>20506</t>
  </si>
  <si>
    <t xml:space="preserve">    留学教育</t>
  </si>
  <si>
    <t>2050601</t>
  </si>
  <si>
    <t xml:space="preserve">      出国留学教育</t>
  </si>
  <si>
    <t>2050602</t>
  </si>
  <si>
    <t xml:space="preserve">      来华留学教育</t>
  </si>
  <si>
    <t>2050699</t>
  </si>
  <si>
    <t xml:space="preserve">      其他留学教育支出</t>
  </si>
  <si>
    <t>20507</t>
  </si>
  <si>
    <t xml:space="preserve">    特殊教育</t>
  </si>
  <si>
    <t>2050701</t>
  </si>
  <si>
    <t xml:space="preserve">      特殊学校教育</t>
  </si>
  <si>
    <t>2050702</t>
  </si>
  <si>
    <t xml:space="preserve">      工读学校教育</t>
  </si>
  <si>
    <t>2050799</t>
  </si>
  <si>
    <t xml:space="preserve">      其他特殊教育支出</t>
  </si>
  <si>
    <t>20508</t>
  </si>
  <si>
    <t xml:space="preserve">    进修及培训</t>
  </si>
  <si>
    <t>2050801</t>
  </si>
  <si>
    <t xml:space="preserve">      教师进修</t>
  </si>
  <si>
    <t>2050802</t>
  </si>
  <si>
    <t xml:space="preserve">      干部教育</t>
  </si>
  <si>
    <t>2050803</t>
  </si>
  <si>
    <t xml:space="preserve">      培训支出</t>
  </si>
  <si>
    <t>2050804</t>
  </si>
  <si>
    <t xml:space="preserve">      退役士兵能力提升</t>
  </si>
  <si>
    <t>2050899</t>
  </si>
  <si>
    <t xml:space="preserve">      其他进修及培训</t>
  </si>
  <si>
    <t>20509</t>
  </si>
  <si>
    <t xml:space="preserve">    教育费附加安排的支出</t>
  </si>
  <si>
    <t>2050901</t>
  </si>
  <si>
    <t xml:space="preserve">      农村中小学校舍建设</t>
  </si>
  <si>
    <t>2050902</t>
  </si>
  <si>
    <t xml:space="preserve">      农村中小学教学设施</t>
  </si>
  <si>
    <t>2050903</t>
  </si>
  <si>
    <t xml:space="preserve">      城市中小学校舍建设</t>
  </si>
  <si>
    <t>2050904</t>
  </si>
  <si>
    <t xml:space="preserve">      城市中小学教学设施</t>
  </si>
  <si>
    <t>2050905</t>
  </si>
  <si>
    <t xml:space="preserve">      中等职业学校教学设施</t>
  </si>
  <si>
    <t>2050999</t>
  </si>
  <si>
    <t xml:space="preserve">      其他教育费附加安排的支出</t>
  </si>
  <si>
    <t>20599</t>
  </si>
  <si>
    <t xml:space="preserve">    其他教育支出</t>
  </si>
  <si>
    <t>2059999</t>
  </si>
  <si>
    <t xml:space="preserve">      其他教育支出</t>
  </si>
  <si>
    <t>206</t>
  </si>
  <si>
    <t xml:space="preserve">  科学技术支出</t>
  </si>
  <si>
    <t>20601</t>
  </si>
  <si>
    <t xml:space="preserve">    科学技术管理事务</t>
  </si>
  <si>
    <t>2060101</t>
  </si>
  <si>
    <t>2060102</t>
  </si>
  <si>
    <t>2060103</t>
  </si>
  <si>
    <t>2060199</t>
  </si>
  <si>
    <t xml:space="preserve">      其他科学技术管理事务支出</t>
  </si>
  <si>
    <t>20602</t>
  </si>
  <si>
    <t xml:space="preserve">    基础研究</t>
  </si>
  <si>
    <t>2060201</t>
  </si>
  <si>
    <t xml:space="preserve">      机构运行</t>
  </si>
  <si>
    <t>2060203</t>
  </si>
  <si>
    <t xml:space="preserve">      自然科学基金</t>
  </si>
  <si>
    <t>2060204</t>
  </si>
  <si>
    <t xml:space="preserve">      实验室及相关设施</t>
  </si>
  <si>
    <t>2060205</t>
  </si>
  <si>
    <t xml:space="preserve">      重大科学工程</t>
  </si>
  <si>
    <t>2060206</t>
  </si>
  <si>
    <t xml:space="preserve">      专项基础科研</t>
  </si>
  <si>
    <t>2060207</t>
  </si>
  <si>
    <t xml:space="preserve">      专项技术基础</t>
  </si>
  <si>
    <t>2060208</t>
  </si>
  <si>
    <t xml:space="preserve">      科技人才队伍建设</t>
  </si>
  <si>
    <t>2060299</t>
  </si>
  <si>
    <t xml:space="preserve">      其他基础研究支出</t>
  </si>
  <si>
    <t>20603</t>
  </si>
  <si>
    <t xml:space="preserve">    应用研究</t>
  </si>
  <si>
    <t>2060301</t>
  </si>
  <si>
    <t>2060302</t>
  </si>
  <si>
    <t xml:space="preserve">      社会公益研究</t>
  </si>
  <si>
    <t>2060303</t>
  </si>
  <si>
    <t xml:space="preserve">      高技术研究</t>
  </si>
  <si>
    <t>2060304</t>
  </si>
  <si>
    <t xml:space="preserve">      专项科研试制</t>
  </si>
  <si>
    <t>2060399</t>
  </si>
  <si>
    <t xml:space="preserve">      其他应用研究支出</t>
  </si>
  <si>
    <t>20604</t>
  </si>
  <si>
    <t xml:space="preserve">    技术研究与开发</t>
  </si>
  <si>
    <t>2060401</t>
  </si>
  <si>
    <t>2060404</t>
  </si>
  <si>
    <t xml:space="preserve">      科技成果转化与扩散</t>
  </si>
  <si>
    <t>2060405</t>
  </si>
  <si>
    <t xml:space="preserve">      共性技术研究与开发</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</si>
  <si>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</si>
  <si>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</si>
  <si>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</si>
  <si>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</si>
  <si>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</si>
  <si>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</si>
  <si>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</si>
  <si>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</si>
  <si>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</si>
  <si>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</si>
  <si>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</si>
  <si>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</si>
  <si>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</si>
  <si>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2060601</t>
  </si>
  <si>
    <t xml:space="preserve">      社会科学研究机构</t>
  </si>
  <si>
    <t>2060602</t>
  </si>
  <si>
    <t xml:space="preserve">      社会科学研究</t>
  </si>
  <si>
    <t>2060603</t>
  </si>
  <si>
    <t xml:space="preserve">      社科基金支出</t>
  </si>
  <si>
    <t>2060699</t>
  </si>
  <si>
    <t xml:space="preserve">      其他社会科学支出</t>
  </si>
  <si>
    <t>20607</t>
  </si>
  <si>
    <t xml:space="preserve">    科学技术普及</t>
  </si>
  <si>
    <t>2060701</t>
  </si>
  <si>
    <t>2060702</t>
  </si>
  <si>
    <t xml:space="preserve">      科普活动</t>
  </si>
  <si>
    <t>2060703</t>
  </si>
  <si>
    <t xml:space="preserve">      青少年科技活动</t>
  </si>
  <si>
    <t>2060704</t>
  </si>
  <si>
    <t xml:space="preserve">      学术交流活动</t>
  </si>
  <si>
    <t>2060705</t>
  </si>
  <si>
    <t xml:space="preserve">      科技馆站</t>
  </si>
  <si>
    <t>2060799</t>
  </si>
  <si>
    <t xml:space="preserve">      其他科学技术普及支出</t>
  </si>
  <si>
    <t>20608</t>
  </si>
  <si>
    <t xml:space="preserve">    科技交流与合作</t>
  </si>
  <si>
    <t>2060801</t>
  </si>
  <si>
    <t xml:space="preserve">      国际交流与合作</t>
  </si>
  <si>
    <t>2060802</t>
  </si>
  <si>
    <t xml:space="preserve">      重大科技合作项目</t>
  </si>
  <si>
    <t>2060899</t>
  </si>
  <si>
    <t xml:space="preserve">      其他科技交流与合作支出</t>
  </si>
  <si>
    <t>20609</t>
  </si>
  <si>
    <t xml:space="preserve">    科技重大项目</t>
  </si>
  <si>
    <t>2060901</t>
  </si>
  <si>
    <t xml:space="preserve">      科技重大专项</t>
  </si>
  <si>
    <t>2060902</t>
  </si>
  <si>
    <t xml:space="preserve">      重点研发计划</t>
  </si>
  <si>
    <t>2060999</t>
  </si>
  <si>
    <t xml:space="preserve">      其他科技重大项目</t>
  </si>
  <si>
    <t>20699</t>
  </si>
  <si>
    <t xml:space="preserve">    其他科学技术支出</t>
  </si>
  <si>
    <t>2069901</t>
  </si>
  <si>
    <t xml:space="preserve">      科技奖励</t>
  </si>
  <si>
    <t>2069902</t>
  </si>
  <si>
    <t xml:space="preserve">      核应急</t>
  </si>
  <si>
    <t>2069903</t>
  </si>
  <si>
    <t xml:space="preserve">      转制科研机构</t>
  </si>
  <si>
    <t>2069999</t>
  </si>
  <si>
    <t xml:space="preserve">      其他科学技术支出</t>
  </si>
  <si>
    <t>207</t>
  </si>
  <si>
    <t xml:space="preserve">  文化旅游体育与传媒支出</t>
  </si>
  <si>
    <t>20701</t>
  </si>
  <si>
    <t xml:space="preserve">    文化和旅游</t>
  </si>
  <si>
    <t>2070101</t>
  </si>
  <si>
    <t>2070102</t>
  </si>
  <si>
    <t>2070103</t>
  </si>
  <si>
    <t>2070104</t>
  </si>
  <si>
    <t xml:space="preserve">      图书馆</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</si>
  <si>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</si>
  <si>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</si>
  <si>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</si>
  <si>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</si>
  <si>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</si>
  <si>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</si>
  <si>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</si>
  <si>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</si>
  <si>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</si>
  <si>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</si>
  <si>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</si>
  <si>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文化和旅游交流与合作</t>
  </si>
  <si>
    <t>2070111</t>
  </si>
  <si>
    <t xml:space="preserve">      文化创作与保护</t>
  </si>
  <si>
    <t>2070112</t>
  </si>
  <si>
    <t xml:space="preserve">      文化和旅游市场管理</t>
  </si>
  <si>
    <t>2070113</t>
  </si>
  <si>
    <t xml:space="preserve">      旅游宣传</t>
  </si>
  <si>
    <t>2070114</t>
  </si>
  <si>
    <t xml:space="preserve">      文化和旅游管理事务</t>
  </si>
  <si>
    <t>2070199</t>
  </si>
  <si>
    <t xml:space="preserve">      其他文化和旅游支出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</si>
  <si>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</si>
  <si>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</si>
  <si>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</si>
  <si>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</si>
  <si>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</si>
  <si>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</si>
  <si>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</si>
  <si>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</si>
  <si>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</si>
  <si>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</si>
  <si>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</si>
  <si>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</si>
  <si>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</si>
  <si>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</si>
  <si>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</si>
  <si>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</si>
  <si>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</si>
  <si>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</si>
  <si>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</si>
  <si>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</si>
  <si>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</si>
  <si>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</si>
  <si>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</si>
  <si>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</si>
  <si>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</si>
  <si>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</si>
  <si>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</si>
  <si>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</si>
  <si>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</si>
  <si>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</si>
  <si>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</si>
  <si>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</si>
  <si>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20706</t>
  </si>
  <si>
    <t xml:space="preserve">    新闻出版电影</t>
  </si>
  <si>
    <t>2070601</t>
  </si>
  <si>
    <t>2070602</t>
  </si>
  <si>
    <t>2070603</t>
  </si>
  <si>
    <t>2070604</t>
  </si>
  <si>
    <t xml:space="preserve">      新闻通讯</t>
  </si>
  <si>
    <t>2070605</t>
  </si>
  <si>
    <t xml:space="preserve">      出版发行</t>
  </si>
  <si>
    <t>2070606</t>
  </si>
  <si>
    <t xml:space="preserve">      版权管理</t>
  </si>
  <si>
    <t>2070607</t>
  </si>
  <si>
    <t xml:space="preserve">      电影</t>
  </si>
  <si>
    <t>2070699</t>
  </si>
  <si>
    <t xml:space="preserve">      其他新闻出版电影支出</t>
  </si>
  <si>
    <t>20708</t>
  </si>
  <si>
    <t xml:space="preserve">    广播电视</t>
  </si>
  <si>
    <t>2070801</t>
  </si>
  <si>
    <t>2070802</t>
  </si>
  <si>
    <t>2070803</t>
  </si>
  <si>
    <t>2070806</t>
  </si>
  <si>
    <t xml:space="preserve">      监测监管</t>
  </si>
  <si>
    <t>2070807</t>
  </si>
  <si>
    <t xml:space="preserve">      传输发射</t>
  </si>
  <si>
    <t>2070808</t>
  </si>
  <si>
    <t xml:space="preserve">      广播电视事务</t>
  </si>
  <si>
    <t>2070899</t>
  </si>
  <si>
    <t xml:space="preserve">      其他广播电视支出</t>
  </si>
  <si>
    <t>20799</t>
  </si>
  <si>
    <t xml:space="preserve">    其他文化旅游体育与传媒支出</t>
  </si>
  <si>
    <t>2079902</t>
  </si>
  <si>
    <t xml:space="preserve">      宣传文化发展专项支出</t>
  </si>
  <si>
    <t>2079903</t>
  </si>
  <si>
    <t xml:space="preserve">      文化产业发展专项支出</t>
  </si>
  <si>
    <t>2079999</t>
  </si>
  <si>
    <t xml:space="preserve">      其他文化旅游体育与传媒支出</t>
  </si>
  <si>
    <t>208</t>
  </si>
  <si>
    <t xml:space="preserve">  社会保障和就业支出</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</si>
  <si>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</si>
  <si>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</si>
  <si>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</si>
  <si>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</si>
  <si>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</si>
  <si>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</si>
  <si>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</si>
  <si>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</si>
  <si>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</si>
  <si>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</si>
  <si>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</si>
  <si>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</si>
  <si>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</si>
  <si>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</si>
  <si>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</si>
  <si>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</si>
  <si>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</si>
  <si>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</si>
  <si>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</si>
  <si>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</si>
  <si>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</si>
  <si>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</si>
  <si>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2080113</t>
  </si>
  <si>
    <t xml:space="preserve">      政府特殊津贴</t>
  </si>
  <si>
    <t>2080114</t>
  </si>
  <si>
    <t xml:space="preserve">      资助留学回国人员</t>
  </si>
  <si>
    <t>2080115</t>
  </si>
  <si>
    <t xml:space="preserve">      博士后日常经费</t>
  </si>
  <si>
    <t>2080116</t>
  </si>
  <si>
    <t xml:space="preserve">      引进人才费用</t>
  </si>
  <si>
    <t>2080150</t>
  </si>
  <si>
    <t>2080199</t>
  </si>
  <si>
    <t xml:space="preserve">      其他人力资源和社会保障管理事务支出</t>
  </si>
  <si>
    <t>20802</t>
  </si>
  <si>
    <t xml:space="preserve">    民政管理事务</t>
  </si>
  <si>
    <t>2080201</t>
  </si>
  <si>
    <t>2080202</t>
  </si>
  <si>
    <t>2080203</t>
  </si>
  <si>
    <t>2080206</t>
  </si>
  <si>
    <t xml:space="preserve">      社会组织管理</t>
  </si>
  <si>
    <t>2080207</t>
  </si>
  <si>
    <t xml:space="preserve">      行政区划和地名管理</t>
  </si>
  <si>
    <t>2080208</t>
  </si>
  <si>
    <t xml:space="preserve">      基层政权建设和社区治理</t>
  </si>
  <si>
    <t>2080299</t>
  </si>
  <si>
    <t xml:space="preserve">      其他民政管理事务支出</t>
  </si>
  <si>
    <t>20804</t>
  </si>
  <si>
    <t xml:space="preserve">    补充全国社会保障基金</t>
  </si>
  <si>
    <t>2080402</t>
  </si>
  <si>
    <t xml:space="preserve">      用一般公共预算补充基金</t>
  </si>
  <si>
    <t>20805</t>
  </si>
  <si>
    <t xml:space="preserve">    行政事业单位养老支出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</si>
  <si>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</si>
  <si>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</si>
  <si>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</si>
  <si>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</si>
  <si>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</si>
  <si>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</si>
  <si>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</si>
  <si>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</si>
  <si>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</si>
  <si>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</si>
  <si>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</si>
  <si>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</si>
  <si>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2080508</t>
  </si>
  <si>
    <t xml:space="preserve">      对机关事业单位职业年金的补助</t>
  </si>
  <si>
    <t>2080599</t>
  </si>
  <si>
    <t xml:space="preserve">      其他行政事业单位养老支出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</si>
  <si>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</si>
  <si>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</si>
  <si>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</si>
  <si>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</si>
  <si>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</si>
  <si>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</si>
  <si>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</si>
  <si>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</si>
  <si>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</si>
  <si>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</si>
  <si>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</si>
  <si>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就业创业服务补贴</t>
  </si>
  <si>
    <t>2080702</t>
  </si>
  <si>
    <t xml:space="preserve">      职业培训补贴</t>
  </si>
  <si>
    <t>2080704</t>
  </si>
  <si>
    <t xml:space="preserve">      社会保险补贴</t>
  </si>
  <si>
    <t>2080705</t>
  </si>
  <si>
    <t xml:space="preserve">      公益性岗位补贴</t>
  </si>
  <si>
    <t>2080709</t>
  </si>
  <si>
    <t xml:space="preserve">      职业技能鉴定补贴</t>
  </si>
  <si>
    <t>2080711</t>
  </si>
  <si>
    <t xml:space="preserve">      就业见习补贴</t>
  </si>
  <si>
    <t>2080712</t>
  </si>
  <si>
    <t xml:space="preserve">      高技能人才培养补助</t>
  </si>
  <si>
    <t>2080713</t>
  </si>
  <si>
    <t xml:space="preserve">      促进创业补贴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</si>
  <si>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</si>
  <si>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</si>
  <si>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</si>
  <si>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</si>
  <si>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</si>
  <si>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</si>
  <si>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</si>
  <si>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</si>
  <si>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</si>
  <si>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</si>
  <si>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2080805</t>
  </si>
  <si>
    <t xml:space="preserve">      义务兵优待</t>
  </si>
  <si>
    <t>2080806</t>
  </si>
  <si>
    <t xml:space="preserve">      农村籍退役士兵老年生活补助</t>
  </si>
  <si>
    <t>2080807</t>
  </si>
  <si>
    <t xml:space="preserve">      光荣院</t>
  </si>
  <si>
    <t>2080808</t>
  </si>
  <si>
    <t xml:space="preserve">      烈士纪念设施管理维护</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</si>
  <si>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</si>
  <si>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</si>
  <si>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</si>
  <si>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</si>
  <si>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</si>
  <si>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</si>
  <si>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</si>
  <si>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</si>
  <si>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</si>
  <si>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</si>
  <si>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</si>
  <si>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</si>
  <si>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2080905</t>
  </si>
  <si>
    <t xml:space="preserve">      军队转业干部安置</t>
  </si>
  <si>
    <t>2080999</t>
  </si>
  <si>
    <t xml:space="preserve">      其他退役安置支出</t>
  </si>
  <si>
    <t>20810</t>
  </si>
  <si>
    <t xml:space="preserve">    社会福利</t>
  </si>
  <si>
    <t>2081001</t>
  </si>
  <si>
    <t xml:space="preserve">      儿童福利</t>
  </si>
  <si>
    <t>2081002</t>
  </si>
  <si>
    <t xml:space="preserve">      老年福利</t>
  </si>
  <si>
    <t>2081003</t>
  </si>
  <si>
    <t xml:space="preserve">      康复辅具</t>
  </si>
  <si>
    <t>2081004</t>
  </si>
  <si>
    <t xml:space="preserve">      殡葬</t>
  </si>
  <si>
    <t>2081005</t>
  </si>
  <si>
    <t xml:space="preserve">      社会福利事业单位</t>
  </si>
  <si>
    <t>2081006</t>
  </si>
  <si>
    <t xml:space="preserve">      养老服务</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</si>
  <si>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</si>
  <si>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</si>
  <si>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</si>
  <si>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</si>
  <si>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</si>
  <si>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</si>
  <si>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</si>
  <si>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</si>
  <si>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</si>
  <si>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</si>
  <si>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t>
  </si>
  <si>
    <t>2081106</t>
  </si>
  <si>
    <t xml:space="preserve">      残疾人体育</t>
  </si>
  <si>
    <t>2081107</t>
  </si>
  <si>
    <t xml:space="preserve">      残疾人生活和护理补贴</t>
  </si>
  <si>
    <t>2081199</t>
  </si>
  <si>
    <t xml:space="preserve">      其他残疾人事业支出</t>
  </si>
  <si>
    <t>20816</t>
  </si>
  <si>
    <t xml:space="preserve">    红十字事业</t>
  </si>
  <si>
    <t>2081601</t>
  </si>
  <si>
    <t>2081602</t>
  </si>
  <si>
    <t>2081603</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</si>
  <si>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</si>
  <si>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</si>
  <si>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</si>
  <si>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</si>
  <si>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</si>
  <si>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</si>
  <si>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</si>
  <si>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</si>
  <si>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</si>
  <si>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</si>
  <si>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</si>
  <si>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</si>
  <si>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</si>
  <si>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</si>
  <si>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</si>
  <si>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</si>
  <si>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2082101</t>
  </si>
  <si>
    <t xml:space="preserve">      城市特困人员救助供养支出</t>
  </si>
  <si>
    <t>2082102</t>
  </si>
  <si>
    <t xml:space="preserve">      农村特困人员救助供养支出</t>
  </si>
  <si>
    <t>20824</t>
  </si>
  <si>
    <t xml:space="preserve">    补充道路交通事故社会救助基金</t>
  </si>
  <si>
    <t>2082401</t>
  </si>
  <si>
    <t xml:space="preserve">      交强险增值税补助基金支出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</si>
  <si>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</si>
  <si>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</si>
  <si>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</si>
  <si>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</si>
  <si>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</si>
  <si>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</si>
  <si>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</si>
  <si>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</si>
  <si>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</si>
  <si>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</si>
  <si>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</si>
  <si>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</si>
  <si>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</si>
  <si>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</si>
  <si>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2082699</t>
  </si>
  <si>
    <t xml:space="preserve">      财政对其他基本养老保险基金的补助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</si>
  <si>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</si>
  <si>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</si>
  <si>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</si>
  <si>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</si>
  <si>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</si>
  <si>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</si>
  <si>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2082799</t>
  </si>
  <si>
    <t xml:space="preserve">      其他财政对社会保险基金的补助</t>
  </si>
  <si>
    <t>20828</t>
  </si>
  <si>
    <t xml:space="preserve">    退役军人管理事务</t>
  </si>
  <si>
    <t>2082801</t>
  </si>
  <si>
    <t>2082802</t>
  </si>
  <si>
    <t>2082803</t>
  </si>
  <si>
    <t>2082804</t>
  </si>
  <si>
    <t xml:space="preserve">      拥军优属</t>
  </si>
  <si>
    <t>2082805</t>
  </si>
  <si>
    <t xml:space="preserve">      军供保障</t>
  </si>
  <si>
    <t>2082850</t>
  </si>
  <si>
    <t>2082899</t>
  </si>
  <si>
    <t xml:space="preserve">      其他退役军人事务管理支出</t>
  </si>
  <si>
    <t>20830</t>
  </si>
  <si>
    <t xml:space="preserve">    财政代缴社会保险费支出</t>
  </si>
  <si>
    <t>2083001</t>
  </si>
  <si>
    <t xml:space="preserve">      财政代缴城乡居民基本养老保险费支出</t>
  </si>
  <si>
    <t>2083099</t>
  </si>
  <si>
    <t xml:space="preserve">      财政代缴其他社会保险费支出</t>
  </si>
  <si>
    <t>20899</t>
  </si>
  <si>
    <t xml:space="preserve">    其他社会保障和就业支出</t>
  </si>
  <si>
    <t>2089999</t>
  </si>
  <si>
    <t xml:space="preserve">      其他社会保障和就业支出</t>
  </si>
  <si>
    <t>210</t>
  </si>
  <si>
    <t xml:space="preserve">  卫生健康支出</t>
  </si>
  <si>
    <t>21001</t>
  </si>
  <si>
    <t xml:space="preserve">    卫生健康管理事务</t>
  </si>
  <si>
    <t>2100101</t>
  </si>
  <si>
    <t>2100102</t>
  </si>
  <si>
    <t>2100103</t>
  </si>
  <si>
    <t>2100199</t>
  </si>
  <si>
    <t xml:space="preserve">      其他卫生健康管理事务支出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</si>
  <si>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</si>
  <si>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</si>
  <si>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</si>
  <si>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</si>
  <si>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</si>
  <si>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</si>
  <si>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</si>
  <si>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</si>
  <si>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</si>
  <si>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</si>
  <si>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</si>
  <si>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</si>
  <si>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</si>
  <si>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妇幼保健医院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</si>
  <si>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</si>
  <si>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</si>
  <si>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</si>
  <si>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</si>
  <si>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</si>
  <si>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</si>
  <si>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</si>
  <si>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</si>
  <si>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</si>
  <si>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</si>
  <si>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2100212</t>
  </si>
  <si>
    <t xml:space="preserve">      康复医院</t>
  </si>
  <si>
    <t>2100213</t>
  </si>
  <si>
    <t xml:space="preserve">      优抚医院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</si>
  <si>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</si>
  <si>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</si>
  <si>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</si>
  <si>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</si>
  <si>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</si>
  <si>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</si>
  <si>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</si>
  <si>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</si>
  <si>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</si>
  <si>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</si>
  <si>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</si>
  <si>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</si>
  <si>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</si>
  <si>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</si>
  <si>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</si>
  <si>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</si>
  <si>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</si>
  <si>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</si>
  <si>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</si>
  <si>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</si>
  <si>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</si>
  <si>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</si>
  <si>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</si>
  <si>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</si>
  <si>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</si>
  <si>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</si>
  <si>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</si>
  <si>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</si>
  <si>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</si>
  <si>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</si>
  <si>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</si>
  <si>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</si>
  <si>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</si>
  <si>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</si>
  <si>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</si>
  <si>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</si>
  <si>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</si>
  <si>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</si>
  <si>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</si>
  <si>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</si>
  <si>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</si>
  <si>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</si>
  <si>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</si>
  <si>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</si>
  <si>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</si>
  <si>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</si>
  <si>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</si>
  <si>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</si>
  <si>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</si>
  <si>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</si>
  <si>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</si>
  <si>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</si>
  <si>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</si>
  <si>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</si>
  <si>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</si>
  <si>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</si>
  <si>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</si>
  <si>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</si>
  <si>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21012</t>
  </si>
  <si>
    <t xml:space="preserve">    财政对基本医疗保险基金的补助</t>
  </si>
  <si>
    <t>2101201</t>
  </si>
  <si>
    <t xml:space="preserve">      财政对职工基本医疗保险基金的补助</t>
  </si>
  <si>
    <t>2101202</t>
  </si>
  <si>
    <t xml:space="preserve">      财政对城乡居民基本医疗保险基金的补助</t>
  </si>
  <si>
    <t>2101299</t>
  </si>
  <si>
    <t xml:space="preserve">      财政对其他基本医疗保险基金的补助</t>
  </si>
  <si>
    <t>21013</t>
  </si>
  <si>
    <t xml:space="preserve">    医疗救助</t>
  </si>
  <si>
    <t>2101301</t>
  </si>
  <si>
    <t xml:space="preserve">      城乡医疗救助</t>
  </si>
  <si>
    <t>2101302</t>
  </si>
  <si>
    <t xml:space="preserve">      疾病应急救助</t>
  </si>
  <si>
    <t>2101399</t>
  </si>
  <si>
    <t xml:space="preserve">      其他医疗救助支出</t>
  </si>
  <si>
    <t>21014</t>
  </si>
  <si>
    <t xml:space="preserve">    优抚对象医疗</t>
  </si>
  <si>
    <t>2101401</t>
  </si>
  <si>
    <t xml:space="preserve">      优抚对象医疗补助</t>
  </si>
  <si>
    <t>2101499</t>
  </si>
  <si>
    <t xml:space="preserve">      其他优抚对象医疗支出</t>
  </si>
  <si>
    <t>21015</t>
  </si>
  <si>
    <t xml:space="preserve">    医疗保障管理事务</t>
  </si>
  <si>
    <t>2101501</t>
  </si>
  <si>
    <t>2101502</t>
  </si>
  <si>
    <t>2101503</t>
  </si>
  <si>
    <t>2101504</t>
  </si>
  <si>
    <t>2101505</t>
  </si>
  <si>
    <t xml:space="preserve">      医疗保障政策管理</t>
  </si>
  <si>
    <t>2101506</t>
  </si>
  <si>
    <t xml:space="preserve">      医疗保障经办事务</t>
  </si>
  <si>
    <t>2101550</t>
  </si>
  <si>
    <t>2101599</t>
  </si>
  <si>
    <t xml:space="preserve">      其他医疗保障管理事务支出</t>
  </si>
  <si>
    <t>21016</t>
  </si>
  <si>
    <t xml:space="preserve">    老龄卫生健康事务</t>
  </si>
  <si>
    <t>2101601</t>
  </si>
  <si>
    <t xml:space="preserve">      老龄卫生健康事务</t>
  </si>
  <si>
    <t>21017</t>
  </si>
  <si>
    <t xml:space="preserve">    中医药事务</t>
  </si>
  <si>
    <t>2101701</t>
  </si>
  <si>
    <t>2101702</t>
  </si>
  <si>
    <t>2101703</t>
  </si>
  <si>
    <t>2101704</t>
  </si>
  <si>
    <t>2101799</t>
  </si>
  <si>
    <t xml:space="preserve">      其他中医药事务支出</t>
  </si>
  <si>
    <t>21018</t>
  </si>
  <si>
    <t xml:space="preserve">    疾病预防控制事务</t>
  </si>
  <si>
    <t>2101899</t>
  </si>
  <si>
    <t xml:space="preserve">      其他疾病预防控制事务支出</t>
  </si>
  <si>
    <t>21019</t>
  </si>
  <si>
    <t xml:space="preserve">    托育服务</t>
  </si>
  <si>
    <t>2101999</t>
  </si>
  <si>
    <t xml:space="preserve">      其他托育服务支出</t>
  </si>
  <si>
    <t>21099</t>
  </si>
  <si>
    <t xml:space="preserve">    其他卫生健康支出</t>
  </si>
  <si>
    <t>2109999</t>
  </si>
  <si>
    <t xml:space="preserve">      其他卫生健康支出</t>
  </si>
  <si>
    <t>211</t>
  </si>
  <si>
    <t xml:space="preserve">  节能环保支出</t>
  </si>
  <si>
    <t>21101</t>
  </si>
  <si>
    <t xml:space="preserve">    环境保护管理事务</t>
  </si>
  <si>
    <t>2110101</t>
  </si>
  <si>
    <t>2110102</t>
  </si>
  <si>
    <t>2110103</t>
  </si>
  <si>
    <t>2110104</t>
  </si>
  <si>
    <t xml:space="preserve">      生态环境保护宣传</t>
  </si>
  <si>
    <t>2110105</t>
  </si>
  <si>
    <t xml:space="preserve">      环境保护法规、规划及标准</t>
  </si>
  <si>
    <t>2110106</t>
  </si>
  <si>
    <t xml:space="preserve">      生态环境国际合作及履约</t>
  </si>
  <si>
    <t>2110107</t>
  </si>
  <si>
    <t xml:space="preserve">      生态环境保护行政许可</t>
  </si>
  <si>
    <t>2110108</t>
  </si>
  <si>
    <t xml:space="preserve">      应对气候变化管理事务</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</si>
  <si>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</si>
  <si>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</si>
  <si>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</si>
  <si>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</si>
  <si>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</si>
  <si>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</si>
  <si>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</si>
  <si>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</si>
  <si>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</si>
  <si>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</si>
  <si>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</si>
  <si>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</si>
  <si>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</si>
  <si>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</si>
  <si>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</si>
  <si>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</si>
  <si>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</si>
  <si>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</si>
  <si>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</si>
  <si>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</si>
  <si>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</si>
  <si>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</si>
  <si>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</si>
  <si>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</si>
  <si>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</si>
  <si>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土壤</t>
  </si>
  <si>
    <t>2110399</t>
  </si>
  <si>
    <t xml:space="preserve">      其他污染防治支出</t>
  </si>
  <si>
    <t>21104</t>
  </si>
  <si>
    <t xml:space="preserve">    自然生态保护</t>
  </si>
  <si>
    <t>2110401</t>
  </si>
  <si>
    <t xml:space="preserve">      生态保护</t>
  </si>
  <si>
    <t>2110402</t>
  </si>
  <si>
    <t xml:space="preserve">      农村环境保护</t>
  </si>
  <si>
    <t>2110404</t>
  </si>
  <si>
    <t xml:space="preserve">      生物及物种资源保护</t>
  </si>
  <si>
    <t>2110405</t>
  </si>
  <si>
    <t xml:space="preserve">      草原生态修复治理</t>
  </si>
  <si>
    <t>2110406</t>
  </si>
  <si>
    <t xml:space="preserve">      自然保护地</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</si>
  <si>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</si>
  <si>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</si>
  <si>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</si>
  <si>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</si>
  <si>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</si>
  <si>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</si>
  <si>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</si>
  <si>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</si>
  <si>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</si>
  <si>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</si>
  <si>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</si>
  <si>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t>
  </si>
  <si>
    <t>2110507</t>
  </si>
  <si>
    <t xml:space="preserve">      停伐补助</t>
  </si>
  <si>
    <t>2110599</t>
  </si>
  <si>
    <t xml:space="preserve">      其他天然林保护支出</t>
  </si>
  <si>
    <t>21106</t>
  </si>
  <si>
    <t xml:space="preserve">    退耕还林还草</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</si>
  <si>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</si>
  <si>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</si>
  <si>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</si>
  <si>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</si>
  <si>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</si>
  <si>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</si>
  <si>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</si>
  <si>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</si>
  <si>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</si>
  <si>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其他退耕还林还草支出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</si>
  <si>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</si>
  <si>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</si>
  <si>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</si>
  <si>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</si>
  <si>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</si>
  <si>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</si>
  <si>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</si>
  <si>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</si>
  <si>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</si>
  <si>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</si>
  <si>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</si>
  <si>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</si>
  <si>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</si>
  <si>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t>
  </si>
  <si>
    <t>2110901</t>
  </si>
  <si>
    <t xml:space="preserve">      已垦草原退耕还草</t>
  </si>
  <si>
    <t>21110</t>
  </si>
  <si>
    <t xml:space="preserve">    能源节约利用</t>
  </si>
  <si>
    <t>2111001</t>
  </si>
  <si>
    <t xml:space="preserve">      能源节约利用</t>
  </si>
  <si>
    <t>21111</t>
  </si>
  <si>
    <t xml:space="preserve">    污染减排</t>
  </si>
  <si>
    <t>2111101</t>
  </si>
  <si>
    <t xml:space="preserve">      生态环境监测与信息</t>
  </si>
  <si>
    <t>2111102</t>
  </si>
  <si>
    <t xml:space="preserve">      生态环境执法监察</t>
  </si>
  <si>
    <t>2111103</t>
  </si>
  <si>
    <t xml:space="preserve">      减排专项支出</t>
  </si>
  <si>
    <t>2111104</t>
  </si>
  <si>
    <t xml:space="preserve">      清洁生产专项支出</t>
  </si>
  <si>
    <t>2111199</t>
  </si>
  <si>
    <t xml:space="preserve">      其他污染减排支出</t>
  </si>
  <si>
    <t>21112</t>
  </si>
  <si>
    <t xml:space="preserve">    可再生能源</t>
  </si>
  <si>
    <t>2111201</t>
  </si>
  <si>
    <t xml:space="preserve">      可再生能源</t>
  </si>
  <si>
    <t>21113</t>
  </si>
  <si>
    <t xml:space="preserve">    循环经济</t>
  </si>
  <si>
    <t>2111301</t>
  </si>
  <si>
    <t xml:space="preserve">      循环经济</t>
  </si>
  <si>
    <t>21114</t>
  </si>
  <si>
    <t xml:space="preserve">    能源管理事务</t>
  </si>
  <si>
    <t>2111401</t>
  </si>
  <si>
    <t>2111402</t>
  </si>
  <si>
    <t>2111403</t>
  </si>
  <si>
    <t>2111406</t>
  </si>
  <si>
    <t xml:space="preserve">      能源科技装备</t>
  </si>
  <si>
    <t>2111407</t>
  </si>
  <si>
    <t xml:space="preserve">      能源行业管理</t>
  </si>
  <si>
    <t>2111408</t>
  </si>
  <si>
    <t xml:space="preserve">      能源管理</t>
  </si>
  <si>
    <t>2111411</t>
  </si>
  <si>
    <t>2111413</t>
  </si>
  <si>
    <t xml:space="preserve">      农村电网建设</t>
  </si>
  <si>
    <t>2111450</t>
  </si>
  <si>
    <t>2111499</t>
  </si>
  <si>
    <t xml:space="preserve">      其他能源管理事务支出</t>
  </si>
  <si>
    <t>21199</t>
  </si>
  <si>
    <t xml:space="preserve">    其他节能环保支出</t>
  </si>
  <si>
    <t>2119999</t>
  </si>
  <si>
    <t xml:space="preserve">      其他节能环保支出</t>
  </si>
  <si>
    <t>212</t>
  </si>
  <si>
    <t xml:space="preserve">  城乡社区支出</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</si>
  <si>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</si>
  <si>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</si>
  <si>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</si>
  <si>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</si>
  <si>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</si>
  <si>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</si>
  <si>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</si>
  <si>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</si>
  <si>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</si>
  <si>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</si>
  <si>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</si>
  <si>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</si>
  <si>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</si>
  <si>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</si>
  <si>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</si>
  <si>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</si>
  <si>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</si>
  <si>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</si>
  <si>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</si>
  <si>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</si>
  <si>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t>
  </si>
  <si>
    <t>2120201</t>
  </si>
  <si>
    <t xml:space="preserve">      城乡社区规划与管理</t>
  </si>
  <si>
    <t>21203</t>
  </si>
  <si>
    <t xml:space="preserve">    城乡社区公共设施</t>
  </si>
  <si>
    <t>2120303</t>
  </si>
  <si>
    <t xml:space="preserve">      小城镇基础设施建设</t>
  </si>
  <si>
    <t>2120399</t>
  </si>
  <si>
    <t xml:space="preserve">      其他城乡社区公共设施支出</t>
  </si>
  <si>
    <t>21205</t>
  </si>
  <si>
    <t xml:space="preserve">    城乡社区环境卫生</t>
  </si>
  <si>
    <t>2120501</t>
  </si>
  <si>
    <t xml:space="preserve">      城乡社区环境卫生</t>
  </si>
  <si>
    <t>21206</t>
  </si>
  <si>
    <t xml:space="preserve">    建设市场管理与监督</t>
  </si>
  <si>
    <t>2120601</t>
  </si>
  <si>
    <t xml:space="preserve">      建设市场管理与监督</t>
  </si>
  <si>
    <t>21299</t>
  </si>
  <si>
    <t xml:space="preserve">    其他城乡社区支出</t>
  </si>
  <si>
    <t>2129999</t>
  </si>
  <si>
    <t xml:space="preserve">      其他城乡社区支出</t>
  </si>
  <si>
    <t>213</t>
  </si>
  <si>
    <t xml:space="preserve">  农林水支出</t>
  </si>
  <si>
    <t>21301</t>
  </si>
  <si>
    <t xml:space="preserve">    农业农村</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</si>
  <si>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</si>
  <si>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</si>
  <si>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</si>
  <si>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</si>
  <si>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</si>
  <si>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</si>
  <si>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</si>
  <si>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</si>
  <si>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</si>
  <si>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</si>
  <si>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</si>
  <si>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</si>
  <si>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</si>
  <si>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</si>
  <si>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</si>
  <si>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</si>
  <si>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</si>
  <si>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</si>
  <si>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</si>
  <si>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</si>
  <si>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</si>
  <si>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</si>
  <si>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</si>
  <si>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</si>
  <si>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</si>
  <si>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</si>
  <si>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</si>
  <si>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农业生产发展</t>
  </si>
  <si>
    <t>2130124</t>
  </si>
  <si>
    <t xml:space="preserve">      农村合作经济</t>
  </si>
  <si>
    <t>2130125</t>
  </si>
  <si>
    <t xml:space="preserve">      农产品加工与促销</t>
  </si>
  <si>
    <t>2130126</t>
  </si>
  <si>
    <t xml:space="preserve">      农村社会事业</t>
  </si>
  <si>
    <t>2130135</t>
  </si>
  <si>
    <t xml:space="preserve">      农业资源保护修复与利用</t>
  </si>
  <si>
    <t>2130142</t>
  </si>
  <si>
    <t xml:space="preserve">      农村道路建设</t>
  </si>
  <si>
    <t>2130148</t>
  </si>
  <si>
    <t xml:space="preserve">      渔业发展</t>
  </si>
  <si>
    <t>2130152</t>
  </si>
  <si>
    <t xml:space="preserve">      对高校毕业生到基层任职补助</t>
  </si>
  <si>
    <t>2130153</t>
  </si>
  <si>
    <t xml:space="preserve">      农田建设</t>
  </si>
  <si>
    <t>2130199</t>
  </si>
  <si>
    <t xml:space="preserve">      其他农业农村支出</t>
  </si>
  <si>
    <t>21302</t>
  </si>
  <si>
    <t xml:space="preserve">    林业和草原</t>
  </si>
  <si>
    <t>2130201</t>
  </si>
  <si>
    <t>2130202</t>
  </si>
  <si>
    <t>2130203</t>
  </si>
  <si>
    <t>2130204</t>
  </si>
  <si>
    <t xml:space="preserve">      事业机构</t>
  </si>
  <si>
    <t>2130205</t>
  </si>
  <si>
    <t xml:space="preserve">      森林资源培育</t>
  </si>
  <si>
    <t>2130206</t>
  </si>
  <si>
    <t xml:space="preserve">      技术推广与转化</t>
  </si>
  <si>
    <t>2130207</t>
  </si>
  <si>
    <t xml:space="preserve">      森林资源管理</t>
  </si>
  <si>
    <t>2130209</t>
  </si>
  <si>
    <t xml:space="preserve">      森林生态效益补偿</t>
  </si>
  <si>
    <t>2130211</t>
  </si>
  <si>
    <t xml:space="preserve">      动植物保护</t>
  </si>
  <si>
    <t>2130212</t>
  </si>
  <si>
    <t xml:space="preserve">      湿地保护</t>
  </si>
  <si>
    <t>2130213</t>
  </si>
  <si>
    <t xml:space="preserve">      执法与监督</t>
  </si>
  <si>
    <t>2130217</t>
  </si>
  <si>
    <t xml:space="preserve">      防沙治沙</t>
  </si>
  <si>
    <t>2130220</t>
  </si>
  <si>
    <t xml:space="preserve">      对外合作与交流</t>
  </si>
  <si>
    <t>2130221</t>
  </si>
  <si>
    <t xml:space="preserve">      产业化管理</t>
  </si>
  <si>
    <t>2130223</t>
  </si>
  <si>
    <t xml:space="preserve">      信息管理</t>
  </si>
  <si>
    <t>2130226</t>
  </si>
  <si>
    <t xml:space="preserve">      林区公共支出</t>
  </si>
  <si>
    <t>2130227</t>
  </si>
  <si>
    <t xml:space="preserve">      贷款贴息</t>
  </si>
  <si>
    <t>2130234</t>
  </si>
  <si>
    <t xml:space="preserve">      林业草原防灾减灾</t>
  </si>
  <si>
    <t>2130236</t>
  </si>
  <si>
    <t xml:space="preserve">      草原管理</t>
  </si>
  <si>
    <t>2130237</t>
  </si>
  <si>
    <t>2130299</t>
  </si>
  <si>
    <t xml:space="preserve">      其他林业和草原支出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</si>
  <si>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</si>
  <si>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</si>
  <si>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</si>
  <si>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</si>
  <si>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</si>
  <si>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</si>
  <si>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</si>
  <si>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</si>
  <si>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</si>
  <si>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</si>
  <si>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</si>
  <si>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</si>
  <si>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</si>
  <si>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</si>
  <si>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</si>
  <si>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</si>
  <si>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</si>
  <si>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</si>
  <si>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</si>
  <si>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</si>
  <si>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</si>
  <si>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</si>
  <si>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</si>
  <si>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</si>
  <si>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</si>
  <si>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</si>
  <si>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</si>
  <si>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</si>
  <si>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</si>
  <si>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</si>
  <si>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农村水利</t>
  </si>
  <si>
    <t>2130317</t>
  </si>
  <si>
    <t xml:space="preserve">      水利技术推广</t>
  </si>
  <si>
    <t>2130318</t>
  </si>
  <si>
    <t xml:space="preserve">      国际河流治理与管理</t>
  </si>
  <si>
    <t>2130319</t>
  </si>
  <si>
    <t xml:space="preserve">      江河湖库水系综合整治</t>
  </si>
  <si>
    <t>2130321</t>
  </si>
  <si>
    <t xml:space="preserve">      大中型水库移民后期扶持专项支出</t>
  </si>
  <si>
    <t>2130322</t>
  </si>
  <si>
    <t xml:space="preserve">      水利安全监督</t>
  </si>
  <si>
    <t>2130333</t>
  </si>
  <si>
    <t>2130334</t>
  </si>
  <si>
    <t xml:space="preserve">      水利建设征地及移民支出</t>
  </si>
  <si>
    <t>2130335</t>
  </si>
  <si>
    <t xml:space="preserve">      农村人畜饮水</t>
  </si>
  <si>
    <t>2130336</t>
  </si>
  <si>
    <t xml:space="preserve">      南水北调工程建设</t>
  </si>
  <si>
    <t>2130337</t>
  </si>
  <si>
    <t xml:space="preserve">      南水北调工程管理</t>
  </si>
  <si>
    <t>2130399</t>
  </si>
  <si>
    <t xml:space="preserve">      其他水利支出</t>
  </si>
  <si>
    <t>21305</t>
  </si>
  <si>
    <t xml:space="preserve">    巩固脱贫衔接乡村振兴</t>
  </si>
  <si>
    <t>2130501</t>
  </si>
  <si>
    <t>2130502</t>
  </si>
  <si>
    <t>2130503</t>
  </si>
  <si>
    <t>2130504</t>
  </si>
  <si>
    <t xml:space="preserve">      农村基础设施建设</t>
  </si>
  <si>
    <t>2130505</t>
  </si>
  <si>
    <t xml:space="preserve">      生产发展</t>
  </si>
  <si>
    <t>2130506</t>
  </si>
  <si>
    <t xml:space="preserve">      社会发展</t>
  </si>
  <si>
    <t>2130507</t>
  </si>
  <si>
    <t xml:space="preserve">      贷款奖补和贴息</t>
  </si>
  <si>
    <t>2130508</t>
  </si>
  <si>
    <t xml:space="preserve">      “三西”农业建设专项补助</t>
  </si>
  <si>
    <t>2130550</t>
  </si>
  <si>
    <t>2130599</t>
  </si>
  <si>
    <t xml:space="preserve">      其他巩固脱贫衔接乡村振兴支出</t>
  </si>
  <si>
    <t>21307</t>
  </si>
  <si>
    <t xml:space="preserve">    农村综合改革</t>
  </si>
  <si>
    <t>2130701</t>
  </si>
  <si>
    <t xml:space="preserve">      对村级公益事业建设的补助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</si>
  <si>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</si>
  <si>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</si>
  <si>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</si>
  <si>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</si>
  <si>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</si>
  <si>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</si>
  <si>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</si>
  <si>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</si>
  <si>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</si>
  <si>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</si>
  <si>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</si>
  <si>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普惠金融发展支出</t>
  </si>
  <si>
    <t>2130801</t>
  </si>
  <si>
    <t xml:space="preserve">      支持农村金融机构</t>
  </si>
  <si>
    <t>2130803</t>
  </si>
  <si>
    <t xml:space="preserve">      农业保险保费补贴</t>
  </si>
  <si>
    <t>2130804</t>
  </si>
  <si>
    <t xml:space="preserve">      创业担保贷款贴息及奖补</t>
  </si>
  <si>
    <t>2130805</t>
  </si>
  <si>
    <t xml:space="preserve">      补充创业担保贷款基金</t>
  </si>
  <si>
    <t>2130899</t>
  </si>
  <si>
    <t xml:space="preserve">      其他普惠金融发展支出</t>
  </si>
  <si>
    <t>21309</t>
  </si>
  <si>
    <t xml:space="preserve">    目标价格补贴</t>
  </si>
  <si>
    <t>2130901</t>
  </si>
  <si>
    <t xml:space="preserve">      棉花目标价格补贴</t>
  </si>
  <si>
    <t>2130999</t>
  </si>
  <si>
    <t xml:space="preserve">      其他目标价格补贴</t>
  </si>
  <si>
    <t>21399</t>
  </si>
  <si>
    <t xml:space="preserve">    其他农林水支出</t>
  </si>
  <si>
    <t>2139901</t>
  </si>
  <si>
    <t xml:space="preserve">      化解其他公益性乡村债务支出</t>
  </si>
  <si>
    <t>2139999</t>
  </si>
  <si>
    <t xml:space="preserve">      其他农林水支出</t>
  </si>
  <si>
    <t>214</t>
  </si>
  <si>
    <t xml:space="preserve">  交通运输支出</t>
  </si>
  <si>
    <t>21401</t>
  </si>
  <si>
    <t xml:space="preserve">    公路水路运输</t>
  </si>
  <si>
    <t>2140101</t>
  </si>
  <si>
    <t>2140102</t>
  </si>
  <si>
    <t>2140103</t>
  </si>
  <si>
    <t>2140104</t>
  </si>
  <si>
    <t xml:space="preserve">      公路建设</t>
  </si>
  <si>
    <t>2140106</t>
  </si>
  <si>
    <t xml:space="preserve">      公路养护</t>
  </si>
  <si>
    <t>2140109</t>
  </si>
  <si>
    <t xml:space="preserve">      交通运输信息化建设</t>
  </si>
  <si>
    <t>2140110</t>
  </si>
  <si>
    <t xml:space="preserve">      公路和运输安全</t>
  </si>
  <si>
    <t>2140111</t>
  </si>
  <si>
    <t xml:space="preserve">      公路还贷专项</t>
  </si>
  <si>
    <t>2140112</t>
  </si>
  <si>
    <t xml:space="preserve">      公路运输管理</t>
  </si>
  <si>
    <t>2140114</t>
  </si>
  <si>
    <t xml:space="preserve">      公路和运输技术标准化建设</t>
  </si>
  <si>
    <t>2140122</t>
  </si>
  <si>
    <t xml:space="preserve">      港口设施</t>
  </si>
  <si>
    <t>2140123</t>
  </si>
  <si>
    <t xml:space="preserve">      航道维护</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</si>
  <si>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</si>
  <si>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</si>
  <si>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</si>
  <si>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</si>
  <si>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</si>
  <si>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</si>
  <si>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</si>
  <si>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</si>
  <si>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</si>
  <si>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</si>
  <si>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</si>
  <si>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</si>
  <si>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</si>
  <si>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</si>
  <si>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</si>
  <si>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</si>
  <si>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</si>
  <si>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</si>
  <si>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</si>
  <si>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</si>
  <si>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</si>
  <si>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</si>
  <si>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</si>
  <si>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</si>
  <si>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</si>
  <si>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</si>
  <si>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</si>
  <si>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</si>
  <si>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</si>
  <si>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</si>
  <si>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</si>
  <si>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</si>
  <si>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</si>
  <si>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</si>
  <si>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</si>
  <si>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</si>
  <si>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</si>
  <si>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</si>
  <si>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</si>
  <si>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</si>
  <si>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</si>
  <si>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</si>
  <si>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</si>
  <si>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</si>
  <si>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</si>
  <si>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</si>
  <si>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</si>
  <si>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</si>
  <si>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</si>
  <si>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</si>
  <si>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</si>
  <si>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</si>
  <si>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</si>
  <si>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</si>
  <si>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</si>
  <si>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</si>
  <si>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</si>
  <si>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</si>
  <si>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</si>
  <si>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</si>
  <si>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</si>
  <si>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</si>
  <si>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</si>
  <si>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</si>
  <si>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</si>
  <si>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</si>
  <si>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</si>
  <si>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</si>
  <si>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</si>
  <si>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t>
  </si>
  <si>
    <t>2140699</t>
  </si>
  <si>
    <t xml:space="preserve">      车辆购置税其他支出</t>
  </si>
  <si>
    <t>21499</t>
  </si>
  <si>
    <t xml:space="preserve">    其他交通运输支出</t>
  </si>
  <si>
    <t>2149901</t>
  </si>
  <si>
    <t xml:space="preserve">      公共交通运营补助</t>
  </si>
  <si>
    <t>2149999</t>
  </si>
  <si>
    <t xml:space="preserve">      其他交通运输支出</t>
  </si>
  <si>
    <t>215</t>
  </si>
  <si>
    <t xml:space="preserve">  资源勘探工业信息等支出</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</si>
  <si>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</si>
  <si>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</si>
  <si>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</si>
  <si>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</si>
  <si>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</si>
  <si>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</si>
  <si>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</si>
  <si>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</si>
  <si>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</si>
  <si>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</si>
  <si>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</si>
  <si>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</si>
  <si>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</si>
  <si>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</si>
  <si>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</si>
  <si>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</si>
  <si>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</si>
  <si>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</si>
  <si>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</si>
  <si>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</si>
  <si>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</si>
  <si>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</si>
  <si>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</si>
  <si>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</si>
  <si>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</si>
  <si>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</si>
  <si>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</si>
  <si>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</si>
  <si>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</si>
  <si>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</si>
  <si>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</si>
  <si>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</si>
  <si>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</si>
  <si>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</si>
  <si>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</si>
  <si>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</si>
  <si>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</si>
  <si>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</si>
  <si>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</si>
  <si>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</si>
  <si>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</si>
  <si>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</si>
  <si>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</si>
  <si>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</si>
  <si>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</si>
  <si>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</si>
  <si>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</si>
  <si>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</si>
  <si>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</si>
  <si>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</si>
  <si>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</si>
  <si>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</si>
  <si>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</si>
  <si>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</si>
  <si>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</si>
  <si>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</si>
  <si>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</si>
  <si>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</si>
  <si>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</si>
  <si>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</si>
  <si>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2150507</t>
  </si>
  <si>
    <t xml:space="preserve">      专用通信</t>
  </si>
  <si>
    <t>2150508</t>
  </si>
  <si>
    <t xml:space="preserve">      无线电及信息通信监管</t>
  </si>
  <si>
    <t>2150516</t>
  </si>
  <si>
    <t xml:space="preserve">      工程建设及运行维护</t>
  </si>
  <si>
    <t>2150517</t>
  </si>
  <si>
    <t xml:space="preserve">      产业发展</t>
  </si>
  <si>
    <t>2150550</t>
  </si>
  <si>
    <t>2150599</t>
  </si>
  <si>
    <t xml:space="preserve">      其他工业和信息产业监管支出</t>
  </si>
  <si>
    <t>21507</t>
  </si>
  <si>
    <t xml:space="preserve">    国有资产监管</t>
  </si>
  <si>
    <t>2150701</t>
  </si>
  <si>
    <t>2150702</t>
  </si>
  <si>
    <t>2150703</t>
  </si>
  <si>
    <t>2150704</t>
  </si>
  <si>
    <t xml:space="preserve">      国有企业监事会专项</t>
  </si>
  <si>
    <t>2150705</t>
  </si>
  <si>
    <t xml:space="preserve">      中央企业专项管理</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</si>
  <si>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</si>
  <si>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</si>
  <si>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</si>
  <si>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</si>
  <si>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</si>
  <si>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</si>
  <si>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</si>
  <si>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</si>
  <si>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</si>
  <si>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</si>
  <si>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</si>
  <si>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2150806</t>
  </si>
  <si>
    <t xml:space="preserve">      减免房租补贴</t>
  </si>
  <si>
    <t>2150899</t>
  </si>
  <si>
    <t xml:space="preserve">      其他支持中小企业发展和管理支出</t>
  </si>
  <si>
    <t>21599</t>
  </si>
  <si>
    <t xml:space="preserve">    其他资源勘探工业信息等支出</t>
  </si>
  <si>
    <t>2159901</t>
  </si>
  <si>
    <t xml:space="preserve">      黄金事务</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</si>
  <si>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</si>
  <si>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</si>
  <si>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</si>
  <si>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</si>
  <si>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</si>
  <si>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</si>
  <si>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</si>
  <si>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其他资源勘探工业信息等支出</t>
  </si>
  <si>
    <t>216</t>
  </si>
  <si>
    <t xml:space="preserve">  商业服务业等支出</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</si>
  <si>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</si>
  <si>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</si>
  <si>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</si>
  <si>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</si>
  <si>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</si>
  <si>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</si>
  <si>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</si>
  <si>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</si>
  <si>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</si>
  <si>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</si>
  <si>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</si>
  <si>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</si>
  <si>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</si>
  <si>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</si>
  <si>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</si>
  <si>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</si>
  <si>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</si>
  <si>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</si>
  <si>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</si>
  <si>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</si>
  <si>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</si>
  <si>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</si>
  <si>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</si>
  <si>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</si>
  <si>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</si>
  <si>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</si>
  <si>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t>
  </si>
  <si>
    <t>2169901</t>
  </si>
  <si>
    <t xml:space="preserve">      服务业基础设施建设</t>
  </si>
  <si>
    <t>2169999</t>
  </si>
  <si>
    <t xml:space="preserve">      其他商业服务业等支出</t>
  </si>
  <si>
    <t>217</t>
  </si>
  <si>
    <t xml:space="preserve">  金融支出</t>
  </si>
  <si>
    <t>21701</t>
  </si>
  <si>
    <t xml:space="preserve">    金融部门行政支出</t>
  </si>
  <si>
    <t>2170101</t>
  </si>
  <si>
    <t>2170102</t>
  </si>
  <si>
    <t>2170103</t>
  </si>
  <si>
    <t>2170104</t>
  </si>
  <si>
    <t xml:space="preserve">      安全防卫</t>
  </si>
  <si>
    <t>2170150</t>
  </si>
  <si>
    <t>2170199</t>
  </si>
  <si>
    <t xml:space="preserve">      金融部门其他行政支出</t>
  </si>
  <si>
    <t>21702</t>
  </si>
  <si>
    <t xml:space="preserve">    金融部门监管支出</t>
  </si>
  <si>
    <t>2170201</t>
  </si>
  <si>
    <t xml:space="preserve">      货币发行</t>
  </si>
  <si>
    <t>2170202</t>
  </si>
  <si>
    <t xml:space="preserve">      金融服务</t>
  </si>
  <si>
    <t>2170203</t>
  </si>
  <si>
    <t xml:space="preserve">      反假币</t>
  </si>
  <si>
    <t>2170204</t>
  </si>
  <si>
    <t xml:space="preserve">      重点金融机构监管</t>
  </si>
  <si>
    <t>2170205</t>
  </si>
  <si>
    <t xml:space="preserve">      金融稽查与案件处理</t>
  </si>
  <si>
    <t>2170206</t>
  </si>
  <si>
    <t xml:space="preserve">      金融行业电子化建设</t>
  </si>
  <si>
    <t>2170207</t>
  </si>
  <si>
    <t xml:space="preserve">      从业人员资格考试</t>
  </si>
  <si>
    <t>2170208</t>
  </si>
  <si>
    <t xml:space="preserve">      反洗钱</t>
  </si>
  <si>
    <t>2170299</t>
  </si>
  <si>
    <t xml:space="preserve">      金融部门其他监管支出</t>
  </si>
  <si>
    <t>21703</t>
  </si>
  <si>
    <t xml:space="preserve">    金融发展支出</t>
  </si>
  <si>
    <t>2170301</t>
  </si>
  <si>
    <t xml:space="preserve">      政策性银行亏损补贴</t>
  </si>
  <si>
    <t>2170302</t>
  </si>
  <si>
    <t xml:space="preserve">      利息费用补贴支出</t>
  </si>
  <si>
    <t>2170303</t>
  </si>
  <si>
    <t xml:space="preserve">      补充资本金</t>
  </si>
  <si>
    <t>2170304</t>
  </si>
  <si>
    <t xml:space="preserve">      风险基金补助</t>
  </si>
  <si>
    <t>2170399</t>
  </si>
  <si>
    <t xml:space="preserve">      其他金融发展支出</t>
  </si>
  <si>
    <t>21704</t>
  </si>
  <si>
    <t xml:space="preserve">    金融调控支出</t>
  </si>
  <si>
    <t>2170401</t>
  </si>
  <si>
    <t xml:space="preserve">      中央银行亏损补贴</t>
  </si>
  <si>
    <t>2170499</t>
  </si>
  <si>
    <t xml:space="preserve">      其他金融调控支出</t>
  </si>
  <si>
    <t>21799</t>
  </si>
  <si>
    <t xml:space="preserve">    其他金融支出</t>
  </si>
  <si>
    <t>2179902</t>
  </si>
  <si>
    <t xml:space="preserve">      重点企业贷款贴息</t>
  </si>
  <si>
    <t>2179999</t>
  </si>
  <si>
    <t xml:space="preserve">      其他金融支出</t>
  </si>
  <si>
    <t>219</t>
  </si>
  <si>
    <t xml:space="preserve">  援助其他地区支出</t>
  </si>
  <si>
    <t>21901</t>
  </si>
  <si>
    <t xml:space="preserve">    一般公共服务</t>
  </si>
  <si>
    <t>21902</t>
  </si>
  <si>
    <t xml:space="preserve">    教育</t>
  </si>
  <si>
    <t>21903</t>
  </si>
  <si>
    <t xml:space="preserve">    文化旅游体育与传媒</t>
  </si>
  <si>
    <t>21904</t>
  </si>
  <si>
    <t xml:space="preserve">    卫生健康</t>
  </si>
  <si>
    <t>21905</t>
  </si>
  <si>
    <t xml:space="preserve">    节能环保</t>
  </si>
  <si>
    <t>21906</t>
  </si>
  <si>
    <t>21907</t>
  </si>
  <si>
    <t xml:space="preserve">    交通运输</t>
  </si>
  <si>
    <t>21908</t>
  </si>
  <si>
    <t xml:space="preserve">    住房保障</t>
  </si>
  <si>
    <t>21999</t>
  </si>
  <si>
    <t xml:space="preserve">    其他支出</t>
  </si>
  <si>
    <t>220</t>
  </si>
  <si>
    <t xml:space="preserve">  自然资源海洋气象等支出</t>
  </si>
  <si>
    <t>22001</t>
  </si>
  <si>
    <t xml:space="preserve">    自然资源事务</t>
  </si>
  <si>
    <t>2200101</t>
  </si>
  <si>
    <t>2200102</t>
  </si>
  <si>
    <t>2200103</t>
  </si>
  <si>
    <t>2200104</t>
  </si>
  <si>
    <t xml:space="preserve">      自然资源规划及管理</t>
  </si>
  <si>
    <t>2200106</t>
  </si>
  <si>
    <t xml:space="preserve">      自然资源利用与保护</t>
  </si>
  <si>
    <t>2200107</t>
  </si>
  <si>
    <t xml:space="preserve">      自然资源社会公益服务</t>
  </si>
  <si>
    <t>2200108</t>
  </si>
  <si>
    <t xml:space="preserve">      自然资源行业业务管理</t>
  </si>
  <si>
    <t>2200109</t>
  </si>
  <si>
    <t xml:space="preserve">      自然资源调查与确权登记</t>
  </si>
  <si>
    <t>2200112</t>
  </si>
  <si>
    <t xml:space="preserve">      土地资源储备支出</t>
  </si>
  <si>
    <t>2200113</t>
  </si>
  <si>
    <t xml:space="preserve">      地质矿产资源与环境调查</t>
  </si>
  <si>
    <t>2200114</t>
  </si>
  <si>
    <t xml:space="preserve">      地质勘查与矿产资源管理</t>
  </si>
  <si>
    <t>2200115</t>
  </si>
  <si>
    <t xml:space="preserve">      地质转产项目财政贴息</t>
  </si>
  <si>
    <t>2200116</t>
  </si>
  <si>
    <t xml:space="preserve">      国外风险勘查</t>
  </si>
  <si>
    <t>2200119</t>
  </si>
  <si>
    <t xml:space="preserve">      地质勘查基金（周转金）支出</t>
  </si>
  <si>
    <t>2200120</t>
  </si>
  <si>
    <t xml:space="preserve">      海域与海岛管理</t>
  </si>
  <si>
    <t>2200121</t>
  </si>
  <si>
    <t xml:space="preserve">      自然资源国际合作与海洋权益维护</t>
  </si>
  <si>
    <t>2200122</t>
  </si>
  <si>
    <t xml:space="preserve">      自然资源卫星</t>
  </si>
  <si>
    <t>2200123</t>
  </si>
  <si>
    <t xml:space="preserve">      极地考察</t>
  </si>
  <si>
    <t>2200124</t>
  </si>
  <si>
    <t xml:space="preserve">      深海调查与资源开发</t>
  </si>
  <si>
    <t>2200125</t>
  </si>
  <si>
    <t xml:space="preserve">      海港航标维护</t>
  </si>
  <si>
    <t>2200126</t>
  </si>
  <si>
    <t xml:space="preserve">      海水淡化</t>
  </si>
  <si>
    <t>2200127</t>
  </si>
  <si>
    <t xml:space="preserve">      无居民海岛使用金支出</t>
  </si>
  <si>
    <t>2200128</t>
  </si>
  <si>
    <t xml:space="preserve">      海洋战略规划与预警监测</t>
  </si>
  <si>
    <t>2200129</t>
  </si>
  <si>
    <t xml:space="preserve">      基础测绘与地理信息监管</t>
  </si>
  <si>
    <t>2200150</t>
  </si>
  <si>
    <t>2200199</t>
  </si>
  <si>
    <t xml:space="preserve">      其他自然资源事务支出</t>
  </si>
  <si>
    <t>22005</t>
  </si>
  <si>
    <t xml:space="preserve">    气象事务</t>
  </si>
  <si>
    <t>2200501</t>
  </si>
  <si>
    <t>2200502</t>
  </si>
  <si>
    <t>2200503</t>
  </si>
  <si>
    <t>2200504</t>
  </si>
  <si>
    <t xml:space="preserve">      气象事业机构</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</si>
  <si>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</si>
  <si>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</si>
  <si>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</si>
  <si>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</si>
  <si>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</si>
  <si>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</si>
  <si>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</si>
  <si>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</si>
  <si>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</si>
  <si>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</si>
  <si>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</si>
  <si>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</si>
  <si>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</si>
  <si>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</si>
  <si>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</si>
  <si>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</si>
  <si>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</si>
  <si>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</si>
  <si>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</si>
  <si>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</si>
  <si>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</si>
  <si>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其他自然资源海洋气象等支出</t>
  </si>
  <si>
    <t>2209999</t>
  </si>
  <si>
    <t xml:space="preserve">      其他自然资源海洋气象等支出</t>
  </si>
  <si>
    <t>221</t>
  </si>
  <si>
    <t xml:space="preserve">  住房保障支出</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</si>
  <si>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</si>
  <si>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</si>
  <si>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</si>
  <si>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</si>
  <si>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</si>
  <si>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</si>
  <si>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</si>
  <si>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</si>
  <si>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</si>
  <si>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</si>
  <si>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</si>
  <si>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</si>
  <si>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</si>
  <si>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</si>
  <si>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</si>
  <si>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</si>
  <si>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2210108</t>
  </si>
  <si>
    <t xml:space="preserve">      老旧小区改造</t>
  </si>
  <si>
    <t>2210109</t>
  </si>
  <si>
    <t xml:space="preserve">      住房租赁市场发展</t>
  </si>
  <si>
    <t>2210110</t>
  </si>
  <si>
    <t xml:space="preserve">      保障性租赁住房</t>
  </si>
  <si>
    <t>2210111</t>
  </si>
  <si>
    <t xml:space="preserve">      配租型住房保障</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</si>
  <si>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</si>
  <si>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</si>
  <si>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</si>
  <si>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</si>
  <si>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</si>
  <si>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</si>
  <si>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</si>
  <si>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</si>
  <si>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</si>
  <si>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</si>
  <si>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</si>
  <si>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</si>
  <si>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</si>
  <si>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</si>
  <si>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2210302</t>
  </si>
  <si>
    <t xml:space="preserve">      住房公积金管理</t>
  </si>
  <si>
    <t>2210399</t>
  </si>
  <si>
    <t xml:space="preserve">      其他城乡社区住宅支出</t>
  </si>
  <si>
    <t>222</t>
  </si>
  <si>
    <t xml:space="preserve">  粮油物资储备支出</t>
  </si>
  <si>
    <t>22201</t>
  </si>
  <si>
    <t xml:space="preserve">    粮油物资事务</t>
  </si>
  <si>
    <t>2220101</t>
  </si>
  <si>
    <t>2220102</t>
  </si>
  <si>
    <t>2220103</t>
  </si>
  <si>
    <t>2220104</t>
  </si>
  <si>
    <t xml:space="preserve">      财务和审计支出</t>
  </si>
  <si>
    <t>2220105</t>
  </si>
  <si>
    <t xml:space="preserve">      信息统计</t>
  </si>
  <si>
    <t>2220106</t>
  </si>
  <si>
    <t xml:space="preserve">      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</si>
  <si>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</si>
  <si>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</si>
  <si>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</si>
  <si>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</si>
  <si>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</si>
  <si>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</si>
  <si>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</si>
  <si>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</si>
  <si>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</si>
  <si>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</si>
  <si>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</si>
  <si>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</si>
  <si>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2220119</t>
  </si>
  <si>
    <t xml:space="preserve">      设施建设</t>
  </si>
  <si>
    <t>2220120</t>
  </si>
  <si>
    <t xml:space="preserve">      设施安全</t>
  </si>
  <si>
    <t>2220121</t>
  </si>
  <si>
    <t xml:space="preserve">      物资保管保养</t>
  </si>
  <si>
    <t>2220150</t>
  </si>
  <si>
    <t>2220199</t>
  </si>
  <si>
    <t xml:space="preserve">      其他粮油物资事务支出</t>
  </si>
  <si>
    <t>22203</t>
  </si>
  <si>
    <t xml:space="preserve">    能源储备</t>
  </si>
  <si>
    <t>2220301</t>
  </si>
  <si>
    <t xml:space="preserve">      石油储备</t>
  </si>
  <si>
    <t>2220303</t>
  </si>
  <si>
    <t xml:space="preserve">      天然铀能源储备</t>
  </si>
  <si>
    <t>2220304</t>
  </si>
  <si>
    <t xml:space="preserve">      煤炭储备</t>
  </si>
  <si>
    <t>2220305</t>
  </si>
  <si>
    <t xml:space="preserve">      成品油储备</t>
  </si>
  <si>
    <t>2220399</t>
  </si>
  <si>
    <t xml:space="preserve">      其他能源储备支出</t>
  </si>
  <si>
    <t>22204</t>
  </si>
  <si>
    <t xml:space="preserve">    粮油储备</t>
  </si>
  <si>
    <t>2220401</t>
  </si>
  <si>
    <t xml:space="preserve">      储备粮油补贴</t>
  </si>
  <si>
    <t>2220402</t>
  </si>
  <si>
    <t xml:space="preserve">      储备粮油差价补贴</t>
  </si>
  <si>
    <t>2220403</t>
  </si>
  <si>
    <t xml:space="preserve">      储备粮（油）库建设</t>
  </si>
  <si>
    <t>2220404</t>
  </si>
  <si>
    <t xml:space="preserve">      最低收购价政策支出</t>
  </si>
  <si>
    <t>2220499</t>
  </si>
  <si>
    <t xml:space="preserve">      其他粮油储备支出</t>
  </si>
  <si>
    <t>22205</t>
  </si>
  <si>
    <t xml:space="preserve">    重要商品储备</t>
  </si>
  <si>
    <t>2220501</t>
  </si>
  <si>
    <t xml:space="preserve">      棉花储备</t>
  </si>
  <si>
    <t>2220502</t>
  </si>
  <si>
    <t xml:space="preserve">      食糖储备</t>
  </si>
  <si>
    <t>2220503</t>
  </si>
  <si>
    <t xml:space="preserve">      肉类储备</t>
  </si>
  <si>
    <t>2220504</t>
  </si>
  <si>
    <t xml:space="preserve">      化肥储备</t>
  </si>
  <si>
    <t>2220505</t>
  </si>
  <si>
    <t xml:space="preserve">      农药储备</t>
  </si>
  <si>
    <t>2220506</t>
  </si>
  <si>
    <t xml:space="preserve">      边销茶储备</t>
  </si>
  <si>
    <t>2220507</t>
  </si>
  <si>
    <t xml:space="preserve">      羊毛储备</t>
  </si>
  <si>
    <t>2220508</t>
  </si>
  <si>
    <t xml:space="preserve">      医药储备</t>
  </si>
  <si>
    <t>2220509</t>
  </si>
  <si>
    <t xml:space="preserve">      食盐储备</t>
  </si>
  <si>
    <t>2220510</t>
  </si>
  <si>
    <t xml:space="preserve">      战略物资储备</t>
  </si>
  <si>
    <t>2220511</t>
  </si>
  <si>
    <t xml:space="preserve">      应急物资储备</t>
  </si>
  <si>
    <t>2220599</t>
  </si>
  <si>
    <t xml:space="preserve">      其他重要商品储备支出</t>
  </si>
  <si>
    <t>224</t>
  </si>
  <si>
    <t xml:space="preserve">  灾害防治及应急管理支出</t>
  </si>
  <si>
    <t>22401</t>
  </si>
  <si>
    <t xml:space="preserve">    应急管理事务</t>
  </si>
  <si>
    <t>2240101</t>
  </si>
  <si>
    <t>2240102</t>
  </si>
  <si>
    <t>2240103</t>
  </si>
  <si>
    <t>2240104</t>
  </si>
  <si>
    <t xml:space="preserve">      灾害风险防治</t>
  </si>
  <si>
    <t>2240105</t>
  </si>
  <si>
    <t xml:space="preserve">      国务院安委会专项</t>
  </si>
  <si>
    <t>2240106</t>
  </si>
  <si>
    <t xml:space="preserve">      安全监管</t>
  </si>
  <si>
    <t>2240108</t>
  </si>
  <si>
    <t xml:space="preserve">      应急救援</t>
  </si>
  <si>
    <t>2240109</t>
  </si>
  <si>
    <t xml:space="preserve">      应急管理</t>
  </si>
  <si>
    <t>2240150</t>
  </si>
  <si>
    <t>2240199</t>
  </si>
  <si>
    <t xml:space="preserve">      其他应急管理支出</t>
  </si>
  <si>
    <t>22402</t>
  </si>
  <si>
    <t xml:space="preserve">    消防救援事务</t>
  </si>
  <si>
    <t>2240201</t>
  </si>
  <si>
    <t>2240202</t>
  </si>
  <si>
    <t>2240203</t>
  </si>
  <si>
    <t>2240204</t>
  </si>
  <si>
    <t xml:space="preserve">      消防应急救援</t>
  </si>
  <si>
    <t>2240299</t>
  </si>
  <si>
    <t xml:space="preserve">      其他消防救援事务支出</t>
  </si>
  <si>
    <t>22404</t>
  </si>
  <si>
    <t xml:space="preserve">    矿山安全</t>
  </si>
  <si>
    <t>2240401</t>
  </si>
  <si>
    <t>2240402</t>
  </si>
  <si>
    <t>2240403</t>
  </si>
  <si>
    <t>2240404</t>
  </si>
  <si>
    <t xml:space="preserve">      矿山安全监察事务</t>
  </si>
  <si>
    <t>2240405</t>
  </si>
  <si>
    <t xml:space="preserve">      矿山应急救援事务</t>
  </si>
  <si>
    <t>2240450</t>
  </si>
  <si>
    <t>2240499</t>
  </si>
  <si>
    <t xml:space="preserve">      其他矿山安全支出</t>
  </si>
  <si>
    <t>22405</t>
  </si>
  <si>
    <t xml:space="preserve">    地震事务</t>
  </si>
  <si>
    <t>2240501</t>
  </si>
  <si>
    <t>2240502</t>
  </si>
  <si>
    <t>2240503</t>
  </si>
  <si>
    <t>2240504</t>
  </si>
  <si>
    <t xml:space="preserve">      地震监测</t>
  </si>
  <si>
    <t>2240505</t>
  </si>
  <si>
    <t xml:space="preserve">      地震预测预报</t>
  </si>
  <si>
    <t>2240506</t>
  </si>
  <si>
    <t xml:space="preserve">      地震灾害预防</t>
  </si>
  <si>
    <t>2240507</t>
  </si>
  <si>
    <t xml:space="preserve">      地震应急救援</t>
  </si>
  <si>
    <t>2240508</t>
  </si>
  <si>
    <t xml:space="preserve">      地震环境探察</t>
  </si>
  <si>
    <t>2240509</t>
  </si>
  <si>
    <t xml:space="preserve">      防震减灾信息管理</t>
  </si>
  <si>
    <t>2240510</t>
  </si>
  <si>
    <t xml:space="preserve">      防震减灾基础管理</t>
  </si>
  <si>
    <t>2240550</t>
  </si>
  <si>
    <t xml:space="preserve">      地震事业机构</t>
  </si>
  <si>
    <t>2240599</t>
  </si>
  <si>
    <t xml:space="preserve">      其他地震事务支出</t>
  </si>
  <si>
    <t>22406</t>
  </si>
  <si>
    <t xml:space="preserve">    自然灾害防治</t>
  </si>
  <si>
    <t>2240601</t>
  </si>
  <si>
    <t xml:space="preserve">      地质灾害防治</t>
  </si>
  <si>
    <t>2240602</t>
  </si>
  <si>
    <t xml:space="preserve">      森林草原防灾减灾</t>
  </si>
  <si>
    <t>2240699</t>
  </si>
  <si>
    <t xml:space="preserve">      其他自然灾害防治支出</t>
  </si>
  <si>
    <t>22407</t>
  </si>
  <si>
    <t xml:space="preserve">    自然灾害救灾及恢复重建支出</t>
  </si>
  <si>
    <t>2240703</t>
  </si>
  <si>
    <t xml:space="preserve">      自然灾害救灾补助</t>
  </si>
  <si>
    <t>2240704</t>
  </si>
  <si>
    <t xml:space="preserve">      自然灾害灾后重建补助</t>
  </si>
  <si>
    <t>2240799</t>
  </si>
  <si>
    <t xml:space="preserve">      其他自然灾害救灾及恢复重建支出</t>
  </si>
  <si>
    <t>22499</t>
  </si>
  <si>
    <t xml:space="preserve">    其他灾害防治及应急管理支出</t>
  </si>
  <si>
    <t>2249999</t>
  </si>
  <si>
    <t xml:space="preserve">      其他灾害防治及应急管理支出</t>
  </si>
  <si>
    <t>227</t>
  </si>
  <si>
    <t xml:space="preserve">  预备费</t>
  </si>
  <si>
    <t>229</t>
  </si>
  <si>
    <t xml:space="preserve">  其他支出</t>
  </si>
  <si>
    <t>22902</t>
  </si>
  <si>
    <t xml:space="preserve">    年初预留</t>
  </si>
  <si>
    <t>2290201</t>
  </si>
  <si>
    <t xml:space="preserve">      年初预留</t>
  </si>
  <si>
    <t>22999</t>
  </si>
  <si>
    <t>2299999</t>
  </si>
  <si>
    <t>232</t>
  </si>
  <si>
    <t xml:space="preserve">  债务付息支出</t>
  </si>
  <si>
    <t>23201</t>
  </si>
  <si>
    <t xml:space="preserve">    中央政府国内债务付息支出</t>
  </si>
  <si>
    <t>23202</t>
  </si>
  <si>
    <t xml:space="preserve">    中央政府国外债务付息支出</t>
  </si>
  <si>
    <t>2320201</t>
  </si>
  <si>
    <t xml:space="preserve">      中央政府境外发行主权债券付息支出</t>
  </si>
  <si>
    <t>2320202</t>
  </si>
  <si>
    <t xml:space="preserve">      中央政府向外国政府借款付息支出</t>
  </si>
  <si>
    <t>2320203</t>
  </si>
  <si>
    <t xml:space="preserve">      中央政府向国际金融组织借款付息支出</t>
  </si>
  <si>
    <t>2320299</t>
  </si>
  <si>
    <t xml:space="preserve">      中央政府其他国外借款付息支出</t>
  </si>
  <si>
    <t>23203</t>
  </si>
  <si>
    <t xml:space="preserve">    地方政府一般债务付息支出</t>
  </si>
  <si>
    <t>2320301</t>
  </si>
  <si>
    <t xml:space="preserve">      地方政府一般债券付息支出</t>
  </si>
  <si>
    <t>2320302</t>
  </si>
  <si>
    <t xml:space="preserve">      地方政府向外国政府借款付息支出</t>
  </si>
  <si>
    <t>2320303</t>
  </si>
  <si>
    <t xml:space="preserve">      地方政府向国际组织借款付息支出</t>
  </si>
  <si>
    <t>2320399</t>
  </si>
  <si>
    <t xml:space="preserve">      地方政府其他一般债务付息支出</t>
  </si>
  <si>
    <t>233</t>
  </si>
  <si>
    <t xml:space="preserve">  债务发行费用支出</t>
  </si>
  <si>
    <t>23301</t>
  </si>
  <si>
    <t xml:space="preserve">    中央政府国内债务发行费用支出</t>
  </si>
  <si>
    <t>23302</t>
  </si>
  <si>
    <t xml:space="preserve">    中央政府国外债务发行费用支出</t>
  </si>
  <si>
    <t>23303</t>
  </si>
  <si>
    <t xml:space="preserve">    地方政府一般债务发行费用支出</t>
  </si>
  <si>
    <t>23006</t>
  </si>
  <si>
    <t>上解支出</t>
  </si>
  <si>
    <t>23009</t>
  </si>
  <si>
    <t>年终结余</t>
  </si>
  <si>
    <t>2300901</t>
  </si>
  <si>
    <t xml:space="preserve">      一般公共预算年终结余</t>
  </si>
  <si>
    <t>23011</t>
  </si>
  <si>
    <t xml:space="preserve">    债务转贷支出</t>
  </si>
  <si>
    <t>2301101</t>
  </si>
  <si>
    <t xml:space="preserve">      地方政府一般债券转贷支出</t>
  </si>
  <si>
    <t>2301102</t>
  </si>
  <si>
    <t xml:space="preserve">      地方政府向外国政府借款转贷支出</t>
  </si>
  <si>
    <t>2301103</t>
  </si>
  <si>
    <t xml:space="preserve">      地方政府向国际组织借款转贷支出</t>
  </si>
  <si>
    <t>2301104</t>
  </si>
  <si>
    <t xml:space="preserve">      地方政府其他一般债务转贷支出</t>
  </si>
  <si>
    <t>23013</t>
  </si>
  <si>
    <t xml:space="preserve">    援助其他地区支出</t>
  </si>
  <si>
    <t>23015</t>
  </si>
  <si>
    <t xml:space="preserve">    安排预算稳定调节基金</t>
  </si>
  <si>
    <t>23016</t>
  </si>
  <si>
    <t xml:space="preserve">    补充预算周转金</t>
  </si>
  <si>
    <t>231</t>
  </si>
  <si>
    <t>债务还本支出</t>
  </si>
  <si>
    <t>23101</t>
  </si>
  <si>
    <t xml:space="preserve">      中央政府国内债务还本支出</t>
  </si>
  <si>
    <t>23102</t>
  </si>
  <si>
    <t xml:space="preserve">      中央政府国外债务还本支出</t>
  </si>
  <si>
    <t>2310201</t>
  </si>
  <si>
    <t xml:space="preserve">      中央政府境外发行主权债券还本支出</t>
  </si>
  <si>
    <t>2310202</t>
  </si>
  <si>
    <t xml:space="preserve">      中央政府向外国政府借款还本支出</t>
  </si>
  <si>
    <t>2310203</t>
  </si>
  <si>
    <t xml:space="preserve">      中央政府向国际金融组织借款还本支出</t>
  </si>
  <si>
    <t>2310299</t>
  </si>
  <si>
    <t xml:space="preserve">      中央政府其他国外借款还本支出</t>
  </si>
  <si>
    <t>23103</t>
  </si>
  <si>
    <t xml:space="preserve">      地方政府一般债务还本支出</t>
  </si>
  <si>
    <t>2310301</t>
  </si>
  <si>
    <t xml:space="preserve">      地方政府一般债券还本支出</t>
  </si>
  <si>
    <t>2310302</t>
  </si>
  <si>
    <t xml:space="preserve">      地方政府向外国政府借款还本支出</t>
  </si>
  <si>
    <t>2310303</t>
  </si>
  <si>
    <t xml:space="preserve">      地方政府向国际组织借款还本支出</t>
  </si>
  <si>
    <t>2310399</t>
  </si>
  <si>
    <t xml:space="preserve">      地方政府其他一般债务还本支出</t>
  </si>
  <si>
    <t>支出总计</t>
  </si>
  <si>
    <t>附件3</t>
  </si>
  <si>
    <t>2025年政府性基金收入调整方案表</t>
  </si>
  <si>
    <t>年初数</t>
  </si>
  <si>
    <t>10301</t>
  </si>
  <si>
    <t>政府性基金收入</t>
  </si>
  <si>
    <t>1030102</t>
  </si>
  <si>
    <t xml:space="preserve">  农网还贷资金收入</t>
  </si>
  <si>
    <t>103010201</t>
  </si>
  <si>
    <t xml:space="preserve">    中央农网还贷资金收入</t>
  </si>
  <si>
    <t>103010202</t>
  </si>
  <si>
    <t xml:space="preserve">    地方农网还贷资金收入</t>
  </si>
  <si>
    <t>1030106</t>
  </si>
  <si>
    <t xml:space="preserve">  铁路建设基金收入</t>
  </si>
  <si>
    <t>1030110</t>
  </si>
  <si>
    <t xml:space="preserve">  民航发展基金收入</t>
  </si>
  <si>
    <t>1030112</t>
  </si>
  <si>
    <t xml:space="preserve">  海南省高等级公路车辆通行附加费收入</t>
  </si>
  <si>
    <t>1030121</t>
  </si>
  <si>
    <t xml:space="preserve">  旅游发展基金收入</t>
  </si>
  <si>
    <t>1030129</t>
  </si>
  <si>
    <t xml:space="preserve">  国家电影事业发展专项资金收入</t>
  </si>
  <si>
    <t>1030146</t>
  </si>
  <si>
    <t xml:space="preserve">  国有土地收益基金收入</t>
  </si>
  <si>
    <t>1030147</t>
  </si>
  <si>
    <t xml:space="preserve">  农业土地开发资金收入</t>
  </si>
  <si>
    <t>1030148</t>
  </si>
  <si>
    <t xml:space="preserve">  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</si>
  <si>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</si>
  <si>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</si>
  <si>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</si>
  <si>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</si>
  <si>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</si>
  <si>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</si>
  <si>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</si>
  <si>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</si>
  <si>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</si>
  <si>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</si>
  <si>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1030149</t>
  </si>
  <si>
    <t xml:space="preserve">  大中型水库移民后期扶持基金收入</t>
  </si>
  <si>
    <t>1030150</t>
  </si>
  <si>
    <t xml:space="preserve">  大中型水库库区基金收入</t>
  </si>
  <si>
    <t>103015001</t>
  </si>
  <si>
    <t xml:space="preserve">    中央大中型水库库区基金收入</t>
  </si>
  <si>
    <t>103015002</t>
  </si>
  <si>
    <t xml:space="preserve">    地方大中型水库库区基金收入</t>
  </si>
  <si>
    <t>1030152</t>
  </si>
  <si>
    <t xml:space="preserve">  三峡水库库区基金收入</t>
  </si>
  <si>
    <t>1030153</t>
  </si>
  <si>
    <t xml:space="preserve">  中央特别国债经营基金收入</t>
  </si>
  <si>
    <t>1030154</t>
  </si>
  <si>
    <t xml:space="preserve">  中央特别国债经营基金财务收入</t>
  </si>
  <si>
    <t>1030155</t>
  </si>
  <si>
    <t xml:space="preserve">  彩票公益金收入</t>
  </si>
  <si>
    <t>103015501</t>
  </si>
  <si>
    <t xml:space="preserve">    福利彩票公益金收入</t>
  </si>
  <si>
    <t>103015502</t>
  </si>
  <si>
    <t xml:space="preserve">    体育彩票公益金收入</t>
  </si>
  <si>
    <t>1030156</t>
  </si>
  <si>
    <t xml:space="preserve">  城市基础设施配套费收入</t>
  </si>
  <si>
    <t>1030157</t>
  </si>
  <si>
    <t xml:space="preserve">  小型水库移民扶助基金收入</t>
  </si>
  <si>
    <t>1030158</t>
  </si>
  <si>
    <t xml:space="preserve">  国家重大水利工程建设基金收入</t>
  </si>
  <si>
    <t>103015801</t>
  </si>
  <si>
    <t xml:space="preserve">    中央重大水利工程建设资金</t>
  </si>
  <si>
    <t>103015803</t>
  </si>
  <si>
    <t xml:space="preserve">    地方重大水利工程建设资金</t>
  </si>
  <si>
    <t>1030159</t>
  </si>
  <si>
    <t xml:space="preserve">  车辆通行费</t>
  </si>
  <si>
    <t>1030166</t>
  </si>
  <si>
    <t xml:space="preserve">  核电站乏燃料处理处置基金收入</t>
  </si>
  <si>
    <t>1030168</t>
  </si>
  <si>
    <t xml:space="preserve">  可再生能源电价附加收入</t>
  </si>
  <si>
    <t>1030171</t>
  </si>
  <si>
    <t xml:space="preserve">  船舶油污损害赔偿基金收入</t>
  </si>
  <si>
    <t>1030175</t>
  </si>
  <si>
    <t xml:space="preserve">  废弃电器电子产品处理基金收入</t>
  </si>
  <si>
    <t>103017501</t>
  </si>
  <si>
    <t xml:space="preserve">    税务部门征收的废弃电器电子产品处理基金收入</t>
  </si>
  <si>
    <t>103017502</t>
  </si>
  <si>
    <t xml:space="preserve">    海关征收的废弃电器电子产品处理基金收入</t>
  </si>
  <si>
    <t>1030178</t>
  </si>
  <si>
    <t xml:space="preserve">  污水处理费收入</t>
  </si>
  <si>
    <t>1030180</t>
  </si>
  <si>
    <t xml:space="preserve">  彩票发行机构和彩票销售机构的业务费用</t>
  </si>
  <si>
    <t>103018001</t>
  </si>
  <si>
    <t xml:space="preserve">    福利彩票发行机构的业务费用</t>
  </si>
  <si>
    <t>103018002</t>
  </si>
  <si>
    <t xml:space="preserve">    体育彩票发行机构的业务费用</t>
  </si>
  <si>
    <t>103018003</t>
  </si>
  <si>
    <t xml:space="preserve">    福利彩票销售机构的业务费用</t>
  </si>
  <si>
    <t>103018004</t>
  </si>
  <si>
    <t xml:space="preserve">    体育彩票销售机构的业务费用</t>
  </si>
  <si>
    <t>103018005</t>
  </si>
  <si>
    <t xml:space="preserve">    彩票兑奖周转金</t>
  </si>
  <si>
    <t>103018006</t>
  </si>
  <si>
    <t xml:space="preserve">    彩票发行销售风险基金</t>
  </si>
  <si>
    <t>103018007</t>
  </si>
  <si>
    <t xml:space="preserve">    彩票市场调控资金收入</t>
  </si>
  <si>
    <t>1030199</t>
  </si>
  <si>
    <t xml:space="preserve">  其他政府性基金收入</t>
  </si>
  <si>
    <t>10310</t>
  </si>
  <si>
    <t xml:space="preserve">  专项债务对应项目专项收入</t>
  </si>
  <si>
    <t>1031003</t>
  </si>
  <si>
    <t xml:space="preserve">    海南省高等级公路车辆通行附加费专项债务对应项目专项收入</t>
  </si>
  <si>
    <t>1031005</t>
  </si>
  <si>
    <t xml:space="preserve">    国家电影事业发展专项资金专项债务对应项目专项收入</t>
  </si>
  <si>
    <t>1031006</t>
  </si>
  <si>
    <t xml:space="preserve">    国有土地使用权出让金专项债务对应项目专项收入</t>
  </si>
  <si>
    <t>103100601</t>
  </si>
  <si>
    <t xml:space="preserve">      土地储备专项债券对应项目专项收入</t>
  </si>
  <si>
    <t>103100602</t>
  </si>
  <si>
    <t xml:space="preserve">      棚户区改造专项债券对应项目专项收入</t>
  </si>
  <si>
    <t>103100699</t>
  </si>
  <si>
    <t xml:space="preserve">      其他国有土地使用权出让金专项债务对应项目专项收入</t>
  </si>
  <si>
    <t>1031008</t>
  </si>
  <si>
    <t xml:space="preserve">    农业土地开发资金专项债务对应项目专项收入</t>
  </si>
  <si>
    <t>1031009</t>
  </si>
  <si>
    <t xml:space="preserve">    大中型水库库区基金专项债务对应项目专项收入</t>
  </si>
  <si>
    <t>1031010</t>
  </si>
  <si>
    <t xml:space="preserve">    城市基础设施配套费专项债务对应项目专项收入</t>
  </si>
  <si>
    <t>1031011</t>
  </si>
  <si>
    <t xml:space="preserve">    小型水库移民扶助基金专项债务对应项目专项收入</t>
  </si>
  <si>
    <t>1031012</t>
  </si>
  <si>
    <t xml:space="preserve">    国家重大水利工程建设基金专项债务对应项目专项收入</t>
  </si>
  <si>
    <t>1031013</t>
  </si>
  <si>
    <t xml:space="preserve">    车辆通行费专项债务对应项目专项收入</t>
  </si>
  <si>
    <t>103101301</t>
  </si>
  <si>
    <t xml:space="preserve">      政府收费公路专项债券对应项目专项收入</t>
  </si>
  <si>
    <t>103101399</t>
  </si>
  <si>
    <t xml:space="preserve">      其他车辆通行费专项债务对应项目专项收入</t>
  </si>
  <si>
    <t>1031014</t>
  </si>
  <si>
    <t xml:space="preserve">    污水处理费专项债务对应项目专项收入</t>
  </si>
  <si>
    <t>1031099</t>
  </si>
  <si>
    <t xml:space="preserve">    其他政府性基金专项债务对应项目专项收入</t>
  </si>
  <si>
    <t>103109998</t>
  </si>
  <si>
    <t xml:space="preserve">      其他地方自行试点项目收益专项债券对应项目专项收入</t>
  </si>
  <si>
    <t>103109999</t>
  </si>
  <si>
    <t xml:space="preserve">      其他政府性基金专项债务对应项目专项收入</t>
  </si>
  <si>
    <t>105</t>
  </si>
  <si>
    <t xml:space="preserve">  债务收入</t>
  </si>
  <si>
    <t>10504</t>
  </si>
  <si>
    <t xml:space="preserve">    地方政府债务收入</t>
  </si>
  <si>
    <t>1050402</t>
  </si>
  <si>
    <t xml:space="preserve">      专项债务收入</t>
  </si>
  <si>
    <t>105040201</t>
  </si>
  <si>
    <t xml:space="preserve">        海南省高等级公路车辆通行附加费债务收入</t>
  </si>
  <si>
    <t>105040205</t>
  </si>
  <si>
    <t xml:space="preserve">        国家电影事业发展专项资金债务收入</t>
  </si>
  <si>
    <t>105040211</t>
  </si>
  <si>
    <t xml:space="preserve">        国有土地使用权出让金债务收入</t>
  </si>
  <si>
    <t>105040213</t>
  </si>
  <si>
    <t xml:space="preserve">        农业土地开发资金债务收入</t>
  </si>
  <si>
    <t>105040214</t>
  </si>
  <si>
    <t xml:space="preserve">        大中型水库库区基金债务收入</t>
  </si>
  <si>
    <t>105040216</t>
  </si>
  <si>
    <t xml:space="preserve">        城市基础设施配套费债务收入</t>
  </si>
  <si>
    <t>105040217</t>
  </si>
  <si>
    <t xml:space="preserve">        小型水库移民扶助基金债务收入</t>
  </si>
  <si>
    <t>105040218</t>
  </si>
  <si>
    <t xml:space="preserve">        国家重大水利工程建设基金债务收入</t>
  </si>
  <si>
    <t>105040219</t>
  </si>
  <si>
    <t xml:space="preserve">        车辆通行费债务收入</t>
  </si>
  <si>
    <t>105040220</t>
  </si>
  <si>
    <t xml:space="preserve">        污水处理费债务收入</t>
  </si>
  <si>
    <t>105040231</t>
  </si>
  <si>
    <t xml:space="preserve">        土地储备专项债券收入</t>
  </si>
  <si>
    <t>105040232</t>
  </si>
  <si>
    <t xml:space="preserve">        政府收费公路专项债券收入</t>
  </si>
  <si>
    <t>105040233</t>
  </si>
  <si>
    <t xml:space="preserve">        棚户区改造专项债券收入</t>
  </si>
  <si>
    <t>105040298</t>
  </si>
  <si>
    <t xml:space="preserve">        其他地方自行试点项目收益专项债券收入</t>
  </si>
  <si>
    <t>105040299</t>
  </si>
  <si>
    <t xml:space="preserve">        其他政府性基金债务收入</t>
  </si>
  <si>
    <t xml:space="preserve">  上年结余收入</t>
  </si>
  <si>
    <t xml:space="preserve">  调入资金</t>
  </si>
  <si>
    <t xml:space="preserve">  债务转贷收入</t>
  </si>
  <si>
    <t>11004</t>
  </si>
  <si>
    <t xml:space="preserve">  上级补助收入</t>
  </si>
  <si>
    <t>11006</t>
  </si>
  <si>
    <t xml:space="preserve">  上解收入</t>
  </si>
  <si>
    <t>附件4</t>
  </si>
  <si>
    <t>2025年政府性基金支出调整方案表</t>
  </si>
  <si>
    <t>政府性基金支出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</si>
  <si>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</si>
  <si>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</si>
  <si>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</si>
  <si>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</si>
  <si>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</si>
  <si>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</si>
  <si>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</si>
  <si>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</si>
  <si>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</si>
  <si>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</si>
  <si>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</si>
  <si>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</si>
  <si>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</si>
  <si>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</si>
  <si>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</si>
  <si>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</si>
  <si>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</si>
  <si>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</si>
  <si>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</si>
  <si>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</si>
  <si>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</si>
  <si>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</si>
  <si>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超长期特别国债的支出</t>
  </si>
  <si>
    <t xml:space="preserve">       基层医疗卫生机构</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</si>
  <si>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</si>
  <si>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</si>
  <si>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</si>
  <si>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</si>
  <si>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</si>
  <si>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</si>
  <si>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</si>
  <si>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</si>
  <si>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</si>
  <si>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</si>
  <si>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</si>
  <si>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</si>
  <si>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</si>
  <si>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</si>
  <si>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</si>
  <si>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</si>
  <si>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</si>
  <si>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</si>
  <si>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</si>
  <si>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</si>
  <si>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</si>
  <si>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</si>
  <si>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</si>
  <si>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</si>
  <si>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</si>
  <si>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</si>
  <si>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</si>
  <si>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</si>
  <si>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</si>
  <si>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</si>
  <si>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</si>
  <si>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</si>
  <si>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</si>
  <si>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</si>
  <si>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</si>
  <si>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</si>
  <si>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</si>
  <si>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</si>
  <si>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</si>
  <si>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</si>
  <si>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</si>
  <si>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</si>
  <si>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</si>
  <si>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</si>
  <si>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</si>
  <si>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</si>
  <si>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</si>
  <si>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</si>
  <si>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</si>
  <si>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超长期特别国债安排的支出</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</si>
  <si>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</si>
  <si>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</si>
  <si>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</si>
  <si>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</si>
  <si>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</si>
  <si>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</si>
  <si>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</si>
  <si>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</si>
  <si>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</si>
  <si>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</si>
  <si>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</si>
  <si>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</si>
  <si>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</si>
  <si>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</si>
  <si>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</si>
  <si>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</si>
  <si>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</si>
  <si>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</si>
  <si>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</si>
  <si>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</si>
  <si>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大中型水库移民后期扶持基金支出</t>
  </si>
  <si>
    <t xml:space="preserve">       移民补助</t>
  </si>
  <si>
    <t xml:space="preserve">       其他大中型水库移民后期扶持基金支出</t>
  </si>
  <si>
    <t xml:space="preserve">       小型水库移民辅助基金安排的支出</t>
  </si>
  <si>
    <t xml:space="preserve">       其他小型水库移民扶助基金支出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</si>
  <si>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</si>
  <si>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</si>
  <si>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</si>
  <si>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</si>
  <si>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</si>
  <si>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</si>
  <si>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</si>
  <si>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</si>
  <si>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</si>
  <si>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</si>
  <si>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</si>
  <si>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</si>
  <si>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</si>
  <si>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</si>
  <si>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</si>
  <si>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</si>
  <si>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</si>
  <si>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</si>
  <si>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</si>
  <si>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</si>
  <si>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</si>
  <si>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</si>
  <si>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</si>
  <si>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</si>
  <si>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</si>
  <si>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</si>
  <si>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</si>
  <si>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</si>
  <si>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</si>
  <si>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</si>
  <si>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</si>
  <si>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</si>
  <si>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</si>
  <si>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</si>
  <si>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</si>
  <si>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</si>
  <si>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</si>
  <si>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</si>
  <si>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</si>
  <si>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</si>
  <si>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</si>
  <si>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</si>
  <si>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</si>
  <si>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</si>
  <si>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</si>
  <si>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</si>
  <si>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</si>
  <si>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</si>
  <si>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</si>
  <si>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</si>
  <si>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</si>
  <si>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</si>
  <si>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保障性租赁住房</t>
  </si>
  <si>
    <t xml:space="preserve">       其他住房保障支出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</si>
  <si>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</si>
  <si>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</si>
  <si>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</si>
  <si>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</si>
  <si>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</si>
  <si>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</si>
  <si>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</si>
  <si>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</si>
  <si>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</si>
  <si>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</si>
  <si>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</si>
  <si>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</si>
  <si>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</si>
  <si>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</si>
  <si>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</si>
  <si>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</si>
  <si>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</si>
  <si>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</si>
  <si>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</si>
  <si>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</si>
  <si>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</si>
  <si>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</si>
  <si>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</si>
  <si>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</si>
  <si>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</si>
  <si>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</si>
  <si>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</si>
  <si>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</si>
  <si>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</si>
  <si>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</si>
  <si>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</si>
  <si>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</si>
  <si>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</si>
  <si>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</si>
  <si>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</si>
  <si>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</si>
  <si>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</si>
  <si>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</si>
  <si>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</si>
  <si>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</si>
  <si>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</si>
  <si>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</si>
  <si>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</si>
  <si>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</si>
  <si>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</si>
  <si>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</si>
  <si>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</si>
  <si>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</si>
  <si>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</si>
  <si>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</si>
  <si>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</si>
  <si>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</si>
  <si>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其他地方自行试点项目收益专项债券发行费用支出</t>
  </si>
  <si>
    <t xml:space="preserve">       其他政府性基金债务发行费用支出</t>
  </si>
  <si>
    <t xml:space="preserve">  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</si>
  <si>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</si>
  <si>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</si>
  <si>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</si>
  <si>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</si>
  <si>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</si>
  <si>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</si>
  <si>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</si>
  <si>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</si>
  <si>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</si>
  <si>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</si>
  <si>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</si>
  <si>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</si>
  <si>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</si>
  <si>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</si>
  <si>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</si>
  <si>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</si>
  <si>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</si>
  <si>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</si>
  <si>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</si>
  <si>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</si>
  <si>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调出资金</t>
  </si>
  <si>
    <t>债务转贷支出</t>
  </si>
  <si>
    <t xml:space="preserve">  债务还本支出</t>
  </si>
  <si>
    <t>抗疫特别国债还本支出</t>
  </si>
  <si>
    <t>2025年国有资本经营收入调整方案表</t>
  </si>
  <si>
    <t>国有资本经营预算收入</t>
  </si>
  <si>
    <t xml:space="preserve">  一、利润收入</t>
  </si>
  <si>
    <t xml:space="preserve">    电力企业利润收入</t>
  </si>
  <si>
    <t xml:space="preserve">    钢铁企业利润收入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</si>
  <si>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</si>
  <si>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</si>
  <si>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</si>
  <si>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</si>
  <si>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</si>
  <si>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农林牧渔业企业利润收入</t>
  </si>
  <si>
    <t xml:space="preserve">    转制科研院所利润收入</t>
  </si>
  <si>
    <t xml:space="preserve">    地质勘查企业利润收入</t>
  </si>
  <si>
    <t xml:space="preserve">    教育文化广播企业利润收入</t>
  </si>
  <si>
    <t xml:space="preserve">    机关社团所属企业利润收入</t>
  </si>
  <si>
    <t xml:space="preserve">    金融企业利润收入（国资预算）</t>
  </si>
  <si>
    <t xml:space="preserve">    其他国有资本经营预算利润收入</t>
  </si>
  <si>
    <t xml:space="preserve">  二、股利、股息收入</t>
  </si>
  <si>
    <t xml:space="preserve">    国有控股公司股利、股息收入</t>
  </si>
  <si>
    <t xml:space="preserve">    国有参股公司股利、股息收入</t>
  </si>
  <si>
    <t xml:space="preserve">  三、产权转让收入</t>
  </si>
  <si>
    <t xml:space="preserve">    国有股权、股份转让收入</t>
  </si>
  <si>
    <t xml:space="preserve">  四、清算收入</t>
  </si>
  <si>
    <t xml:space="preserve">    其他国有资本经营预算企业清算收入</t>
  </si>
  <si>
    <t xml:space="preserve">  五、其他国有资本经营收入</t>
  </si>
  <si>
    <t>上级补助收入</t>
  </si>
  <si>
    <t>上年结余收入</t>
  </si>
  <si>
    <t>收入合计</t>
  </si>
  <si>
    <t>附件6</t>
  </si>
  <si>
    <t>2025年国有资本经营支出调整方案表</t>
  </si>
  <si>
    <t>国有资本经营预算支出</t>
  </si>
  <si>
    <t xml:space="preserve">  解决历史遗留问题及改革成本支出</t>
  </si>
  <si>
    <t xml:space="preserve">    “三供一业”移交补助支出</t>
  </si>
  <si>
    <t xml:space="preserve">    国有企业退休人员社会化管理补助支出</t>
  </si>
  <si>
    <t xml:space="preserve">    其他解决历史遗留问题及改革成本支出</t>
  </si>
  <si>
    <t xml:space="preserve">  国有企业资本金注入</t>
  </si>
  <si>
    <t xml:space="preserve">    国有经济结构调整支出</t>
  </si>
  <si>
    <t xml:space="preserve">    前瞻性战略性产业发展支出</t>
  </si>
  <si>
    <t xml:space="preserve">    其他国有企业资本金注入</t>
  </si>
  <si>
    <t xml:space="preserve">  国有企业政策性补贴</t>
  </si>
  <si>
    <t xml:space="preserve">    国有企业政策性补贴</t>
  </si>
  <si>
    <t xml:space="preserve">  其他国有资本经营预算支出</t>
  </si>
  <si>
    <t xml:space="preserve">    其他国有资本经营预算支出</t>
  </si>
  <si>
    <t>附件7</t>
  </si>
  <si>
    <t>2025年社保基金预算收入预算调整方案表</t>
  </si>
  <si>
    <t>项            目</t>
  </si>
  <si>
    <t>社会保险基金收入</t>
  </si>
  <si>
    <t>（一）城乡居民基本养老保险基金收入</t>
  </si>
  <si>
    <t>其中:社会保险费收入</t>
  </si>
  <si>
    <t>财政补贴收入</t>
  </si>
  <si>
    <t>利息收入</t>
  </si>
  <si>
    <t>委托投资收益</t>
  </si>
  <si>
    <t>转移收入</t>
  </si>
  <si>
    <t>其他收入</t>
  </si>
  <si>
    <t>（二）机关事业单位基本养老保险基金收入</t>
  </si>
  <si>
    <t>（一）城乡居民基本养老保险基金结余收入</t>
  </si>
  <si>
    <t>（二）机关事业单位基本养老保险基金结余收入</t>
  </si>
  <si>
    <t>收入总入</t>
  </si>
  <si>
    <t>附件8</t>
  </si>
  <si>
    <t>2025年社保基金预算支出预算调整方案表</t>
  </si>
  <si>
    <t>一、社会保险基金支出</t>
  </si>
  <si>
    <t>（一）城乡居民基本养老保险基金支出</t>
  </si>
  <si>
    <t>其中:社会保险待遇支出</t>
  </si>
  <si>
    <t>转移支出</t>
  </si>
  <si>
    <t>（二）机关事业单位基本养老保险基金支出</t>
  </si>
  <si>
    <t>其中：基本养老保险待遇支出</t>
  </si>
  <si>
    <t>其他支出</t>
  </si>
  <si>
    <t>三、年终结余</t>
  </si>
  <si>
    <t>（一）城乡居民基本养老保险基金结余</t>
  </si>
  <si>
    <t>（二）机关事业单位基本养老保险基金结余</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</si>
</sst>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 ;\-#,##0.00;;"/>
    <numFmt numFmtId="179" formatCode="#,##0.00_);[Red]\(#,##0.00\)"/>
    <numFmt numFmtId="180" formatCode="#,##0.00;[Red]#,##0.0"/>
  </numFmts>
  <fonts count="56">
    <font>
      <sz val="12"/>
      <color theme="1"/>
      <name val="等线"/>
      <charset val="134"/>
      <scheme val="minor"/>
    </font>
    <font>
      <sz val="10"/>
      <color rgb="FF000000"/>
      <name val="Arial"/>
      <charset val="134"/>
    </font>
    <font>
      <sz val="10"/>
      <name val="黑体"/>
      <charset val="134"/>
    </font>
    <font>
      <b/>
      <sz val="12"/>
      <name val="黑体"/>
      <charset val="134"/>
    </font>
    <font>
      <b/>
      <sz val="18"/>
      <name val="黑体"/>
      <charset val="134"/>
    </font>
    <font>
      <sz val="12"/>
      <color theme="1"/>
      <name val="等线"/>
      <charset val="134"/>
    </font>
    <font>
      <b/>
      <sz val="9"/>
      <name val="宋体"/>
      <charset val="134"/>
    </font>
    <font>
      <sz val="10"/>
      <color rgb="FF5C6166"/>
      <name val="宋体"/>
      <charset val="134"/>
    </font>
    <font>
      <sz val="10"/>
      <name val="Arial"/>
      <charset val="134"/>
    </font>
    <font>
      <sz val="10"/>
      <color rgb="FF5C6166"/>
      <name val="黑体"/>
      <charset val="134"/>
    </font>
    <font>
      <b/>
      <sz val="10"/>
      <name val="宋体"/>
      <charset val="134"/>
    </font>
    <font>
      <sz val="11"/>
      <name val="宋体"/>
      <charset val="134"/>
    </font>
    <font>
      <sz val="10"/>
      <name val="宋体"/>
      <charset val="134"/>
    </font>
    <font>
      <sz val="10"/>
      <color theme="1"/>
      <name val="黑体"/>
      <charset val="134"/>
    </font>
    <font>
      <sz val="10"/>
      <color rgb="FF000000"/>
      <name val="宋体"/>
      <charset val="134"/>
    </font>
    <font>
      <sz val="10"/>
      <color theme="1"/>
      <name val="等线"/>
      <charset val="134"/>
      <scheme val="minor"/>
    </font>
    <font>
      <sz val="9"/>
      <color rgb="FF000000"/>
      <name val="黑体"/>
      <charset val="134"/>
    </font>
    <font>
      <sz val="18"/>
      <color rgb="FF000000"/>
      <name val="黑体"/>
      <charset val="134"/>
    </font>
    <font>
      <sz val="10"/>
      <color rgb="FF000000"/>
      <name val="黑体"/>
      <charset val="134"/>
    </font>
    <font>
      <b/>
      <sz val="9"/>
      <color rgb="FF000000"/>
      <name val="宋体"/>
      <charset val="134"/>
    </font>
    <font>
      <b/>
      <sz val="10"/>
      <color rgb="FF000000"/>
      <name val="宋体"/>
      <charset val="134"/>
    </font>
    <font>
      <sz val="12"/>
      <color rgb="FF000000"/>
      <name val="宋体"/>
      <charset val="134"/>
    </font>
    <font>
      <sz val="9"/>
      <color rgb="FF5C6166"/>
      <name val="黑体"/>
      <charset val="134"/>
    </font>
    <font>
      <sz val="9"/>
      <color rgb="FF5C6166"/>
      <name val="宋体"/>
      <charset val="134"/>
    </font>
    <font>
      <b/>
      <sz val="10"/>
      <color rgb="FF000000"/>
      <name val="黑体"/>
      <charset val="134"/>
    </font>
    <font>
      <b/>
      <sz val="12"/>
      <color theme="1"/>
      <name val="等线"/>
      <charset val="134"/>
      <scheme val="minor"/>
    </font>
    <font>
      <b/>
      <sz val="10"/>
      <color rgb="FF000000"/>
      <name val="Arial"/>
      <charset val="134"/>
    </font>
    <font>
      <sz val="9"/>
      <name val="宋体"/>
      <charset val="134"/>
    </font>
    <font>
      <sz val="10"/>
      <name val="等线"/>
      <charset val="134"/>
      <scheme val="minor"/>
    </font>
    <font>
      <sz val="12"/>
      <name val="等线"/>
      <charset val="134"/>
      <scheme val="minor"/>
    </font>
    <font>
      <sz val="9"/>
      <name val="Arial"/>
      <charset val="134"/>
    </font>
    <font>
      <sz val="8"/>
      <name val="Arial"/>
      <charset val="134"/>
    </font>
    <font>
      <sz val="9"/>
      <name val="黑体"/>
      <charset val="134"/>
    </font>
    <font>
      <sz val="18"/>
      <name val="黑体"/>
      <charset val="134"/>
    </font>
    <font>
      <sz val="12"/>
      <name val="等线"/>
      <charset val="134"/>
    </font>
    <font>
      <b/>
      <sz val="10"/>
      <color rgb="FF5C6166"/>
      <name val="黑体"/>
      <charset val="134"/>
    </font>
    <font>
      <u/>
      <sz val="10"/>
      <color theme="10"/>
      <name val="等线"/>
      <charset val="134"/>
      <scheme val="minor"/>
    </font>
    <font>
      <u/>
      <sz val="11"/>
      <color rgb="FF800080"/>
      <name val="等线"/>
      <charset val="134"/>
      <scheme val="minor"/>
    </font>
    <font>
      <sz val="11"/>
      <color rgb="FF000000"/>
      <name val="等线"/>
      <charset val="134"/>
      <scheme val="minor"/>
    </font>
    <font>
      <sz val="11"/>
      <color rgb="FFFF0000"/>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rgb="FFFFFFFF"/>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s>
  <fills count="35">
    <fill>
      <patternFill patternType="none"/>
    </fill>
    <fill>
      <patternFill patternType="gray125"/>
    </fill>
    <fill>
      <patternFill patternType="solid">
        <fgColor theme="0" tint="-0.14999"/>
        <bgColor indexed="64"/>
      </patternFill>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0" fontId="36" fillId="0" borderId="0" applyNumberFormat="0" applyFill="0" applyBorder="0" applyProtection="0"/>
    <xf numFmtId="0" fontId="37" fillId="0" borderId="0" applyNumberFormat="0" applyFill="0" applyBorder="0" applyAlignment="0" applyProtection="0"/>
    <xf numFmtId="0" fontId="38" fillId="4" borderId="5"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6" applyNumberFormat="0" applyFill="0" applyAlignment="0" applyProtection="0"/>
    <xf numFmtId="0" fontId="43" fillId="0" borderId="6" applyNumberFormat="0" applyFill="0" applyAlignment="0" applyProtection="0"/>
    <xf numFmtId="0" fontId="44" fillId="0" borderId="7" applyNumberFormat="0" applyFill="0" applyAlignment="0" applyProtection="0"/>
    <xf numFmtId="0" fontId="44" fillId="0" borderId="0" applyNumberFormat="0" applyFill="0" applyBorder="0" applyAlignment="0" applyProtection="0"/>
    <xf numFmtId="0" fontId="45" fillId="5" borderId="8" applyNumberFormat="0" applyAlignment="0" applyProtection="0"/>
    <xf numFmtId="0" fontId="46" fillId="6" borderId="9" applyNumberFormat="0" applyAlignment="0" applyProtection="0"/>
    <xf numFmtId="0" fontId="47" fillId="6" borderId="8" applyNumberFormat="0" applyAlignment="0" applyProtection="0"/>
    <xf numFmtId="0" fontId="48" fillId="7" borderId="10" applyNumberFormat="0" applyAlignment="0" applyProtection="0"/>
    <xf numFmtId="0" fontId="49" fillId="0" borderId="11" applyNumberFormat="0" applyFill="0" applyAlignment="0" applyProtection="0"/>
    <xf numFmtId="0" fontId="50" fillId="0" borderId="12" applyNumberFormat="0" applyFill="0" applyAlignment="0" applyProtection="0"/>
    <xf numFmtId="0" fontId="51" fillId="8" borderId="0" applyNumberFormat="0" applyBorder="0" applyAlignment="0" applyProtection="0"/>
    <xf numFmtId="0" fontId="52" fillId="9" borderId="0" applyNumberFormat="0" applyBorder="0" applyAlignment="0" applyProtection="0"/>
    <xf numFmtId="0" fontId="53" fillId="10" borderId="0" applyNumberFormat="0" applyBorder="0" applyAlignment="0" applyProtection="0"/>
    <xf numFmtId="0" fontId="54"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4" fillId="14" borderId="0" applyNumberFormat="0" applyBorder="0" applyAlignment="0" applyProtection="0"/>
    <xf numFmtId="0" fontId="54" fillId="15" borderId="0" applyNumberFormat="0" applyBorder="0" applyAlignment="0" applyProtection="0"/>
    <xf numFmtId="0" fontId="55" fillId="16" borderId="0" applyNumberFormat="0" applyBorder="0" applyAlignment="0" applyProtection="0"/>
    <xf numFmtId="0" fontId="55" fillId="17" borderId="0" applyNumberFormat="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5" fillId="20" borderId="0" applyNumberFormat="0" applyBorder="0" applyAlignment="0" applyProtection="0"/>
    <xf numFmtId="0" fontId="55"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5" fillId="24" borderId="0" applyNumberFormat="0" applyBorder="0" applyAlignment="0" applyProtection="0"/>
    <xf numFmtId="0" fontId="55" fillId="25" borderId="0" applyNumberFormat="0" applyBorder="0" applyAlignment="0" applyProtection="0"/>
    <xf numFmtId="0" fontId="54" fillId="26" borderId="0" applyNumberFormat="0" applyBorder="0" applyAlignment="0" applyProtection="0"/>
    <xf numFmtId="0" fontId="54" fillId="27" borderId="0" applyNumberFormat="0" applyBorder="0" applyAlignment="0" applyProtection="0"/>
    <xf numFmtId="0" fontId="55" fillId="28" borderId="0" applyNumberFormat="0" applyBorder="0" applyAlignment="0" applyProtection="0"/>
    <xf numFmtId="0" fontId="55" fillId="29" borderId="0" applyNumberFormat="0" applyBorder="0" applyAlignment="0" applyProtection="0"/>
    <xf numFmtId="0" fontId="54" fillId="30" borderId="0" applyNumberFormat="0" applyBorder="0" applyAlignment="0" applyProtection="0"/>
    <xf numFmtId="0" fontId="54" fillId="31" borderId="0" applyNumberFormat="0" applyBorder="0" applyAlignment="0" applyProtection="0"/>
    <xf numFmtId="0" fontId="55" fillId="32" borderId="0" applyNumberFormat="0" applyBorder="0" applyAlignment="0" applyProtection="0"/>
    <xf numFmtId="0" fontId="55" fillId="33" borderId="0" applyNumberFormat="0" applyBorder="0" applyAlignment="0" applyProtection="0"/>
    <xf numFmtId="0" fontId="54" fillId="34" borderId="0" applyNumberFormat="0" applyBorder="0" applyAlignment="0" applyProtection="0"/>
    <xf numFmtId="0" fontId="55" fillId="0" borderId="0"/>
  </cellStyleXfs>
  <cellXfs count="219">
    <xf numFmtId="0" fontId="0" fillId="0" borderId="0" xfId="0">
      <alignment vertical="center"/>
    </xf>
    <xf numFmtId="0" fontId="0" fillId="0" borderId="0" xfId="0" applyNumberFormat="1" applyFill="1" applyBorder="1" applyAlignment="1">
      <alignment vertical="center"/>
    </xf>
    <xf numFmtId="0" fontId="1" fillId="0" borderId="0" xfId="0" applyNumberFormat="1" applyFont="1" applyFill="1" applyBorder="1" applyAlignment="1"/>
    <xf numFmtId="0" fontId="2" fillId="0" borderId="0" xfId="0" applyFont="1" applyAlignment="1"/>
    <xf numFmtId="0" fontId="3" fillId="0" borderId="0" xfId="0" applyFont="1" applyAlignment="1"/>
    <xf numFmtId="10" fontId="3" fillId="0" borderId="0" xfId="0" applyNumberFormat="1" applyFont="1" applyAlignment="1"/>
    <xf numFmtId="0" fontId="4" fillId="0" borderId="0" xfId="0" applyFont="1" applyAlignment="1">
      <alignment horizontal="center" vertical="center"/>
    </xf>
    <xf numFmtId="0" fontId="5" fillId="0" borderId="0" xfId="0" applyFont="1" applyFill="1">
      <alignment vertical="center"/>
    </xf>
    <xf numFmtId="0" fontId="6" fillId="0" borderId="0" xfId="0" applyFont="1" applyAlignment="1">
      <alignment horizontal="center" vertical="center"/>
    </xf>
    <xf numFmtId="176" fontId="7" fillId="0" borderId="0" xfId="0" applyNumberFormat="1" applyFont="1">
      <alignment vertical="center"/>
    </xf>
    <xf numFmtId="0" fontId="8" fillId="0" borderId="0" xfId="0" applyFont="1">
      <alignment vertical="center"/>
    </xf>
    <xf numFmtId="10" fontId="7" fillId="0" borderId="0" xfId="0" applyNumberFormat="1" applyFont="1">
      <alignment vertical="center"/>
    </xf>
    <xf numFmtId="176" fontId="7" fillId="0" borderId="0" xfId="0" applyNumberFormat="1" applyFont="1" applyAlignment="1">
      <alignment horizontal="right" vertical="center"/>
    </xf>
    <xf numFmtId="0" fontId="9" fillId="0" borderId="1" xfId="0" applyFont="1" applyBorder="1" applyAlignment="1">
      <alignment horizontal="center" vertical="center" wrapText="1"/>
    </xf>
    <xf numFmtId="176" fontId="9" fillId="0" borderId="1" xfId="0" applyNumberFormat="1" applyFont="1" applyBorder="1" applyAlignment="1">
      <alignment horizontal="center" vertical="center" wrapText="1"/>
    </xf>
    <xf numFmtId="177" fontId="9" fillId="0" borderId="1" xfId="0" applyNumberFormat="1" applyFont="1" applyBorder="1" applyAlignment="1">
      <alignment horizontal="center" vertical="center"/>
    </xf>
    <xf numFmtId="10" fontId="9" fillId="0" borderId="1" xfId="0" applyNumberFormat="1" applyFont="1" applyBorder="1" applyAlignment="1">
      <alignment horizontal="center" vertical="center" wrapText="1"/>
    </xf>
    <xf numFmtId="0" fontId="10" fillId="0" borderId="1" xfId="0" applyFont="1" applyBorder="1">
      <alignment vertical="center"/>
    </xf>
    <xf numFmtId="177" fontId="10" fillId="0" borderId="1" xfId="0" applyNumberFormat="1" applyFont="1" applyBorder="1" applyAlignment="1">
      <alignment horizontal="right" vertical="center" wrapText="1"/>
    </xf>
    <xf numFmtId="10" fontId="10" fillId="0" borderId="1" xfId="0" applyNumberFormat="1" applyFont="1" applyBorder="1">
      <alignment vertical="center"/>
    </xf>
    <xf numFmtId="0" fontId="10" fillId="0" borderId="1" xfId="0" applyFont="1" applyBorder="1" applyAlignment="1">
      <alignment vertical="center" wrapText="1"/>
    </xf>
    <xf numFmtId="178" fontId="11" fillId="0" borderId="1" xfId="0" applyNumberFormat="1" applyFont="1" applyBorder="1" applyAlignment="1">
      <alignment horizontal="right" vertical="center"/>
    </xf>
    <xf numFmtId="177" fontId="12" fillId="0" borderId="1" xfId="0" applyNumberFormat="1" applyFont="1" applyBorder="1" applyAlignment="1">
      <alignment horizontal="right" vertical="center"/>
    </xf>
    <xf numFmtId="10" fontId="12" fillId="0" borderId="1" xfId="0" applyNumberFormat="1" applyFont="1" applyBorder="1">
      <alignment vertical="center"/>
    </xf>
    <xf numFmtId="49" fontId="12" fillId="0" borderId="1" xfId="0" applyNumberFormat="1" applyFont="1" applyBorder="1" applyAlignment="1">
      <alignment horizontal="left" vertical="center"/>
    </xf>
    <xf numFmtId="0" fontId="12" fillId="0" borderId="1" xfId="0" applyFont="1" applyBorder="1">
      <alignment vertical="center"/>
    </xf>
    <xf numFmtId="177" fontId="12" fillId="0" borderId="1" xfId="0" applyNumberFormat="1" applyFont="1" applyBorder="1" applyAlignment="1">
      <alignment horizontal="right" vertical="center" wrapText="1"/>
    </xf>
    <xf numFmtId="0" fontId="10" fillId="0" borderId="1" xfId="0" applyFont="1" applyBorder="1" applyAlignment="1">
      <alignment horizontal="center" vertical="center"/>
    </xf>
    <xf numFmtId="0" fontId="8" fillId="0" borderId="0" xfId="0" applyFont="1" applyAlignment="1"/>
    <xf numFmtId="10" fontId="3" fillId="0" borderId="0" xfId="0" applyNumberFormat="1" applyFont="1">
      <alignment vertical="center"/>
    </xf>
    <xf numFmtId="177" fontId="10" fillId="0" borderId="1" xfId="0" applyNumberFormat="1" applyFont="1" applyBorder="1">
      <alignment vertical="center"/>
    </xf>
    <xf numFmtId="49" fontId="12" fillId="0" borderId="1" xfId="0" applyNumberFormat="1" applyFont="1" applyBorder="1">
      <alignment vertical="center"/>
    </xf>
    <xf numFmtId="177" fontId="10" fillId="0" borderId="1" xfId="0" applyNumberFormat="1" applyFont="1" applyBorder="1" applyAlignment="1">
      <alignment horizontal="right" vertical="center"/>
    </xf>
    <xf numFmtId="177" fontId="12" fillId="0" borderId="1" xfId="0" applyNumberFormat="1" applyFont="1" applyBorder="1">
      <alignment vertical="center"/>
    </xf>
    <xf numFmtId="49" fontId="10" fillId="0" borderId="1" xfId="0" applyNumberFormat="1" applyFont="1" applyBorder="1" applyAlignment="1">
      <alignment horizontal="center" vertical="center"/>
    </xf>
    <xf numFmtId="0" fontId="13" fillId="0" borderId="0" xfId="0" applyNumberFormat="1" applyFont="1" applyFill="1" applyBorder="1" applyAlignment="1">
      <alignment vertical="center"/>
    </xf>
    <xf numFmtId="0" fontId="14" fillId="0" borderId="0" xfId="0" applyNumberFormat="1" applyFont="1" applyFill="1" applyBorder="1" applyAlignment="1">
      <alignment vertical="center"/>
    </xf>
    <xf numFmtId="177" fontId="14" fillId="0" borderId="0" xfId="0" applyNumberFormat="1" applyFont="1" applyFill="1" applyBorder="1" applyAlignment="1">
      <alignment vertical="center"/>
    </xf>
    <xf numFmtId="0" fontId="15" fillId="0" borderId="0" xfId="0" applyNumberFormat="1" applyFont="1" applyFill="1" applyBorder="1" applyAlignment="1">
      <alignment vertical="center"/>
    </xf>
    <xf numFmtId="0" fontId="16" fillId="0" borderId="0" xfId="0" applyFont="1">
      <alignment vertical="center"/>
    </xf>
    <xf numFmtId="0" fontId="7" fillId="0" borderId="0" xfId="0" applyFont="1">
      <alignment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1" fillId="0" borderId="0" xfId="0" applyFont="1">
      <alignment vertical="center"/>
    </xf>
    <xf numFmtId="0" fontId="9" fillId="0" borderId="1" xfId="0" applyFont="1" applyBorder="1" applyAlignment="1" applyProtection="1">
      <alignment horizontal="center" vertical="center" wrapText="1"/>
    </xf>
    <xf numFmtId="176" fontId="9" fillId="0" borderId="1" xfId="0" applyNumberFormat="1" applyFont="1" applyBorder="1" applyAlignment="1" applyProtection="1">
      <alignment horizontal="center" vertical="center" wrapText="1"/>
    </xf>
    <xf numFmtId="177" fontId="9" fillId="0" borderId="1" xfId="0" applyNumberFormat="1" applyFont="1" applyBorder="1" applyAlignment="1" applyProtection="1">
      <alignment horizontal="center" vertical="center"/>
    </xf>
    <xf numFmtId="10" fontId="9" fillId="0" borderId="1" xfId="0" applyNumberFormat="1" applyFont="1" applyBorder="1" applyAlignment="1" applyProtection="1">
      <alignment horizontal="center" vertical="center" wrapText="1"/>
    </xf>
    <xf numFmtId="0" fontId="20" fillId="0" borderId="1" xfId="0" applyFont="1" applyBorder="1" applyProtection="1">
      <alignment vertical="center"/>
    </xf>
    <xf numFmtId="177" fontId="10" fillId="0" borderId="1" xfId="0" applyNumberFormat="1" applyFont="1" applyBorder="1" applyAlignment="1" applyProtection="1">
      <alignment horizontal="right" vertical="center"/>
    </xf>
    <xf numFmtId="10" fontId="20" fillId="0" borderId="1" xfId="0" applyNumberFormat="1" applyFont="1" applyBorder="1" applyProtection="1">
      <alignment vertical="center"/>
    </xf>
    <xf numFmtId="0" fontId="14" fillId="0" borderId="1" xfId="0" applyFont="1" applyBorder="1" applyProtection="1">
      <alignment vertical="center"/>
    </xf>
    <xf numFmtId="177" fontId="12" fillId="0" borderId="1" xfId="0" applyNumberFormat="1" applyFont="1" applyBorder="1" applyAlignment="1" applyProtection="1">
      <alignment horizontal="right" vertical="center"/>
    </xf>
    <xf numFmtId="177" fontId="12" fillId="0" borderId="1" xfId="0" applyNumberFormat="1" applyFont="1" applyBorder="1" applyProtection="1">
      <alignment vertical="center"/>
    </xf>
    <xf numFmtId="10" fontId="14" fillId="0" borderId="1" xfId="0" applyNumberFormat="1" applyFont="1" applyBorder="1" applyProtection="1">
      <alignment vertical="center"/>
    </xf>
    <xf numFmtId="177" fontId="10" fillId="0" borderId="1" xfId="0" applyNumberFormat="1" applyFont="1" applyBorder="1" applyProtection="1">
      <alignment vertical="center"/>
    </xf>
    <xf numFmtId="0" fontId="20" fillId="0" borderId="1" xfId="0" applyFont="1" applyBorder="1" applyAlignment="1" applyProtection="1">
      <alignment horizontal="center" vertical="center"/>
    </xf>
    <xf numFmtId="177" fontId="20" fillId="0" borderId="1" xfId="0" applyNumberFormat="1" applyFont="1" applyBorder="1" applyProtection="1">
      <alignment vertical="center"/>
    </xf>
    <xf numFmtId="0" fontId="21" fillId="0" borderId="0" xfId="0" applyNumberFormat="1" applyFont="1" applyFill="1" applyBorder="1" applyAlignment="1">
      <alignment vertical="center"/>
    </xf>
    <xf numFmtId="0" fontId="1" fillId="0" borderId="0" xfId="0" applyNumberFormat="1" applyFont="1" applyFill="1" applyBorder="1" applyAlignment="1">
      <alignment vertical="center"/>
    </xf>
    <xf numFmtId="10" fontId="15" fillId="0" borderId="0" xfId="0" applyNumberFormat="1" applyFont="1" applyFill="1" applyBorder="1" applyAlignment="1">
      <alignment vertical="center"/>
    </xf>
    <xf numFmtId="0" fontId="16" fillId="0" borderId="0" xfId="0" applyNumberFormat="1" applyFont="1">
      <alignment vertical="center"/>
    </xf>
    <xf numFmtId="10" fontId="18" fillId="0" borderId="0" xfId="0" applyNumberFormat="1" applyFont="1" applyAlignment="1">
      <alignment horizontal="center" vertical="center"/>
    </xf>
    <xf numFmtId="10" fontId="7" fillId="0" borderId="0" xfId="0" applyNumberFormat="1" applyFont="1" applyAlignment="1">
      <alignment horizontal="right" vertical="center"/>
    </xf>
    <xf numFmtId="0" fontId="10" fillId="0" borderId="1" xfId="0" applyFont="1" applyBorder="1" applyAlignment="1" applyProtection="1">
      <alignment horizontal="left" vertical="center" wrapText="1"/>
    </xf>
    <xf numFmtId="10" fontId="10" fillId="0" borderId="1" xfId="0" applyNumberFormat="1" applyFont="1" applyBorder="1" applyAlignment="1" applyProtection="1">
      <alignment horizontal="center" vertical="center" wrapText="1"/>
    </xf>
    <xf numFmtId="177" fontId="14" fillId="0" borderId="1" xfId="0" applyNumberFormat="1" applyFont="1" applyBorder="1" applyProtection="1">
      <alignment vertical="center"/>
    </xf>
    <xf numFmtId="10" fontId="12" fillId="0" borderId="1" xfId="0" applyNumberFormat="1" applyFont="1" applyBorder="1" applyAlignment="1" applyProtection="1">
      <alignment horizontal="center" vertical="center" wrapText="1"/>
    </xf>
    <xf numFmtId="177" fontId="7" fillId="0" borderId="1" xfId="0" applyNumberFormat="1" applyFont="1" applyBorder="1" applyProtection="1">
      <alignment vertical="center"/>
    </xf>
    <xf numFmtId="177" fontId="20" fillId="0" borderId="1" xfId="0" applyNumberFormat="1" applyFont="1" applyBorder="1" applyAlignment="1" applyProtection="1">
      <alignment horizontal="right" vertical="center"/>
    </xf>
    <xf numFmtId="10" fontId="20" fillId="0" borderId="1" xfId="0" applyNumberFormat="1" applyFont="1" applyBorder="1" applyAlignment="1" applyProtection="1">
      <alignment horizontal="right" vertical="center"/>
    </xf>
    <xf numFmtId="0" fontId="22" fillId="0" borderId="0" xfId="0" applyNumberFormat="1" applyFont="1" applyFill="1" applyBorder="1" applyAlignment="1">
      <alignment horizontal="center" vertical="center"/>
    </xf>
    <xf numFmtId="0" fontId="0" fillId="0" borderId="0" xfId="0" applyFill="1">
      <alignment vertical="center"/>
    </xf>
    <xf numFmtId="0"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left" vertical="center"/>
    </xf>
    <xf numFmtId="0"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xf>
    <xf numFmtId="10" fontId="14" fillId="0" borderId="0" xfId="0" applyNumberFormat="1" applyFont="1" applyFill="1" applyBorder="1" applyAlignment="1">
      <alignment vertical="center"/>
    </xf>
    <xf numFmtId="0" fontId="1" fillId="0" borderId="0" xfId="0" applyFont="1" applyAlignment="1">
      <alignment horizontal="left" vertical="center"/>
    </xf>
    <xf numFmtId="0" fontId="18" fillId="0" borderId="0" xfId="0" applyFont="1">
      <alignment vertical="center"/>
    </xf>
    <xf numFmtId="176" fontId="23" fillId="0" borderId="0" xfId="0" applyNumberFormat="1" applyFont="1" applyAlignment="1">
      <alignment vertical="center" wrapText="1"/>
    </xf>
    <xf numFmtId="177" fontId="7" fillId="0" borderId="0" xfId="0" applyNumberFormat="1" applyFont="1">
      <alignment vertical="center"/>
    </xf>
    <xf numFmtId="10" fontId="1" fillId="0" borderId="0" xfId="0" applyNumberFormat="1" applyFont="1">
      <alignment vertical="center"/>
    </xf>
    <xf numFmtId="0" fontId="17" fillId="0" borderId="0" xfId="0" applyFont="1" applyAlignment="1">
      <alignment horizontal="center" vertical="center" wrapText="1"/>
    </xf>
    <xf numFmtId="177" fontId="17" fillId="0" borderId="0" xfId="0" applyNumberFormat="1" applyFont="1" applyAlignment="1">
      <alignment horizontal="center" vertical="center"/>
    </xf>
    <xf numFmtId="10" fontId="17" fillId="0" borderId="0" xfId="0" applyNumberFormat="1" applyFont="1" applyAlignment="1">
      <alignment horizontal="center" vertical="center"/>
    </xf>
    <xf numFmtId="0" fontId="20" fillId="0" borderId="0" xfId="0" applyFont="1" applyAlignment="1">
      <alignment horizontal="center" vertical="center"/>
    </xf>
    <xf numFmtId="0" fontId="24" fillId="0" borderId="1" xfId="0" applyFont="1" applyBorder="1" applyAlignment="1" applyProtection="1">
      <alignment horizontal="left" vertical="center"/>
    </xf>
    <xf numFmtId="0" fontId="22" fillId="0" borderId="1" xfId="0" applyFont="1" applyBorder="1" applyAlignment="1" applyProtection="1">
      <alignment horizontal="center" vertical="center" wrapText="1"/>
    </xf>
    <xf numFmtId="177" fontId="9" fillId="0" borderId="1" xfId="0" applyNumberFormat="1" applyFont="1" applyBorder="1" applyAlignment="1" applyProtection="1">
      <alignment horizontal="center" vertical="center" wrapText="1"/>
    </xf>
    <xf numFmtId="0" fontId="1" fillId="0" borderId="0" xfId="0" applyFont="1" applyAlignment="1">
      <alignment horizontal="center" vertical="center"/>
    </xf>
    <xf numFmtId="0" fontId="20" fillId="0" borderId="1" xfId="0" applyFont="1" applyBorder="1" applyAlignment="1" applyProtection="1">
      <alignment horizontal="left" vertical="center"/>
    </xf>
    <xf numFmtId="0" fontId="20" fillId="0" borderId="1" xfId="0" applyFont="1" applyBorder="1" applyAlignment="1" applyProtection="1">
      <alignment horizontal="left" vertical="center" wrapText="1"/>
    </xf>
    <xf numFmtId="179" fontId="20" fillId="0" borderId="1" xfId="0" applyNumberFormat="1" applyFont="1" applyBorder="1" applyAlignment="1" applyProtection="1">
      <alignment horizontal="right" vertical="center"/>
    </xf>
    <xf numFmtId="0" fontId="14" fillId="2" borderId="1" xfId="0" applyFont="1" applyFill="1" applyBorder="1" applyAlignment="1" applyProtection="1">
      <alignment horizontal="left" vertical="center"/>
    </xf>
    <xf numFmtId="0" fontId="14" fillId="2" borderId="1" xfId="0" applyFont="1" applyFill="1" applyBorder="1" applyAlignment="1" applyProtection="1">
      <alignment vertical="center" wrapText="1"/>
    </xf>
    <xf numFmtId="179" fontId="14" fillId="2" borderId="1" xfId="0" applyNumberFormat="1" applyFont="1" applyFill="1" applyBorder="1" applyAlignment="1" applyProtection="1">
      <alignment horizontal="right" vertical="center"/>
    </xf>
    <xf numFmtId="177" fontId="14" fillId="2" borderId="1" xfId="0" applyNumberFormat="1" applyFont="1" applyFill="1" applyBorder="1" applyAlignment="1" applyProtection="1">
      <alignment horizontal="right" vertical="center"/>
    </xf>
    <xf numFmtId="10" fontId="14" fillId="2" borderId="1" xfId="0" applyNumberFormat="1" applyFont="1" applyFill="1" applyBorder="1" applyAlignment="1" applyProtection="1">
      <alignment horizontal="right" vertical="center"/>
    </xf>
    <xf numFmtId="0" fontId="14" fillId="0" borderId="1" xfId="0" applyFont="1" applyBorder="1" applyAlignment="1" applyProtection="1">
      <alignment horizontal="left" vertical="center"/>
    </xf>
    <xf numFmtId="0" fontId="14" fillId="0" borderId="1" xfId="0" applyFont="1" applyBorder="1" applyAlignment="1" applyProtection="1">
      <alignment vertical="center" wrapText="1"/>
    </xf>
    <xf numFmtId="179" fontId="14" fillId="0" borderId="1" xfId="0" applyNumberFormat="1" applyFont="1" applyBorder="1" applyAlignment="1" applyProtection="1">
      <alignment horizontal="right" vertical="center"/>
    </xf>
    <xf numFmtId="177" fontId="14" fillId="0" borderId="1" xfId="0" applyNumberFormat="1" applyFont="1" applyBorder="1" applyAlignment="1" applyProtection="1">
      <alignment horizontal="right" vertical="center"/>
    </xf>
    <xf numFmtId="10" fontId="14" fillId="0" borderId="1" xfId="0" applyNumberFormat="1" applyFont="1" applyBorder="1" applyAlignment="1" applyProtection="1">
      <alignment horizontal="right" vertical="center"/>
    </xf>
    <xf numFmtId="0" fontId="14" fillId="0" borderId="0" xfId="0" applyFont="1">
      <alignment vertical="center"/>
    </xf>
    <xf numFmtId="0" fontId="14" fillId="2" borderId="1" xfId="0" applyNumberFormat="1" applyFont="1" applyFill="1" applyBorder="1" applyAlignment="1">
      <alignment horizontal="left" vertical="center"/>
    </xf>
    <xf numFmtId="0" fontId="14" fillId="2" borderId="1" xfId="0" applyNumberFormat="1" applyFont="1" applyFill="1" applyBorder="1" applyAlignment="1">
      <alignment vertical="center" wrapText="1"/>
    </xf>
    <xf numFmtId="179" fontId="14" fillId="2" borderId="1" xfId="0" applyNumberFormat="1" applyFont="1" applyFill="1" applyBorder="1" applyAlignment="1">
      <alignment horizontal="right" vertical="center"/>
    </xf>
    <xf numFmtId="177" fontId="14" fillId="2" borderId="1" xfId="0" applyNumberFormat="1" applyFont="1" applyFill="1" applyBorder="1" applyAlignment="1">
      <alignment horizontal="right" vertical="center"/>
    </xf>
    <xf numFmtId="10" fontId="14" fillId="2" borderId="1" xfId="0" applyNumberFormat="1" applyFont="1" applyFill="1" applyBorder="1" applyAlignment="1">
      <alignment horizontal="right" vertical="center"/>
    </xf>
    <xf numFmtId="0" fontId="14" fillId="0" borderId="1" xfId="0" applyFont="1" applyFill="1" applyBorder="1" applyAlignment="1">
      <alignment horizontal="left" vertical="center"/>
    </xf>
    <xf numFmtId="0" fontId="14" fillId="0" borderId="1" xfId="0" applyFont="1" applyFill="1" applyBorder="1" applyAlignment="1">
      <alignment vertical="center" wrapText="1"/>
    </xf>
    <xf numFmtId="179" fontId="14" fillId="0" borderId="1" xfId="0" applyNumberFormat="1" applyFont="1" applyFill="1" applyBorder="1" applyAlignment="1">
      <alignment horizontal="right" vertical="center"/>
    </xf>
    <xf numFmtId="177" fontId="14" fillId="0" borderId="1" xfId="0" applyNumberFormat="1" applyFont="1" applyFill="1" applyBorder="1" applyAlignment="1">
      <alignment horizontal="right" vertical="center"/>
    </xf>
    <xf numFmtId="10" fontId="14" fillId="0" borderId="1" xfId="0" applyNumberFormat="1" applyFont="1" applyFill="1" applyBorder="1" applyAlignment="1">
      <alignment horizontal="right" vertical="center"/>
    </xf>
    <xf numFmtId="0" fontId="14" fillId="0" borderId="0" xfId="0" applyFont="1" applyFill="1">
      <alignment vertical="center"/>
    </xf>
    <xf numFmtId="179" fontId="20" fillId="2" borderId="1" xfId="0" applyNumberFormat="1" applyFont="1" applyFill="1" applyBorder="1" applyAlignment="1" applyProtection="1">
      <alignment horizontal="right" vertical="center"/>
    </xf>
    <xf numFmtId="0" fontId="14" fillId="0" borderId="1" xfId="0" applyNumberFormat="1" applyFont="1" applyBorder="1" applyAlignment="1" applyProtection="1">
      <alignment vertical="center" wrapText="1"/>
    </xf>
    <xf numFmtId="0" fontId="20" fillId="0" borderId="1" xfId="0" applyFont="1" applyBorder="1" applyAlignment="1" applyProtection="1">
      <alignment vertical="center" wrapText="1"/>
    </xf>
    <xf numFmtId="0" fontId="20" fillId="0" borderId="1" xfId="0" applyFont="1" applyBorder="1" applyAlignment="1" applyProtection="1">
      <alignment horizontal="center" vertical="center" wrapText="1"/>
    </xf>
    <xf numFmtId="0" fontId="25" fillId="0" borderId="0" xfId="0" applyNumberFormat="1" applyFont="1" applyFill="1" applyBorder="1" applyAlignment="1">
      <alignment vertical="center"/>
    </xf>
    <xf numFmtId="176" fontId="23" fillId="0" borderId="0" xfId="0" applyNumberFormat="1" applyFont="1">
      <alignment vertical="center"/>
    </xf>
    <xf numFmtId="0" fontId="18" fillId="0" borderId="0" xfId="0" applyFont="1" applyAlignment="1">
      <alignment horizontal="left" vertical="center"/>
    </xf>
    <xf numFmtId="0" fontId="24" fillId="0" borderId="1" xfId="0" applyFont="1" applyBorder="1" applyAlignment="1" applyProtection="1">
      <alignment horizontal="center" vertical="center"/>
    </xf>
    <xf numFmtId="0" fontId="26" fillId="0" borderId="0" xfId="0" applyFont="1" applyAlignment="1">
      <alignment horizontal="left" vertical="center"/>
    </xf>
    <xf numFmtId="4" fontId="14" fillId="0" borderId="1" xfId="0" applyNumberFormat="1" applyFont="1" applyBorder="1" applyAlignment="1" applyProtection="1">
      <alignment horizontal="right" vertical="center"/>
    </xf>
    <xf numFmtId="176" fontId="14" fillId="0" borderId="1" xfId="0" applyNumberFormat="1" applyFont="1" applyBorder="1" applyProtection="1">
      <alignment vertical="center"/>
    </xf>
    <xf numFmtId="176" fontId="20" fillId="0" borderId="1" xfId="0" applyNumberFormat="1" applyFont="1" applyBorder="1" applyAlignment="1" applyProtection="1">
      <alignment horizontal="right" vertical="center"/>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7" fillId="0" borderId="0" xfId="0" applyNumberFormat="1" applyFont="1" applyFill="1" applyBorder="1" applyAlignment="1">
      <alignment vertical="center"/>
    </xf>
    <xf numFmtId="0" fontId="28" fillId="0" borderId="0" xfId="0" applyNumberFormat="1" applyFont="1" applyFill="1" applyBorder="1" applyAlignment="1">
      <alignment vertical="center"/>
    </xf>
    <xf numFmtId="0" fontId="29" fillId="0" borderId="0" xfId="0" applyNumberFormat="1" applyFont="1" applyFill="1" applyBorder="1" applyAlignment="1">
      <alignment vertical="center"/>
    </xf>
    <xf numFmtId="0" fontId="8" fillId="0" borderId="0" xfId="0" applyNumberFormat="1" applyFont="1" applyFill="1" applyBorder="1" applyAlignment="1">
      <alignment vertical="center"/>
    </xf>
    <xf numFmtId="0" fontId="30" fillId="0" borderId="0" xfId="0" applyNumberFormat="1" applyFont="1" applyFill="1" applyBorder="1" applyAlignment="1">
      <alignment vertical="center"/>
    </xf>
    <xf numFmtId="0" fontId="31" fillId="0" borderId="0" xfId="0" applyNumberFormat="1" applyFont="1" applyFill="1" applyBorder="1" applyAlignment="1">
      <alignment vertical="center"/>
    </xf>
    <xf numFmtId="177" fontId="30" fillId="0" borderId="0" xfId="0" applyNumberFormat="1" applyFont="1" applyFill="1" applyBorder="1" applyAlignment="1">
      <alignment vertical="center"/>
    </xf>
    <xf numFmtId="10" fontId="30" fillId="0" borderId="0" xfId="0" applyNumberFormat="1" applyFont="1" applyFill="1" applyBorder="1" applyAlignment="1">
      <alignment vertical="center"/>
    </xf>
    <xf numFmtId="0" fontId="2" fillId="0" borderId="0" xfId="0" applyFont="1" applyAlignment="1">
      <alignment horizontal="left" vertical="center"/>
    </xf>
    <xf numFmtId="0" fontId="32" fillId="0" borderId="0" xfId="0" applyFont="1">
      <alignment vertical="center"/>
    </xf>
    <xf numFmtId="176" fontId="27" fillId="0" borderId="0" xfId="0" applyNumberFormat="1" applyFont="1" applyAlignment="1">
      <alignment horizontal="right" vertical="center"/>
    </xf>
    <xf numFmtId="176" fontId="27" fillId="0" borderId="0" xfId="0" applyNumberFormat="1" applyFont="1">
      <alignment vertical="center"/>
    </xf>
    <xf numFmtId="177" fontId="27" fillId="0" borderId="0" xfId="0" applyNumberFormat="1" applyFont="1">
      <alignment vertical="center"/>
    </xf>
    <xf numFmtId="10" fontId="27" fillId="0" borderId="0" xfId="0" applyNumberFormat="1" applyFont="1">
      <alignment vertical="center"/>
    </xf>
    <xf numFmtId="0" fontId="33" fillId="0" borderId="0" xfId="0" applyFont="1" applyAlignment="1">
      <alignment horizontal="center" vertical="center"/>
    </xf>
    <xf numFmtId="10" fontId="33" fillId="0" borderId="0" xfId="0" applyNumberFormat="1" applyFont="1" applyAlignment="1">
      <alignment horizontal="center" vertical="center"/>
    </xf>
    <xf numFmtId="0" fontId="12" fillId="0" borderId="0" xfId="0" applyFont="1" applyAlignment="1">
      <alignment horizontal="right" vertical="center"/>
    </xf>
    <xf numFmtId="176" fontId="6" fillId="0" borderId="0" xfId="0" applyNumberFormat="1" applyFont="1" applyAlignment="1">
      <alignment horizontal="right" vertical="center"/>
    </xf>
    <xf numFmtId="10" fontId="27" fillId="0" borderId="0" xfId="0" applyNumberFormat="1" applyFont="1" applyAlignment="1">
      <alignment horizontal="right" vertical="center"/>
    </xf>
    <xf numFmtId="0" fontId="2" fillId="0" borderId="1" xfId="0" applyFont="1" applyBorder="1" applyAlignment="1" applyProtection="1">
      <alignment horizontal="center" vertical="center"/>
    </xf>
    <xf numFmtId="0" fontId="2" fillId="0" borderId="1" xfId="0" applyFont="1" applyBorder="1" applyAlignment="1" applyProtection="1">
      <alignment horizontal="center" vertical="center" wrapText="1"/>
    </xf>
    <xf numFmtId="176" fontId="2" fillId="0" borderId="1" xfId="0" applyNumberFormat="1" applyFont="1" applyBorder="1" applyAlignment="1" applyProtection="1">
      <alignment horizontal="center" vertical="center" wrapText="1"/>
    </xf>
    <xf numFmtId="177" fontId="2" fillId="0" borderId="1" xfId="0" applyNumberFormat="1" applyFont="1" applyBorder="1" applyAlignment="1" applyProtection="1">
      <alignment horizontal="center" vertical="center" wrapText="1"/>
    </xf>
    <xf numFmtId="10" fontId="2" fillId="0" borderId="1" xfId="0" applyNumberFormat="1" applyFont="1" applyBorder="1" applyAlignment="1" applyProtection="1">
      <alignment horizontal="center" vertical="center" wrapText="1"/>
    </xf>
    <xf numFmtId="0" fontId="12" fillId="2" borderId="1" xfId="0" applyFont="1" applyFill="1" applyBorder="1" applyProtection="1">
      <alignment vertical="center"/>
    </xf>
    <xf numFmtId="0" fontId="10" fillId="2" borderId="1" xfId="0" applyFont="1" applyFill="1" applyBorder="1" applyProtection="1">
      <alignment vertical="center"/>
    </xf>
    <xf numFmtId="177" fontId="10" fillId="2" borderId="1" xfId="0" applyNumberFormat="1" applyFont="1" applyFill="1" applyBorder="1" applyProtection="1">
      <alignment vertical="center"/>
    </xf>
    <xf numFmtId="10" fontId="10" fillId="2" borderId="1" xfId="0" applyNumberFormat="1" applyFont="1" applyFill="1" applyBorder="1" applyProtection="1">
      <alignment vertical="center"/>
    </xf>
    <xf numFmtId="49" fontId="12" fillId="2" borderId="1" xfId="0" applyNumberFormat="1" applyFont="1" applyFill="1" applyBorder="1" applyProtection="1">
      <alignment vertical="center"/>
    </xf>
    <xf numFmtId="177" fontId="12" fillId="2" borderId="1" xfId="0" applyNumberFormat="1" applyFont="1" applyFill="1" applyBorder="1" applyProtection="1">
      <alignment vertical="center"/>
    </xf>
    <xf numFmtId="10" fontId="12" fillId="2" borderId="1" xfId="0" applyNumberFormat="1" applyFont="1" applyFill="1" applyBorder="1" applyProtection="1">
      <alignment vertical="center"/>
    </xf>
    <xf numFmtId="49" fontId="12" fillId="3" borderId="1" xfId="0" applyNumberFormat="1" applyFont="1" applyFill="1" applyBorder="1" applyProtection="1">
      <alignment vertical="center"/>
    </xf>
    <xf numFmtId="0" fontId="10" fillId="3" borderId="1" xfId="0" applyFont="1" applyFill="1" applyBorder="1" applyProtection="1">
      <alignment vertical="center"/>
    </xf>
    <xf numFmtId="0" fontId="12" fillId="3" borderId="1" xfId="0" applyFont="1" applyFill="1" applyBorder="1" applyProtection="1">
      <alignment vertical="center"/>
    </xf>
    <xf numFmtId="177" fontId="12" fillId="3" borderId="1" xfId="0" applyNumberFormat="1" applyFont="1" applyFill="1" applyBorder="1" applyProtection="1">
      <alignment vertical="center"/>
    </xf>
    <xf numFmtId="10" fontId="12" fillId="3" borderId="1" xfId="0" applyNumberFormat="1" applyFont="1" applyFill="1" applyBorder="1" applyProtection="1">
      <alignment vertical="center"/>
    </xf>
    <xf numFmtId="49" fontId="12" fillId="0" borderId="1" xfId="0" applyNumberFormat="1" applyFont="1" applyBorder="1" applyProtection="1">
      <alignment vertical="center"/>
    </xf>
    <xf numFmtId="0" fontId="10" fillId="0" borderId="1" xfId="0" applyFont="1" applyBorder="1" applyProtection="1">
      <alignment vertical="center"/>
    </xf>
    <xf numFmtId="0" fontId="12" fillId="0" borderId="1" xfId="0" applyFont="1" applyBorder="1" applyProtection="1">
      <alignment vertical="center"/>
    </xf>
    <xf numFmtId="4" fontId="12" fillId="0" borderId="1" xfId="0" applyNumberFormat="1" applyFont="1" applyBorder="1" applyProtection="1">
      <alignment vertical="center"/>
    </xf>
    <xf numFmtId="177" fontId="12" fillId="3" borderId="1" xfId="0" applyNumberFormat="1" applyFont="1" applyFill="1" applyBorder="1">
      <alignment vertical="center"/>
    </xf>
    <xf numFmtId="4" fontId="12" fillId="3" borderId="1" xfId="0" applyNumberFormat="1" applyFont="1" applyFill="1" applyBorder="1" applyProtection="1">
      <alignment vertical="center"/>
    </xf>
    <xf numFmtId="180" fontId="12" fillId="0" borderId="4" xfId="0" applyNumberFormat="1" applyFont="1" applyBorder="1" applyAlignment="1">
      <alignment horizontal="right" vertical="center"/>
    </xf>
    <xf numFmtId="43" fontId="12" fillId="0" borderId="4" xfId="0" applyNumberFormat="1" applyFont="1" applyBorder="1">
      <alignment vertical="center"/>
    </xf>
    <xf numFmtId="49" fontId="12" fillId="3" borderId="1" xfId="0" applyNumberFormat="1" applyFont="1" applyFill="1" applyBorder="1">
      <alignment vertical="center"/>
    </xf>
    <xf numFmtId="0" fontId="10" fillId="3" borderId="1" xfId="0" applyFont="1" applyFill="1" applyBorder="1">
      <alignment vertical="center"/>
    </xf>
    <xf numFmtId="0" fontId="12" fillId="3" borderId="1" xfId="0" applyNumberFormat="1" applyFont="1" applyFill="1" applyBorder="1">
      <alignment vertical="center"/>
    </xf>
    <xf numFmtId="177" fontId="12" fillId="3" borderId="0" xfId="0" applyNumberFormat="1" applyFont="1" applyFill="1" applyBorder="1">
      <alignment vertical="center"/>
    </xf>
    <xf numFmtId="10" fontId="12" fillId="3" borderId="1" xfId="0" applyNumberFormat="1" applyFont="1" applyFill="1" applyBorder="1">
      <alignment vertical="center"/>
    </xf>
    <xf numFmtId="49" fontId="12" fillId="0" borderId="1" xfId="0" applyNumberFormat="1" applyFont="1" applyFill="1" applyBorder="1">
      <alignment vertical="center"/>
    </xf>
    <xf numFmtId="0" fontId="10" fillId="0" borderId="1" xfId="0" applyFont="1" applyFill="1" applyBorder="1">
      <alignment vertical="center"/>
    </xf>
    <xf numFmtId="0" fontId="12" fillId="0" borderId="1" xfId="0" applyFont="1" applyFill="1" applyBorder="1">
      <alignment vertical="center"/>
    </xf>
    <xf numFmtId="177" fontId="12" fillId="0" borderId="1" xfId="0" applyNumberFormat="1" applyFont="1" applyFill="1" applyBorder="1">
      <alignment vertical="center"/>
    </xf>
    <xf numFmtId="0" fontId="34" fillId="0" borderId="0" xfId="0" applyFont="1" applyFill="1">
      <alignment vertical="center"/>
    </xf>
    <xf numFmtId="4" fontId="12" fillId="2" borderId="1" xfId="0" applyNumberFormat="1" applyFont="1" applyFill="1" applyBorder="1" applyProtection="1">
      <alignment vertical="center"/>
    </xf>
    <xf numFmtId="4" fontId="12" fillId="0" borderId="0" xfId="0" applyNumberFormat="1" applyFont="1">
      <alignment vertical="center"/>
    </xf>
    <xf numFmtId="4" fontId="10" fillId="2" borderId="1" xfId="0" applyNumberFormat="1" applyFont="1" applyFill="1" applyBorder="1" applyProtection="1">
      <alignment vertical="center"/>
    </xf>
    <xf numFmtId="0" fontId="10" fillId="0" borderId="1" xfId="0" applyFont="1" applyBorder="1" applyAlignment="1" applyProtection="1">
      <alignment horizontal="center" vertical="center"/>
    </xf>
    <xf numFmtId="10" fontId="10" fillId="0" borderId="1" xfId="0" applyNumberFormat="1" applyFont="1" applyBorder="1" applyProtection="1">
      <alignment vertical="center"/>
    </xf>
    <xf numFmtId="0" fontId="12" fillId="0" borderId="0" xfId="0" applyFont="1">
      <alignment vertical="center"/>
    </xf>
    <xf numFmtId="0" fontId="10" fillId="0" borderId="0" xfId="0" applyFont="1">
      <alignment vertical="center"/>
    </xf>
    <xf numFmtId="0" fontId="10" fillId="0" borderId="0" xfId="0" applyFont="1" applyAlignment="1">
      <alignment horizontal="center" vertical="center"/>
    </xf>
    <xf numFmtId="177" fontId="10" fillId="0" borderId="0" xfId="0" applyNumberFormat="1" applyFont="1" applyAlignment="1">
      <alignment horizontal="right" vertical="center"/>
    </xf>
    <xf numFmtId="10" fontId="10" fillId="0" borderId="0" xfId="0" applyNumberFormat="1" applyFont="1">
      <alignment vertical="center"/>
    </xf>
    <xf numFmtId="0" fontId="23" fillId="0" borderId="0" xfId="0" applyNumberFormat="1" applyFont="1" applyFill="1" applyBorder="1" applyAlignment="1">
      <alignment horizontal="center" vertical="center"/>
    </xf>
    <xf numFmtId="0" fontId="23" fillId="0" borderId="0" xfId="0" applyNumberFormat="1" applyFont="1" applyFill="1" applyBorder="1" applyAlignment="1">
      <alignment vertical="center"/>
    </xf>
    <xf numFmtId="0" fontId="7" fillId="0" borderId="0" xfId="0" applyNumberFormat="1" applyFont="1" applyFill="1" applyBorder="1" applyAlignment="1">
      <alignment horizontal="right" vertical="center"/>
    </xf>
    <xf numFmtId="0" fontId="23" fillId="0" borderId="0" xfId="0" applyNumberFormat="1" applyFont="1" applyFill="1" applyBorder="1" applyAlignment="1">
      <alignment horizontal="right" vertical="center"/>
    </xf>
    <xf numFmtId="176" fontId="23" fillId="0" borderId="0" xfId="0" applyNumberFormat="1" applyFont="1" applyAlignment="1">
      <alignment horizontal="right" vertical="center"/>
    </xf>
    <xf numFmtId="10" fontId="23" fillId="0" borderId="0" xfId="0" applyNumberFormat="1" applyFont="1">
      <alignment vertical="center"/>
    </xf>
    <xf numFmtId="176" fontId="19" fillId="0" borderId="0" xfId="0" applyNumberFormat="1" applyFont="1" applyAlignment="1">
      <alignment horizontal="right" vertical="center"/>
    </xf>
    <xf numFmtId="0" fontId="35" fillId="0" borderId="1" xfId="0" applyFont="1" applyBorder="1" applyAlignment="1" applyProtection="1">
      <alignment horizontal="center" vertical="center"/>
    </xf>
    <xf numFmtId="0" fontId="35" fillId="0" borderId="1" xfId="0" applyFont="1" applyBorder="1" applyAlignment="1" applyProtection="1">
      <alignment horizontal="center" vertical="center" wrapText="1"/>
    </xf>
    <xf numFmtId="176" fontId="35" fillId="0" borderId="1" xfId="0" applyNumberFormat="1" applyFont="1" applyBorder="1" applyAlignment="1" applyProtection="1">
      <alignment horizontal="center" vertical="center" wrapText="1"/>
    </xf>
    <xf numFmtId="10" fontId="35" fillId="0" borderId="1" xfId="0" applyNumberFormat="1" applyFont="1" applyBorder="1" applyAlignment="1" applyProtection="1">
      <alignment horizontal="center" vertical="center" wrapText="1"/>
    </xf>
    <xf numFmtId="0" fontId="7" fillId="0" borderId="1" xfId="0" applyFont="1" applyBorder="1" applyAlignment="1" applyProtection="1">
      <alignment horizontal="left" vertical="center"/>
    </xf>
    <xf numFmtId="177" fontId="12" fillId="0" borderId="1" xfId="0" applyNumberFormat="1" applyFont="1" applyBorder="1" applyAlignment="1" applyProtection="1">
      <alignment vertical="center" wrapText="1"/>
    </xf>
    <xf numFmtId="10" fontId="7" fillId="0" borderId="1" xfId="0" applyNumberFormat="1" applyFont="1" applyBorder="1" applyProtection="1">
      <alignment vertical="center"/>
    </xf>
    <xf numFmtId="0" fontId="14" fillId="0" borderId="1" xfId="0" applyFont="1" applyBorder="1" applyAlignment="1" applyProtection="1">
      <alignment horizontal="left" vertical="center" wrapText="1"/>
    </xf>
    <xf numFmtId="0" fontId="23" fillId="0" borderId="0" xfId="0" applyFont="1">
      <alignment vertical="center"/>
    </xf>
    <xf numFmtId="177" fontId="14" fillId="0" borderId="1" xfId="0" applyNumberFormat="1" applyFont="1" applyFill="1" applyBorder="1" applyAlignment="1" applyProtection="1">
      <alignment horizontal="right" vertical="center"/>
    </xf>
    <xf numFmtId="177" fontId="20" fillId="0" borderId="1" xfId="0" applyNumberFormat="1" applyFont="1" applyFill="1" applyBorder="1" applyAlignment="1" applyProtection="1">
      <alignment horizontal="right" vertical="center"/>
    </xf>
    <xf numFmtId="0" fontId="20" fillId="0" borderId="1" xfId="0" applyNumberFormat="1" applyFont="1" applyBorder="1" applyAlignment="1">
      <alignment horizontal="left" vertical="center"/>
    </xf>
    <xf numFmtId="177" fontId="20" fillId="0" borderId="1" xfId="0" applyNumberFormat="1" applyFont="1" applyBorder="1" applyAlignment="1">
      <alignment horizontal="right" vertical="center"/>
    </xf>
    <xf numFmtId="10" fontId="20" fillId="0" borderId="1" xfId="0" applyNumberFormat="1" applyFont="1" applyBorder="1">
      <alignment vertical="center"/>
    </xf>
    <xf numFmtId="0" fontId="20" fillId="0" borderId="1" xfId="0" applyNumberFormat="1" applyFont="1" applyBorder="1" applyAlignment="1" applyProtection="1">
      <alignment horizontal="left" vertical="center"/>
    </xf>
    <xf numFmtId="4" fontId="23" fillId="0" borderId="0" xfId="0" applyNumberFormat="1" applyFont="1">
      <alignment vertical="center"/>
    </xf>
    <xf numFmtId="4" fontId="23" fillId="0" borderId="0" xfId="0" applyNumberFormat="1" applyFont="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showGridLines="0" workbookViewId="0">
      <selection activeCell="A1" sqref="A1"/>
    </sheetView>
  </sheetViews>
  <sheetFormatPr defaultColWidth="9" defaultRowHeight="14.25" customHeight="1"/>
  <sheetData/>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5"/>
  <sheetViews>
    <sheetView tabSelected="1" workbookViewId="0">
      <pane xSplit="1" ySplit="4" topLeftCell="B5" activePane="bottomRight" state="frozen"/>
      <selection/>
      <selection pane="topRight"/>
      <selection pane="bottomLeft"/>
      <selection pane="bottomRight" activeCell="G19" sqref="G19"/>
    </sheetView>
  </sheetViews>
  <sheetFormatPr defaultColWidth="9" defaultRowHeight="11.25" customHeight="1"/>
  <cols>
    <col min="1" max="1" width="9" style="197"/>
    <col min="2" max="2" width="31.25" style="198" customWidth="1"/>
    <col min="3" max="3" width="18.75" style="198"/>
    <col min="4" max="4" width="19.75" style="198"/>
    <col min="5" max="5" width="21.875" style="198"/>
    <col min="6" max="6" width="11.125" style="196"/>
    <col min="7" max="9" width="9" style="196"/>
    <col min="10" max="10" width="20.875" style="196"/>
    <col min="11" max="14" width="9" style="196"/>
    <col min="15" max="22" width="9" style="1"/>
  </cols>
  <sheetData>
    <row r="1" customHeight="1" spans="1:6">
      <c r="A1" s="80" t="s">
        <v>0</v>
      </c>
      <c r="C1" s="199"/>
      <c r="D1" s="122"/>
      <c r="E1" s="122"/>
      <c r="F1" s="200"/>
    </row>
    <row r="2" ht="24.95" customHeight="1" spans="1:6">
      <c r="A2" s="41" t="s">
        <v>1</v>
      </c>
      <c r="B2" s="41"/>
      <c r="C2" s="41"/>
      <c r="D2" s="41"/>
      <c r="E2" s="41"/>
      <c r="F2" s="41"/>
    </row>
    <row r="3" ht="15" customHeight="1" spans="2:6">
      <c r="B3" s="43"/>
      <c r="C3" s="201"/>
      <c r="D3" s="122"/>
      <c r="E3" s="199" t="s">
        <v>2</v>
      </c>
      <c r="F3" s="200"/>
    </row>
    <row r="4" s="195" customFormat="1" ht="23.25" customHeight="1" spans="1:6">
      <c r="A4" s="202" t="s">
        <v>3</v>
      </c>
      <c r="B4" s="203" t="s">
        <v>4</v>
      </c>
      <c r="C4" s="204" t="s">
        <v>5</v>
      </c>
      <c r="D4" s="204" t="s">
        <v>6</v>
      </c>
      <c r="E4" s="202" t="s">
        <v>7</v>
      </c>
      <c r="F4" s="205" t="s">
        <v>8</v>
      </c>
    </row>
    <row r="5" s="196" customFormat="1" ht="25" customHeight="1" spans="1:10">
      <c r="A5" s="206"/>
      <c r="B5" s="92" t="s">
        <v>9</v>
      </c>
      <c r="C5" s="50">
        <f>C6+C26</f>
        <v>990090000</v>
      </c>
      <c r="D5" s="70">
        <f>E5-C5</f>
        <v>-110215687.53</v>
      </c>
      <c r="E5" s="70">
        <f>E6+E26</f>
        <v>879874312.47</v>
      </c>
      <c r="F5" s="51">
        <f>D5/C5</f>
        <v>-0.111318857406902</v>
      </c>
      <c r="J5" s="217"/>
    </row>
    <row r="6" s="196" customFormat="1" ht="25" customHeight="1" spans="1:10">
      <c r="A6" s="100" t="s">
        <v>10</v>
      </c>
      <c r="B6" s="100" t="s">
        <v>11</v>
      </c>
      <c r="C6" s="207">
        <f>SUM(C7:C25)</f>
        <v>882529793.32</v>
      </c>
      <c r="D6" s="103">
        <f>E6-C6</f>
        <v>-95058689.3800001</v>
      </c>
      <c r="E6" s="53">
        <f>SUM(E7:E25)</f>
        <v>787471103.94</v>
      </c>
      <c r="F6" s="208">
        <f>D6/C6</f>
        <v>-0.107711592401201</v>
      </c>
      <c r="J6" s="217"/>
    </row>
    <row r="7" s="196" customFormat="1" ht="25" customHeight="1" spans="1:6">
      <c r="A7" s="100" t="s">
        <v>12</v>
      </c>
      <c r="B7" s="209" t="s">
        <v>13</v>
      </c>
      <c r="C7" s="53">
        <v>335936927.61</v>
      </c>
      <c r="D7" s="103">
        <f>E7-C7</f>
        <v>-4708674.99000001</v>
      </c>
      <c r="E7" s="103">
        <v>331228252.62</v>
      </c>
      <c r="F7" s="208">
        <f>D7/C7</f>
        <v>-0.0140165447826756</v>
      </c>
    </row>
    <row r="8" s="196" customFormat="1" ht="25" customHeight="1" spans="1:6">
      <c r="A8" s="100" t="s">
        <v>14</v>
      </c>
      <c r="B8" s="209" t="s">
        <v>15</v>
      </c>
      <c r="C8" s="53">
        <v>119422958.49</v>
      </c>
      <c r="D8" s="103">
        <f>E8-C8</f>
        <v>-61415609.49</v>
      </c>
      <c r="E8" s="103">
        <v>58007349</v>
      </c>
      <c r="F8" s="208">
        <f>D8/C8</f>
        <v>-0.514269703803584</v>
      </c>
    </row>
    <row r="9" s="196" customFormat="1" ht="25" customHeight="1" spans="1:10">
      <c r="A9" s="100" t="s">
        <v>16</v>
      </c>
      <c r="B9" s="209" t="s">
        <v>17</v>
      </c>
      <c r="C9" s="103"/>
      <c r="D9" s="103"/>
      <c r="E9" s="103"/>
      <c r="F9" s="208"/>
      <c r="G9" s="210"/>
      <c r="J9" s="218"/>
    </row>
    <row r="10" s="196" customFormat="1" ht="25" customHeight="1" spans="1:6">
      <c r="A10" s="100" t="s">
        <v>18</v>
      </c>
      <c r="B10" s="209" t="s">
        <v>19</v>
      </c>
      <c r="C10" s="53">
        <v>41074199.08</v>
      </c>
      <c r="D10" s="103">
        <f>E10-C10</f>
        <v>-4625513.13</v>
      </c>
      <c r="E10" s="103">
        <v>36448685.95</v>
      </c>
      <c r="F10" s="208">
        <f>D10/C10</f>
        <v>-0.112613592805325</v>
      </c>
    </row>
    <row r="11" s="196" customFormat="1" ht="25" customHeight="1" spans="1:6">
      <c r="A11" s="100" t="s">
        <v>20</v>
      </c>
      <c r="B11" s="209" t="s">
        <v>21</v>
      </c>
      <c r="C11" s="53">
        <v>15950000</v>
      </c>
      <c r="D11" s="103">
        <f>E11-C11</f>
        <v>8371348.87</v>
      </c>
      <c r="E11" s="103">
        <v>24321348.87</v>
      </c>
      <c r="F11" s="208">
        <f>D11/C11</f>
        <v>0.524849458934169</v>
      </c>
    </row>
    <row r="12" s="196" customFormat="1" ht="25" customHeight="1" spans="1:6">
      <c r="A12" s="100" t="s">
        <v>22</v>
      </c>
      <c r="B12" s="209" t="s">
        <v>23</v>
      </c>
      <c r="C12" s="53">
        <v>111552069.06</v>
      </c>
      <c r="D12" s="103">
        <f>E12-C12</f>
        <v>-9115822.46000001</v>
      </c>
      <c r="E12" s="103">
        <v>102436246.6</v>
      </c>
      <c r="F12" s="208">
        <f>D12/C12</f>
        <v>-0.0817180939521339</v>
      </c>
    </row>
    <row r="13" s="196" customFormat="1" ht="25" customHeight="1" spans="1:6">
      <c r="A13" s="100" t="s">
        <v>24</v>
      </c>
      <c r="B13" s="209" t="s">
        <v>25</v>
      </c>
      <c r="C13" s="53">
        <v>171279033.28</v>
      </c>
      <c r="D13" s="103">
        <f>E13-C13</f>
        <v>-10515686.45</v>
      </c>
      <c r="E13" s="103">
        <v>160763346.83</v>
      </c>
      <c r="F13" s="208">
        <f>D13/C13</f>
        <v>-0.0613950595623071</v>
      </c>
    </row>
    <row r="14" s="196" customFormat="1" ht="25" customHeight="1" spans="1:6">
      <c r="A14" s="100" t="s">
        <v>26</v>
      </c>
      <c r="B14" s="209" t="s">
        <v>27</v>
      </c>
      <c r="C14" s="53">
        <v>83457625.16</v>
      </c>
      <c r="D14" s="103">
        <f>E14-C14</f>
        <v>-13748525.61</v>
      </c>
      <c r="E14" s="103">
        <v>69709099.55</v>
      </c>
      <c r="F14" s="208">
        <f>D14/C14</f>
        <v>-0.164736602361284</v>
      </c>
    </row>
    <row r="15" s="196" customFormat="1" ht="25" customHeight="1" spans="1:6">
      <c r="A15" s="100" t="s">
        <v>28</v>
      </c>
      <c r="B15" s="209" t="s">
        <v>29</v>
      </c>
      <c r="C15" s="103"/>
      <c r="D15" s="103"/>
      <c r="E15" s="103"/>
      <c r="F15" s="208"/>
    </row>
    <row r="16" s="196" customFormat="1" ht="25" customHeight="1" spans="1:6">
      <c r="A16" s="100" t="s">
        <v>30</v>
      </c>
      <c r="B16" s="209" t="s">
        <v>31</v>
      </c>
      <c r="C16" s="103"/>
      <c r="D16" s="103"/>
      <c r="E16" s="103"/>
      <c r="F16" s="208"/>
    </row>
    <row r="17" s="196" customFormat="1" ht="25" customHeight="1" spans="1:6">
      <c r="A17" s="100" t="s">
        <v>32</v>
      </c>
      <c r="B17" s="209" t="s">
        <v>33</v>
      </c>
      <c r="C17" s="53">
        <v>3856980.64</v>
      </c>
      <c r="D17" s="103">
        <f>E17-C17</f>
        <v>699793.879999999</v>
      </c>
      <c r="E17" s="103">
        <v>4556774.52</v>
      </c>
      <c r="F17" s="208">
        <f>D17/C17</f>
        <v>0.181435673475405</v>
      </c>
    </row>
    <row r="18" s="196" customFormat="1" ht="25" customHeight="1" spans="1:6">
      <c r="A18" s="100" t="s">
        <v>34</v>
      </c>
      <c r="B18" s="209" t="s">
        <v>35</v>
      </c>
      <c r="C18" s="103"/>
      <c r="D18" s="103"/>
      <c r="E18" s="103"/>
      <c r="F18" s="208"/>
    </row>
    <row r="19" s="196" customFormat="1" ht="25" customHeight="1" spans="1:6">
      <c r="A19" s="100" t="s">
        <v>36</v>
      </c>
      <c r="B19" s="209" t="s">
        <v>37</v>
      </c>
      <c r="C19" s="103"/>
      <c r="D19" s="103"/>
      <c r="E19" s="103"/>
      <c r="F19" s="208"/>
    </row>
    <row r="20" s="196" customFormat="1" ht="25" customHeight="1" spans="1:6">
      <c r="A20" s="100" t="s">
        <v>38</v>
      </c>
      <c r="B20" s="209" t="s">
        <v>39</v>
      </c>
      <c r="C20" s="103"/>
      <c r="D20" s="103"/>
      <c r="E20" s="103"/>
      <c r="F20" s="208"/>
    </row>
    <row r="21" s="196" customFormat="1" ht="25" customHeight="1" spans="1:6">
      <c r="A21" s="100" t="s">
        <v>40</v>
      </c>
      <c r="B21" s="209" t="s">
        <v>41</v>
      </c>
      <c r="C21" s="103"/>
      <c r="D21" s="103"/>
      <c r="E21" s="103"/>
      <c r="F21" s="208"/>
    </row>
    <row r="22" s="196" customFormat="1" ht="25" customHeight="1" spans="1:6">
      <c r="A22" s="100" t="s">
        <v>42</v>
      </c>
      <c r="B22" s="209" t="s">
        <v>43</v>
      </c>
      <c r="C22" s="103"/>
      <c r="D22" s="103"/>
      <c r="E22" s="103"/>
      <c r="F22" s="208"/>
    </row>
    <row r="23" s="196" customFormat="1" ht="25" customHeight="1" spans="1:6">
      <c r="A23" s="100" t="s">
        <v>44</v>
      </c>
      <c r="B23" s="209" t="s">
        <v>45</v>
      </c>
      <c r="C23" s="103"/>
      <c r="D23" s="103"/>
      <c r="E23" s="103"/>
      <c r="F23" s="208"/>
    </row>
    <row r="24" s="196" customFormat="1" ht="25" customHeight="1" spans="1:6">
      <c r="A24" s="100" t="s">
        <v>46</v>
      </c>
      <c r="B24" s="209" t="s">
        <v>47</v>
      </c>
      <c r="C24" s="103"/>
      <c r="D24" s="103"/>
      <c r="E24" s="103"/>
      <c r="F24" s="208"/>
    </row>
    <row r="25" s="196" customFormat="1" ht="25" customHeight="1" spans="1:6">
      <c r="A25" s="100" t="s">
        <v>48</v>
      </c>
      <c r="B25" s="209" t="s">
        <v>49</v>
      </c>
      <c r="C25" s="103"/>
      <c r="D25" s="103"/>
      <c r="E25" s="103"/>
      <c r="F25" s="208"/>
    </row>
    <row r="26" s="196" customFormat="1" ht="25" customHeight="1" spans="1:6">
      <c r="A26" s="100" t="s">
        <v>50</v>
      </c>
      <c r="B26" s="209" t="s">
        <v>51</v>
      </c>
      <c r="C26" s="53">
        <f>SUM(C27:C34)</f>
        <v>107560206.68</v>
      </c>
      <c r="D26" s="103">
        <f t="shared" ref="D26:D31" si="0">E26-C26</f>
        <v>-15156998.15</v>
      </c>
      <c r="E26" s="103">
        <f>SUM(E27:E34)</f>
        <v>92403208.53</v>
      </c>
      <c r="F26" s="208">
        <f>D26/C26</f>
        <v>-0.140916409682005</v>
      </c>
    </row>
    <row r="27" s="196" customFormat="1" ht="25" customHeight="1" spans="1:6">
      <c r="A27" s="100" t="s">
        <v>52</v>
      </c>
      <c r="B27" s="209" t="s">
        <v>53</v>
      </c>
      <c r="C27" s="53">
        <v>25560206.68</v>
      </c>
      <c r="D27" s="103">
        <f t="shared" si="0"/>
        <v>18339025.03</v>
      </c>
      <c r="E27" s="211">
        <v>43899231.71</v>
      </c>
      <c r="F27" s="208">
        <f>D27/C27</f>
        <v>0.717483440552524</v>
      </c>
    </row>
    <row r="28" s="196" customFormat="1" ht="25" customHeight="1" spans="1:6">
      <c r="A28" s="100" t="s">
        <v>54</v>
      </c>
      <c r="B28" s="209" t="s">
        <v>55</v>
      </c>
      <c r="C28" s="53">
        <v>29100000</v>
      </c>
      <c r="D28" s="103">
        <f t="shared" si="0"/>
        <v>1543322.86</v>
      </c>
      <c r="E28" s="211">
        <v>30643322.86</v>
      </c>
      <c r="F28" s="208">
        <f>D28/C28</f>
        <v>0.0530351498281787</v>
      </c>
    </row>
    <row r="29" s="196" customFormat="1" ht="25" customHeight="1" spans="1:6">
      <c r="A29" s="100" t="s">
        <v>56</v>
      </c>
      <c r="B29" s="209" t="s">
        <v>57</v>
      </c>
      <c r="C29" s="53">
        <v>3000000</v>
      </c>
      <c r="D29" s="103">
        <f t="shared" si="0"/>
        <v>1300321.57</v>
      </c>
      <c r="E29" s="211">
        <v>4300321.57</v>
      </c>
      <c r="F29" s="208">
        <f>D29/C29</f>
        <v>0.433440523333333</v>
      </c>
    </row>
    <row r="30" s="196" customFormat="1" ht="25" customHeight="1" spans="1:6">
      <c r="A30" s="100" t="s">
        <v>58</v>
      </c>
      <c r="B30" s="209" t="s">
        <v>59</v>
      </c>
      <c r="C30" s="53"/>
      <c r="D30" s="103">
        <f t="shared" si="0"/>
        <v>5969100</v>
      </c>
      <c r="E30" s="211">
        <v>5969100</v>
      </c>
      <c r="F30" s="208"/>
    </row>
    <row r="31" s="196" customFormat="1" ht="25" customHeight="1" spans="1:6">
      <c r="A31" s="100" t="s">
        <v>60</v>
      </c>
      <c r="B31" s="209" t="s">
        <v>61</v>
      </c>
      <c r="C31" s="53">
        <v>49900000</v>
      </c>
      <c r="D31" s="103">
        <f t="shared" si="0"/>
        <v>-42308767.61</v>
      </c>
      <c r="E31" s="211">
        <v>7591232.39</v>
      </c>
      <c r="F31" s="208">
        <f>D31/C31</f>
        <v>-0.847871094388778</v>
      </c>
    </row>
    <row r="32" s="196" customFormat="1" ht="25" customHeight="1" spans="1:6">
      <c r="A32" s="100" t="s">
        <v>62</v>
      </c>
      <c r="B32" s="209" t="s">
        <v>63</v>
      </c>
      <c r="C32" s="103"/>
      <c r="D32" s="103"/>
      <c r="E32" s="103"/>
      <c r="F32" s="208"/>
    </row>
    <row r="33" s="196" customFormat="1" ht="25" customHeight="1" spans="1:6">
      <c r="A33" s="100" t="s">
        <v>64</v>
      </c>
      <c r="B33" s="209" t="s">
        <v>65</v>
      </c>
      <c r="C33" s="103"/>
      <c r="D33" s="103"/>
      <c r="E33" s="103"/>
      <c r="F33" s="208"/>
    </row>
    <row r="34" s="196" customFormat="1" ht="25" customHeight="1" spans="1:6">
      <c r="A34" s="100" t="s">
        <v>66</v>
      </c>
      <c r="B34" s="209" t="s">
        <v>67</v>
      </c>
      <c r="C34" s="103"/>
      <c r="D34" s="103"/>
      <c r="E34" s="70"/>
      <c r="F34" s="208"/>
    </row>
    <row r="35" s="196" customFormat="1" ht="25" customHeight="1" spans="1:6">
      <c r="A35" s="92"/>
      <c r="B35" s="92" t="s">
        <v>68</v>
      </c>
      <c r="C35" s="70">
        <v>941714800</v>
      </c>
      <c r="D35" s="70">
        <f>E35-C35</f>
        <v>691521671</v>
      </c>
      <c r="E35" s="70">
        <v>1633236471</v>
      </c>
      <c r="F35" s="51">
        <f>D35/C35</f>
        <v>0.734321761747824</v>
      </c>
    </row>
    <row r="36" s="196" customFormat="1" ht="25" customHeight="1" spans="1:6">
      <c r="A36" s="92" t="s">
        <v>69</v>
      </c>
      <c r="B36" s="92" t="s">
        <v>70</v>
      </c>
      <c r="C36" s="70">
        <v>410128294.39</v>
      </c>
      <c r="D36" s="70">
        <f>E36-C36</f>
        <v>113220551.88</v>
      </c>
      <c r="E36" s="212">
        <v>523348846.27</v>
      </c>
      <c r="F36" s="51">
        <f>D36/C36</f>
        <v>0.276061304300883</v>
      </c>
    </row>
    <row r="37" s="196" customFormat="1" ht="25" customHeight="1" spans="1:6">
      <c r="A37" s="213">
        <v>11008</v>
      </c>
      <c r="B37" s="213" t="s">
        <v>71</v>
      </c>
      <c r="C37" s="214"/>
      <c r="D37" s="214">
        <f>E37-C37</f>
        <v>5999900</v>
      </c>
      <c r="E37" s="214">
        <v>5999900</v>
      </c>
      <c r="F37" s="215"/>
    </row>
    <row r="38" s="196" customFormat="1" ht="25" customHeight="1" spans="1:6">
      <c r="A38" s="92" t="s">
        <v>72</v>
      </c>
      <c r="B38" s="216" t="s">
        <v>73</v>
      </c>
      <c r="C38" s="70">
        <v>83016934.39</v>
      </c>
      <c r="D38" s="70">
        <f>E38-C38</f>
        <v>0</v>
      </c>
      <c r="E38" s="214">
        <v>83016934.39</v>
      </c>
      <c r="F38" s="51">
        <f>D38/C38</f>
        <v>0</v>
      </c>
    </row>
    <row r="39" s="196" customFormat="1" ht="25" customHeight="1" spans="1:6">
      <c r="A39" s="92" t="s">
        <v>74</v>
      </c>
      <c r="B39" s="216" t="s">
        <v>75</v>
      </c>
      <c r="C39" s="70"/>
      <c r="D39" s="70"/>
      <c r="E39" s="70"/>
      <c r="F39" s="51"/>
    </row>
    <row r="40" s="196" customFormat="1" ht="25" customHeight="1" spans="1:6">
      <c r="A40" s="92" t="s">
        <v>76</v>
      </c>
      <c r="B40" s="216" t="s">
        <v>77</v>
      </c>
      <c r="C40" s="70"/>
      <c r="D40" s="70"/>
      <c r="E40" s="70"/>
      <c r="F40" s="51"/>
    </row>
    <row r="41" s="196" customFormat="1" ht="25" customHeight="1" spans="1:6">
      <c r="A41" s="92" t="s">
        <v>78</v>
      </c>
      <c r="B41" s="216" t="s">
        <v>79</v>
      </c>
      <c r="C41" s="70">
        <v>17559716.09</v>
      </c>
      <c r="D41" s="70">
        <f>E41-C41</f>
        <v>445270591.72</v>
      </c>
      <c r="E41" s="70">
        <v>462830307.81</v>
      </c>
      <c r="F41" s="51">
        <f>D41/C41</f>
        <v>25.3575051804838</v>
      </c>
    </row>
    <row r="42" s="196" customFormat="1" ht="25" customHeight="1" spans="1:6">
      <c r="A42" s="57" t="s">
        <v>80</v>
      </c>
      <c r="B42" s="57"/>
      <c r="C42" s="70">
        <f>C35+C36+C38+C39+C40+C41+C5</f>
        <v>2442509744.87</v>
      </c>
      <c r="D42" s="70">
        <f>E42-C42</f>
        <v>1145797027.07</v>
      </c>
      <c r="E42" s="70">
        <f>E35+E36+E38+E39+E40+E41+E5+E37</f>
        <v>3588306771.94</v>
      </c>
      <c r="F42" s="51">
        <f>D42/C42</f>
        <v>0.469106430169425</v>
      </c>
    </row>
    <row r="45"/>
  </sheetData>
  <mergeCells count="2">
    <mergeCell ref="A2:F2"/>
    <mergeCell ref="A42:B42"/>
  </mergeCells>
  <printOptions horizontalCentered="1"/>
  <pageMargins left="1.10208333333333" right="1.02361111111111" top="1.45625" bottom="1.37777777777778" header="0.590277777777778" footer="1.0625"/>
  <pageSetup paperSize="9" scale="62" firstPageNumber="9" fitToHeight="0" orientation="portrait" useFirstPageNumber="1" horizontalDpi="600" verticalDpi="300"/>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376"/>
  <sheetViews>
    <sheetView workbookViewId="0">
      <pane xSplit="1" ySplit="4" topLeftCell="B1322" activePane="bottomRight" state="frozen"/>
      <selection/>
      <selection pane="topRight"/>
      <selection pane="bottomLeft"/>
      <selection pane="bottomRight" activeCell="J1330" sqref="J1330:J1331"/>
    </sheetView>
  </sheetViews>
  <sheetFormatPr defaultColWidth="9" defaultRowHeight="18" customHeight="1"/>
  <cols>
    <col min="1" max="1" width="8" style="134"/>
    <col min="2" max="2" width="6.5" style="135" hidden="1" customWidth="1"/>
    <col min="3" max="3" width="34.875" style="136"/>
    <col min="4" max="4" width="19.375" style="137"/>
    <col min="5" max="5" width="18.625" style="137" customWidth="1"/>
    <col min="6" max="6" width="19.375" style="137"/>
    <col min="7" max="7" width="10" style="138"/>
    <col min="8" max="8" width="11.5" style="133"/>
    <col min="9" max="19" width="9" style="133"/>
  </cols>
  <sheetData>
    <row r="1" s="131" customFormat="1" customHeight="1" spans="1:7">
      <c r="A1" s="139" t="s">
        <v>81</v>
      </c>
      <c r="B1" s="140"/>
      <c r="C1" s="141"/>
      <c r="D1" s="142"/>
      <c r="E1" s="142"/>
      <c r="F1" s="143"/>
      <c r="G1" s="144"/>
    </row>
    <row r="2" s="131" customFormat="1" ht="24.95" customHeight="1" spans="1:7">
      <c r="A2" s="145" t="s">
        <v>82</v>
      </c>
      <c r="B2" s="145"/>
      <c r="C2" s="145"/>
      <c r="D2" s="145"/>
      <c r="E2" s="145"/>
      <c r="F2" s="145"/>
      <c r="G2" s="146"/>
    </row>
    <row r="3" s="131" customFormat="1" ht="15" customHeight="1" spans="1:7">
      <c r="A3" s="147"/>
      <c r="B3" s="8"/>
      <c r="C3" s="148"/>
      <c r="D3" s="142"/>
      <c r="F3" s="143"/>
      <c r="G3" s="149" t="s">
        <v>2</v>
      </c>
    </row>
    <row r="4" s="132" customFormat="1" customHeight="1" spans="1:7">
      <c r="A4" s="150" t="s">
        <v>3</v>
      </c>
      <c r="B4" s="150"/>
      <c r="C4" s="151" t="s">
        <v>4</v>
      </c>
      <c r="D4" s="152" t="s">
        <v>5</v>
      </c>
      <c r="E4" s="152" t="s">
        <v>6</v>
      </c>
      <c r="F4" s="153" t="s">
        <v>7</v>
      </c>
      <c r="G4" s="154" t="s">
        <v>8</v>
      </c>
    </row>
    <row r="5" customHeight="1" spans="1:7">
      <c r="A5" s="155"/>
      <c r="B5" s="156">
        <v>3</v>
      </c>
      <c r="C5" s="156" t="s">
        <v>83</v>
      </c>
      <c r="D5" s="157">
        <f>D6+D248+D288+D307+D397+D449+D505+D562+D689+D772+D849+D872+D979+D1037+D1101+D1121+D1161+D1206+D1228+D1272+D1321+D1322+D1327</f>
        <v>2015535895.01</v>
      </c>
      <c r="E5" s="157">
        <f t="shared" ref="E5:E11" si="0">F5-D5</f>
        <v>1187785124.02</v>
      </c>
      <c r="F5" s="157">
        <f>F6+F248+F288+F307+F397+F449+F505+F562+F689+F772+F849+F872+F979+F1037+F1101+F1121+F1161+F1206+F1228+F1272+F1321+F1322+F1327</f>
        <v>3203321019.03</v>
      </c>
      <c r="G5" s="158">
        <f>E5/D5</f>
        <v>0.589314795613753</v>
      </c>
    </row>
    <row r="6" customHeight="1" spans="1:7">
      <c r="A6" s="159" t="s">
        <v>84</v>
      </c>
      <c r="B6" s="156">
        <f t="shared" ref="B6:B69" si="1">LEN(A6)</f>
        <v>3</v>
      </c>
      <c r="C6" s="155" t="s">
        <v>85</v>
      </c>
      <c r="D6" s="160">
        <f>D7+D19+D28+D39+D50+D61+D72+D80+D89+D102+D111+D122+D134+D141+D149+D155+D162+D169+D176+D183+D190+D198+D204+D210+D217+D232+D245+D239</f>
        <v>228323747.43</v>
      </c>
      <c r="E6" s="160">
        <f t="shared" si="0"/>
        <v>137582087.2</v>
      </c>
      <c r="F6" s="160">
        <f>F7+F19+F28+F39+F50+F61+F72+F80+F89+F102+F111+F122+F134+F141+F149+F155+F162+F169+F176+F183+F190+F198+F204+F210+F217+F232+F245+F239</f>
        <v>365905834.63</v>
      </c>
      <c r="G6" s="161">
        <f>E6/D6</f>
        <v>0.602574584328685</v>
      </c>
    </row>
    <row r="7" customHeight="1" spans="1:7">
      <c r="A7" s="162" t="s">
        <v>86</v>
      </c>
      <c r="B7" s="163">
        <f t="shared" si="1"/>
        <v>5</v>
      </c>
      <c r="C7" s="164" t="s">
        <v>87</v>
      </c>
      <c r="D7" s="165">
        <f>SUM(D8:D18)</f>
        <v>2937232.89</v>
      </c>
      <c r="E7" s="165">
        <f t="shared" si="0"/>
        <v>11434511.21</v>
      </c>
      <c r="F7" s="165">
        <f>SUM(F8:F18)</f>
        <v>14371744.1</v>
      </c>
      <c r="G7" s="166">
        <f>E7/D7</f>
        <v>3.89295355125892</v>
      </c>
    </row>
    <row r="8" customHeight="1" spans="1:7">
      <c r="A8" s="167" t="s">
        <v>88</v>
      </c>
      <c r="B8" s="168">
        <f t="shared" si="1"/>
        <v>7</v>
      </c>
      <c r="C8" s="169" t="s">
        <v>89</v>
      </c>
      <c r="D8" s="54">
        <v>2834232.79</v>
      </c>
      <c r="E8" s="54">
        <f t="shared" si="0"/>
        <v>4580991.23</v>
      </c>
      <c r="F8" s="33">
        <v>7415224.02</v>
      </c>
      <c r="G8" s="23">
        <f>E8/D8</f>
        <v>1.6163073287992</v>
      </c>
    </row>
    <row r="9" customHeight="1" spans="1:7">
      <c r="A9" s="167" t="s">
        <v>90</v>
      </c>
      <c r="B9" s="168">
        <f t="shared" si="1"/>
        <v>7</v>
      </c>
      <c r="C9" s="169" t="s">
        <v>91</v>
      </c>
      <c r="D9" s="54"/>
      <c r="E9" s="54">
        <f t="shared" si="0"/>
        <v>318849.02</v>
      </c>
      <c r="F9" s="33">
        <v>318849.02</v>
      </c>
      <c r="G9" s="23"/>
    </row>
    <row r="10" customHeight="1" spans="1:7">
      <c r="A10" s="167" t="s">
        <v>92</v>
      </c>
      <c r="B10" s="168">
        <f t="shared" si="1"/>
        <v>7</v>
      </c>
      <c r="C10" s="169" t="s">
        <v>93</v>
      </c>
      <c r="D10" s="54"/>
      <c r="E10" s="54">
        <f t="shared" si="0"/>
        <v>4467223.4</v>
      </c>
      <c r="F10" s="33">
        <v>4467223.4</v>
      </c>
      <c r="G10" s="23"/>
    </row>
    <row r="11" customHeight="1" spans="1:7">
      <c r="A11" s="167" t="s">
        <v>94</v>
      </c>
      <c r="B11" s="168">
        <f t="shared" si="1"/>
        <v>7</v>
      </c>
      <c r="C11" s="169" t="s">
        <v>95</v>
      </c>
      <c r="D11" s="54"/>
      <c r="E11" s="54">
        <f t="shared" si="0"/>
        <v>406820</v>
      </c>
      <c r="F11" s="33">
        <v>406820</v>
      </c>
      <c r="G11" s="23"/>
    </row>
    <row r="12" customHeight="1" spans="1:7">
      <c r="A12" s="167" t="s">
        <v>96</v>
      </c>
      <c r="B12" s="168">
        <f t="shared" si="1"/>
        <v>7</v>
      </c>
      <c r="C12" s="169" t="s">
        <v>97</v>
      </c>
      <c r="D12" s="54"/>
      <c r="E12" s="54"/>
      <c r="F12" s="33"/>
      <c r="G12" s="23"/>
    </row>
    <row r="13" customHeight="1" spans="1:7">
      <c r="A13" s="167" t="s">
        <v>98</v>
      </c>
      <c r="B13" s="168">
        <f t="shared" si="1"/>
        <v>7</v>
      </c>
      <c r="C13" s="169" t="s">
        <v>99</v>
      </c>
      <c r="D13" s="54"/>
      <c r="E13" s="54"/>
      <c r="F13" s="33"/>
      <c r="G13" s="23"/>
    </row>
    <row r="14" customHeight="1" spans="1:7">
      <c r="A14" s="167" t="s">
        <v>100</v>
      </c>
      <c r="B14" s="168">
        <f t="shared" si="1"/>
        <v>7</v>
      </c>
      <c r="C14" s="169" t="s">
        <v>101</v>
      </c>
      <c r="D14" s="54"/>
      <c r="E14" s="54">
        <f>F14-D14</f>
        <v>881720</v>
      </c>
      <c r="F14" s="33">
        <v>881720</v>
      </c>
      <c r="G14" s="23"/>
    </row>
    <row r="15" customHeight="1" spans="1:7">
      <c r="A15" s="167" t="s">
        <v>102</v>
      </c>
      <c r="B15" s="168">
        <f t="shared" si="1"/>
        <v>7</v>
      </c>
      <c r="C15" s="169" t="s">
        <v>103</v>
      </c>
      <c r="D15" s="54"/>
      <c r="E15" s="54">
        <f>F15-D15</f>
        <v>638907.56</v>
      </c>
      <c r="F15" s="33">
        <v>638907.56</v>
      </c>
      <c r="G15" s="23"/>
    </row>
    <row r="16" customHeight="1" spans="1:7">
      <c r="A16" s="167" t="s">
        <v>104</v>
      </c>
      <c r="B16" s="168">
        <f t="shared" si="1"/>
        <v>7</v>
      </c>
      <c r="C16" s="169" t="s">
        <v>105</v>
      </c>
      <c r="D16" s="54"/>
      <c r="E16" s="54"/>
      <c r="F16" s="33"/>
      <c r="G16" s="23"/>
    </row>
    <row r="17" customHeight="1" spans="1:7">
      <c r="A17" s="167" t="s">
        <v>106</v>
      </c>
      <c r="B17" s="168">
        <f t="shared" si="1"/>
        <v>7</v>
      </c>
      <c r="C17" s="169" t="s">
        <v>107</v>
      </c>
      <c r="D17" s="54"/>
      <c r="E17" s="54"/>
      <c r="F17" s="33"/>
      <c r="G17" s="23"/>
    </row>
    <row r="18" customHeight="1" spans="1:7">
      <c r="A18" s="167" t="s">
        <v>108</v>
      </c>
      <c r="B18" s="168">
        <f t="shared" si="1"/>
        <v>7</v>
      </c>
      <c r="C18" s="169" t="s">
        <v>109</v>
      </c>
      <c r="D18" s="54">
        <v>103000.1</v>
      </c>
      <c r="E18" s="54">
        <f>F18-D18</f>
        <v>140000</v>
      </c>
      <c r="F18" s="33">
        <v>243000.1</v>
      </c>
      <c r="G18" s="23">
        <f>E18/D18</f>
        <v>1.35922198133788</v>
      </c>
    </row>
    <row r="19" customHeight="1" spans="1:7">
      <c r="A19" s="162" t="s">
        <v>110</v>
      </c>
      <c r="B19" s="163">
        <f t="shared" si="1"/>
        <v>5</v>
      </c>
      <c r="C19" s="164" t="s">
        <v>111</v>
      </c>
      <c r="D19" s="165">
        <f>SUM(D20:D27)</f>
        <v>2028423.71</v>
      </c>
      <c r="E19" s="165">
        <f>F19-D19</f>
        <v>2103695.07</v>
      </c>
      <c r="F19" s="165">
        <f>SUM(F20:F27)</f>
        <v>4132118.78</v>
      </c>
      <c r="G19" s="166">
        <f>E19/D19</f>
        <v>1.03710830218998</v>
      </c>
    </row>
    <row r="20" customHeight="1" spans="1:7">
      <c r="A20" s="167" t="s">
        <v>112</v>
      </c>
      <c r="B20" s="168">
        <f t="shared" si="1"/>
        <v>7</v>
      </c>
      <c r="C20" s="169" t="s">
        <v>89</v>
      </c>
      <c r="D20" s="170">
        <v>2028423.71</v>
      </c>
      <c r="E20" s="54">
        <f>F20-D20</f>
        <v>1035291.57</v>
      </c>
      <c r="F20" s="33">
        <v>3063715.28</v>
      </c>
      <c r="G20" s="23">
        <f>E20/D20</f>
        <v>0.510392165550066</v>
      </c>
    </row>
    <row r="21" customHeight="1" spans="1:7">
      <c r="A21" s="167" t="s">
        <v>113</v>
      </c>
      <c r="B21" s="168">
        <f t="shared" si="1"/>
        <v>7</v>
      </c>
      <c r="C21" s="169" t="s">
        <v>91</v>
      </c>
      <c r="D21" s="170"/>
      <c r="E21" s="54">
        <f>F21-D21</f>
        <v>117990</v>
      </c>
      <c r="F21" s="33">
        <v>117990</v>
      </c>
      <c r="G21" s="23"/>
    </row>
    <row r="22" customHeight="1" spans="1:7">
      <c r="A22" s="167" t="s">
        <v>114</v>
      </c>
      <c r="B22" s="168">
        <f t="shared" si="1"/>
        <v>7</v>
      </c>
      <c r="C22" s="169" t="s">
        <v>93</v>
      </c>
      <c r="D22" s="170"/>
      <c r="E22" s="54"/>
      <c r="F22" s="33"/>
      <c r="G22" s="23"/>
    </row>
    <row r="23" customHeight="1" spans="1:7">
      <c r="A23" s="167" t="s">
        <v>115</v>
      </c>
      <c r="B23" s="168">
        <f t="shared" si="1"/>
        <v>7</v>
      </c>
      <c r="C23" s="169" t="s">
        <v>116</v>
      </c>
      <c r="D23" s="170"/>
      <c r="E23" s="54">
        <f>F23-D23</f>
        <v>150000</v>
      </c>
      <c r="F23" s="33">
        <v>150000</v>
      </c>
      <c r="G23" s="23"/>
    </row>
    <row r="24" customHeight="1" spans="1:7">
      <c r="A24" s="167" t="s">
        <v>117</v>
      </c>
      <c r="B24" s="168">
        <f t="shared" si="1"/>
        <v>7</v>
      </c>
      <c r="C24" s="169" t="s">
        <v>118</v>
      </c>
      <c r="D24" s="170"/>
      <c r="E24" s="54">
        <f>F24-D24</f>
        <v>370000</v>
      </c>
      <c r="F24" s="33">
        <v>370000</v>
      </c>
      <c r="G24" s="23"/>
    </row>
    <row r="25" customHeight="1" spans="1:7">
      <c r="A25" s="167" t="s">
        <v>119</v>
      </c>
      <c r="B25" s="168">
        <f t="shared" si="1"/>
        <v>7</v>
      </c>
      <c r="C25" s="169" t="s">
        <v>120</v>
      </c>
      <c r="D25" s="170"/>
      <c r="E25" s="54"/>
      <c r="F25" s="33"/>
      <c r="G25" s="23"/>
    </row>
    <row r="26" customHeight="1" spans="1:7">
      <c r="A26" s="167" t="s">
        <v>121</v>
      </c>
      <c r="B26" s="168">
        <f t="shared" si="1"/>
        <v>7</v>
      </c>
      <c r="C26" s="169" t="s">
        <v>107</v>
      </c>
      <c r="D26" s="170"/>
      <c r="E26" s="54"/>
      <c r="F26" s="33"/>
      <c r="G26" s="23"/>
    </row>
    <row r="27" customHeight="1" spans="1:7">
      <c r="A27" s="167" t="s">
        <v>122</v>
      </c>
      <c r="B27" s="168">
        <f t="shared" si="1"/>
        <v>7</v>
      </c>
      <c r="C27" s="169" t="s">
        <v>123</v>
      </c>
      <c r="D27" s="170"/>
      <c r="E27" s="54">
        <f>F27-D27</f>
        <v>430413.5</v>
      </c>
      <c r="F27" s="33">
        <v>430413.5</v>
      </c>
      <c r="G27" s="23"/>
    </row>
    <row r="28" customHeight="1" spans="1:7">
      <c r="A28" s="162" t="s">
        <v>124</v>
      </c>
      <c r="B28" s="163">
        <f t="shared" si="1"/>
        <v>5</v>
      </c>
      <c r="C28" s="164" t="s">
        <v>125</v>
      </c>
      <c r="D28" s="165">
        <f>SUM(D29:D38)</f>
        <v>175046859.29</v>
      </c>
      <c r="E28" s="165">
        <f>F28-D28</f>
        <v>28026691.59</v>
      </c>
      <c r="F28" s="171">
        <f>SUM(F29:F38)</f>
        <v>203073550.88</v>
      </c>
      <c r="G28" s="166">
        <f>E28/D28</f>
        <v>0.160109651230978</v>
      </c>
    </row>
    <row r="29" customHeight="1" spans="1:7">
      <c r="A29" s="167" t="s">
        <v>126</v>
      </c>
      <c r="B29" s="168">
        <f t="shared" si="1"/>
        <v>7</v>
      </c>
      <c r="C29" s="169" t="s">
        <v>89</v>
      </c>
      <c r="D29" s="170">
        <v>71356787.04</v>
      </c>
      <c r="E29" s="54">
        <f>F29-D29</f>
        <v>27413432.2</v>
      </c>
      <c r="F29" s="33">
        <v>98770219.24</v>
      </c>
      <c r="G29" s="23">
        <f>E29/D29</f>
        <v>0.3841741386791</v>
      </c>
    </row>
    <row r="30" customHeight="1" spans="1:7">
      <c r="A30" s="167" t="s">
        <v>127</v>
      </c>
      <c r="B30" s="168">
        <f t="shared" si="1"/>
        <v>7</v>
      </c>
      <c r="C30" s="169" t="s">
        <v>91</v>
      </c>
      <c r="D30" s="170">
        <v>88481529.72</v>
      </c>
      <c r="E30" s="54">
        <f>F30-D30</f>
        <v>-83381463.88</v>
      </c>
      <c r="F30" s="33">
        <v>5100065.84</v>
      </c>
      <c r="G30" s="23">
        <f>E30/D30</f>
        <v>-0.942360107740687</v>
      </c>
    </row>
    <row r="31" customHeight="1" spans="1:7">
      <c r="A31" s="167" t="s">
        <v>128</v>
      </c>
      <c r="B31" s="168">
        <f t="shared" si="1"/>
        <v>7</v>
      </c>
      <c r="C31" s="169" t="s">
        <v>93</v>
      </c>
      <c r="D31" s="170">
        <v>2422561.5</v>
      </c>
      <c r="E31" s="54">
        <f>F31-D31</f>
        <v>13539511.67</v>
      </c>
      <c r="F31" s="33">
        <v>15962073.17</v>
      </c>
      <c r="G31" s="23">
        <f>E31/D31</f>
        <v>5.58892381885868</v>
      </c>
    </row>
    <row r="32" customHeight="1" spans="1:7">
      <c r="A32" s="167" t="s">
        <v>129</v>
      </c>
      <c r="B32" s="168">
        <f t="shared" si="1"/>
        <v>7</v>
      </c>
      <c r="C32" s="169" t="s">
        <v>130</v>
      </c>
      <c r="D32" s="170"/>
      <c r="E32" s="54"/>
      <c r="F32" s="33"/>
      <c r="G32" s="23"/>
    </row>
    <row r="33" customHeight="1" spans="1:7">
      <c r="A33" s="167" t="s">
        <v>131</v>
      </c>
      <c r="B33" s="168">
        <f t="shared" si="1"/>
        <v>7</v>
      </c>
      <c r="C33" s="169" t="s">
        <v>132</v>
      </c>
      <c r="D33" s="170"/>
      <c r="E33" s="54"/>
      <c r="F33" s="33"/>
      <c r="G33" s="23"/>
    </row>
    <row r="34" customHeight="1" spans="1:7">
      <c r="A34" s="167" t="s">
        <v>133</v>
      </c>
      <c r="B34" s="168">
        <f t="shared" si="1"/>
        <v>7</v>
      </c>
      <c r="C34" s="169" t="s">
        <v>134</v>
      </c>
      <c r="D34" s="170"/>
      <c r="E34" s="54"/>
      <c r="F34" s="33"/>
      <c r="G34" s="23"/>
    </row>
    <row r="35" customHeight="1" spans="1:7">
      <c r="A35" s="167" t="s">
        <v>135</v>
      </c>
      <c r="B35" s="168">
        <f t="shared" si="1"/>
        <v>7</v>
      </c>
      <c r="C35" s="169" t="s">
        <v>136</v>
      </c>
      <c r="D35" s="170"/>
      <c r="E35" s="54"/>
      <c r="F35" s="33"/>
      <c r="G35" s="23"/>
    </row>
    <row r="36" customHeight="1" spans="1:7">
      <c r="A36" s="167" t="s">
        <v>137</v>
      </c>
      <c r="B36" s="168">
        <f t="shared" si="1"/>
        <v>7</v>
      </c>
      <c r="C36" s="169" t="s">
        <v>138</v>
      </c>
      <c r="D36" s="170"/>
      <c r="E36" s="54"/>
      <c r="F36" s="33"/>
      <c r="G36" s="23"/>
    </row>
    <row r="37" customHeight="1" spans="1:7">
      <c r="A37" s="167" t="s">
        <v>139</v>
      </c>
      <c r="B37" s="168">
        <f t="shared" si="1"/>
        <v>7</v>
      </c>
      <c r="C37" s="169" t="s">
        <v>107</v>
      </c>
      <c r="D37" s="170">
        <v>12785981.03</v>
      </c>
      <c r="E37" s="54">
        <f>F37-D37</f>
        <v>1977558.93</v>
      </c>
      <c r="F37" s="33">
        <v>14763539.96</v>
      </c>
      <c r="G37" s="23">
        <f>E37/D37</f>
        <v>0.15466618676815</v>
      </c>
    </row>
    <row r="38" customHeight="1" spans="1:7">
      <c r="A38" s="167" t="s">
        <v>140</v>
      </c>
      <c r="B38" s="168">
        <f t="shared" si="1"/>
        <v>7</v>
      </c>
      <c r="C38" s="169" t="s">
        <v>141</v>
      </c>
      <c r="D38" s="170"/>
      <c r="E38" s="54">
        <f>F38-D38</f>
        <v>68477652.67</v>
      </c>
      <c r="F38" s="33">
        <v>68477652.67</v>
      </c>
      <c r="G38" s="23"/>
    </row>
    <row r="39" customHeight="1" spans="1:7">
      <c r="A39" s="162" t="s">
        <v>142</v>
      </c>
      <c r="B39" s="163">
        <f t="shared" si="1"/>
        <v>5</v>
      </c>
      <c r="C39" s="164" t="s">
        <v>143</v>
      </c>
      <c r="D39" s="165">
        <f>SUM(D40:D49)</f>
        <v>877058.79</v>
      </c>
      <c r="E39" s="165">
        <f>F39-D39</f>
        <v>12822245.95</v>
      </c>
      <c r="F39" s="171">
        <f>SUM(F40:F49)</f>
        <v>13699304.74</v>
      </c>
      <c r="G39" s="166">
        <f>E39/D39</f>
        <v>14.619596880159</v>
      </c>
    </row>
    <row r="40" customHeight="1" spans="1:7">
      <c r="A40" s="167" t="s">
        <v>144</v>
      </c>
      <c r="B40" s="168">
        <f t="shared" si="1"/>
        <v>7</v>
      </c>
      <c r="C40" s="169" t="s">
        <v>89</v>
      </c>
      <c r="D40" s="170">
        <v>877058.79</v>
      </c>
      <c r="E40" s="54">
        <f>F40-D40</f>
        <v>1051352.24</v>
      </c>
      <c r="F40" s="33">
        <v>1928411.03</v>
      </c>
      <c r="G40" s="23">
        <f>E40/D40</f>
        <v>1.19872493382114</v>
      </c>
    </row>
    <row r="41" customHeight="1" spans="1:7">
      <c r="A41" s="167" t="s">
        <v>145</v>
      </c>
      <c r="B41" s="168">
        <f t="shared" si="1"/>
        <v>7</v>
      </c>
      <c r="C41" s="169" t="s">
        <v>91</v>
      </c>
      <c r="D41" s="170"/>
      <c r="E41" s="54">
        <f>F41-D41</f>
        <v>2160893.71</v>
      </c>
      <c r="F41" s="33">
        <v>2160893.71</v>
      </c>
      <c r="G41" s="23"/>
    </row>
    <row r="42" customHeight="1" spans="1:7">
      <c r="A42" s="167" t="s">
        <v>146</v>
      </c>
      <c r="B42" s="168">
        <f t="shared" si="1"/>
        <v>7</v>
      </c>
      <c r="C42" s="169" t="s">
        <v>93</v>
      </c>
      <c r="D42" s="170"/>
      <c r="E42" s="54"/>
      <c r="F42" s="33"/>
      <c r="G42" s="23"/>
    </row>
    <row r="43" customHeight="1" spans="1:7">
      <c r="A43" s="167" t="s">
        <v>147</v>
      </c>
      <c r="B43" s="168">
        <f t="shared" si="1"/>
        <v>7</v>
      </c>
      <c r="C43" s="169" t="s">
        <v>148</v>
      </c>
      <c r="D43" s="170"/>
      <c r="E43" s="54"/>
      <c r="F43" s="33"/>
      <c r="G43" s="23"/>
    </row>
    <row r="44" customHeight="1" spans="1:7">
      <c r="A44" s="167" t="s">
        <v>149</v>
      </c>
      <c r="B44" s="168">
        <f t="shared" si="1"/>
        <v>7</v>
      </c>
      <c r="C44" s="169" t="s">
        <v>150</v>
      </c>
      <c r="D44" s="170"/>
      <c r="E44" s="54"/>
      <c r="F44" s="33"/>
      <c r="G44" s="23"/>
    </row>
    <row r="45" customHeight="1" spans="1:7">
      <c r="A45" s="167" t="s">
        <v>151</v>
      </c>
      <c r="B45" s="168">
        <f t="shared" si="1"/>
        <v>7</v>
      </c>
      <c r="C45" s="169" t="s">
        <v>152</v>
      </c>
      <c r="D45" s="170"/>
      <c r="E45" s="54"/>
      <c r="F45" s="33"/>
      <c r="G45" s="23"/>
    </row>
    <row r="46" customHeight="1" spans="1:7">
      <c r="A46" s="167" t="s">
        <v>153</v>
      </c>
      <c r="B46" s="168">
        <f t="shared" si="1"/>
        <v>7</v>
      </c>
      <c r="C46" s="169" t="s">
        <v>154</v>
      </c>
      <c r="D46" s="170"/>
      <c r="E46" s="54"/>
      <c r="F46" s="33"/>
      <c r="G46" s="23"/>
    </row>
    <row r="47" customHeight="1" spans="1:7">
      <c r="A47" s="167" t="s">
        <v>155</v>
      </c>
      <c r="B47" s="168">
        <f t="shared" si="1"/>
        <v>7</v>
      </c>
      <c r="C47" s="169" t="s">
        <v>156</v>
      </c>
      <c r="D47" s="170"/>
      <c r="E47" s="54"/>
      <c r="F47" s="33"/>
      <c r="G47" s="23"/>
    </row>
    <row r="48" customHeight="1" spans="1:7">
      <c r="A48" s="167" t="s">
        <v>157</v>
      </c>
      <c r="B48" s="168">
        <f t="shared" si="1"/>
        <v>7</v>
      </c>
      <c r="C48" s="169" t="s">
        <v>107</v>
      </c>
      <c r="D48" s="170"/>
      <c r="E48" s="54"/>
      <c r="F48" s="33"/>
      <c r="G48" s="23"/>
    </row>
    <row r="49" customHeight="1" spans="1:7">
      <c r="A49" s="167" t="s">
        <v>158</v>
      </c>
      <c r="B49" s="168">
        <f t="shared" si="1"/>
        <v>7</v>
      </c>
      <c r="C49" s="169" t="s">
        <v>159</v>
      </c>
      <c r="D49" s="170"/>
      <c r="E49" s="54">
        <f>F49-D49</f>
        <v>9610000</v>
      </c>
      <c r="F49" s="33">
        <v>9610000</v>
      </c>
      <c r="G49" s="23"/>
    </row>
    <row r="50" customHeight="1" spans="1:7">
      <c r="A50" s="162" t="s">
        <v>160</v>
      </c>
      <c r="B50" s="163">
        <f t="shared" si="1"/>
        <v>5</v>
      </c>
      <c r="C50" s="164" t="s">
        <v>161</v>
      </c>
      <c r="D50" s="165">
        <f>SUM(D51:D60)</f>
        <v>899575.91</v>
      </c>
      <c r="E50" s="165">
        <f>F50-D50</f>
        <v>3230372.26</v>
      </c>
      <c r="F50" s="171">
        <f>SUM(F51:F60)</f>
        <v>4129948.17</v>
      </c>
      <c r="G50" s="166">
        <f>E50/D50</f>
        <v>3.59099462767961</v>
      </c>
    </row>
    <row r="51" customHeight="1" spans="1:7">
      <c r="A51" s="167" t="s">
        <v>162</v>
      </c>
      <c r="B51" s="168">
        <f t="shared" si="1"/>
        <v>7</v>
      </c>
      <c r="C51" s="169" t="s">
        <v>89</v>
      </c>
      <c r="D51" s="170">
        <v>568735.91</v>
      </c>
      <c r="E51" s="54">
        <f>F51-D51</f>
        <v>2270423.26</v>
      </c>
      <c r="F51" s="33">
        <v>2839159.17</v>
      </c>
      <c r="G51" s="23">
        <f>E51/D51</f>
        <v>3.99205188221718</v>
      </c>
    </row>
    <row r="52" customHeight="1" spans="1:7">
      <c r="A52" s="167" t="s">
        <v>163</v>
      </c>
      <c r="B52" s="168">
        <f t="shared" si="1"/>
        <v>7</v>
      </c>
      <c r="C52" s="169" t="s">
        <v>91</v>
      </c>
      <c r="D52" s="170"/>
      <c r="E52" s="54">
        <f>F52-D52</f>
        <v>133100</v>
      </c>
      <c r="F52" s="33">
        <v>133100</v>
      </c>
      <c r="G52" s="23"/>
    </row>
    <row r="53" customHeight="1" spans="1:7">
      <c r="A53" s="167" t="s">
        <v>164</v>
      </c>
      <c r="B53" s="168">
        <f t="shared" si="1"/>
        <v>7</v>
      </c>
      <c r="C53" s="169" t="s">
        <v>93</v>
      </c>
      <c r="D53" s="170"/>
      <c r="E53" s="54"/>
      <c r="F53" s="33"/>
      <c r="G53" s="23"/>
    </row>
    <row r="54" customHeight="1" spans="1:7">
      <c r="A54" s="167" t="s">
        <v>165</v>
      </c>
      <c r="B54" s="168">
        <f t="shared" si="1"/>
        <v>7</v>
      </c>
      <c r="C54" s="169" t="s">
        <v>166</v>
      </c>
      <c r="D54" s="170"/>
      <c r="E54" s="54"/>
      <c r="F54" s="33"/>
      <c r="G54" s="23"/>
    </row>
    <row r="55" customHeight="1" spans="1:7">
      <c r="A55" s="167" t="s">
        <v>167</v>
      </c>
      <c r="B55" s="168">
        <f t="shared" si="1"/>
        <v>7</v>
      </c>
      <c r="C55" s="169" t="s">
        <v>168</v>
      </c>
      <c r="D55" s="170"/>
      <c r="E55" s="54"/>
      <c r="F55" s="33"/>
      <c r="G55" s="23"/>
    </row>
    <row r="56" customHeight="1" spans="1:7">
      <c r="A56" s="167" t="s">
        <v>169</v>
      </c>
      <c r="B56" s="168">
        <f t="shared" si="1"/>
        <v>7</v>
      </c>
      <c r="C56" s="169" t="s">
        <v>170</v>
      </c>
      <c r="D56" s="170"/>
      <c r="E56" s="54"/>
      <c r="F56" s="33"/>
      <c r="G56" s="23"/>
    </row>
    <row r="57" customHeight="1" spans="1:7">
      <c r="A57" s="167" t="s">
        <v>171</v>
      </c>
      <c r="B57" s="168">
        <f t="shared" si="1"/>
        <v>7</v>
      </c>
      <c r="C57" s="169" t="s">
        <v>172</v>
      </c>
      <c r="D57" s="170">
        <v>330840</v>
      </c>
      <c r="E57" s="54">
        <f>F57-D57</f>
        <v>536219</v>
      </c>
      <c r="F57" s="33">
        <v>867059</v>
      </c>
      <c r="G57" s="23">
        <f>E57/D57</f>
        <v>1.6207804376738</v>
      </c>
    </row>
    <row r="58" customHeight="1" spans="1:7">
      <c r="A58" s="167" t="s">
        <v>173</v>
      </c>
      <c r="B58" s="168">
        <f t="shared" si="1"/>
        <v>7</v>
      </c>
      <c r="C58" s="169" t="s">
        <v>174</v>
      </c>
      <c r="D58" s="170"/>
      <c r="E58" s="54">
        <f>F58-D58</f>
        <v>102630</v>
      </c>
      <c r="F58" s="33">
        <v>102630</v>
      </c>
      <c r="G58" s="23"/>
    </row>
    <row r="59" customHeight="1" spans="1:7">
      <c r="A59" s="167" t="s">
        <v>175</v>
      </c>
      <c r="B59" s="168">
        <f t="shared" si="1"/>
        <v>7</v>
      </c>
      <c r="C59" s="169" t="s">
        <v>107</v>
      </c>
      <c r="D59" s="170"/>
      <c r="E59" s="54"/>
      <c r="F59" s="33"/>
      <c r="G59" s="23"/>
    </row>
    <row r="60" customHeight="1" spans="1:7">
      <c r="A60" s="167" t="s">
        <v>176</v>
      </c>
      <c r="B60" s="168">
        <f t="shared" si="1"/>
        <v>7</v>
      </c>
      <c r="C60" s="169" t="s">
        <v>177</v>
      </c>
      <c r="D60" s="170"/>
      <c r="E60" s="54">
        <f>F60-D60</f>
        <v>188000</v>
      </c>
      <c r="F60" s="33">
        <v>188000</v>
      </c>
      <c r="G60" s="23"/>
    </row>
    <row r="61" customHeight="1" spans="1:7">
      <c r="A61" s="162" t="s">
        <v>178</v>
      </c>
      <c r="B61" s="163">
        <f t="shared" si="1"/>
        <v>5</v>
      </c>
      <c r="C61" s="164" t="s">
        <v>179</v>
      </c>
      <c r="D61" s="165">
        <f>SUM(D62:D71)</f>
        <v>1532586.52</v>
      </c>
      <c r="E61" s="165">
        <f>F61-D61</f>
        <v>5004777.28</v>
      </c>
      <c r="F61" s="171">
        <f>SUM(F62:F71)</f>
        <v>6537363.8</v>
      </c>
      <c r="G61" s="166">
        <f>E61/D61</f>
        <v>3.26557568834678</v>
      </c>
    </row>
    <row r="62" customHeight="1" spans="1:7">
      <c r="A62" s="167" t="s">
        <v>180</v>
      </c>
      <c r="B62" s="168">
        <f t="shared" si="1"/>
        <v>7</v>
      </c>
      <c r="C62" s="169" t="s">
        <v>89</v>
      </c>
      <c r="D62" s="170">
        <v>1532586.52</v>
      </c>
      <c r="E62" s="54">
        <f>F62-D62</f>
        <v>4300028.28</v>
      </c>
      <c r="F62" s="33">
        <v>5832614.8</v>
      </c>
      <c r="G62" s="23">
        <f>E62/D62</f>
        <v>2.80573280782869</v>
      </c>
    </row>
    <row r="63" customHeight="1" spans="1:7">
      <c r="A63" s="167" t="s">
        <v>181</v>
      </c>
      <c r="B63" s="168">
        <f t="shared" si="1"/>
        <v>7</v>
      </c>
      <c r="C63" s="169" t="s">
        <v>91</v>
      </c>
      <c r="D63" s="170"/>
      <c r="E63" s="54">
        <f>F63-D63</f>
        <v>704749</v>
      </c>
      <c r="F63" s="33">
        <v>704749</v>
      </c>
      <c r="G63" s="23"/>
    </row>
    <row r="64" customHeight="1" spans="1:7">
      <c r="A64" s="167" t="s">
        <v>182</v>
      </c>
      <c r="B64" s="168">
        <f t="shared" si="1"/>
        <v>7</v>
      </c>
      <c r="C64" s="169" t="s">
        <v>93</v>
      </c>
      <c r="D64" s="170"/>
      <c r="E64" s="54"/>
      <c r="F64" s="33"/>
      <c r="G64" s="23"/>
    </row>
    <row r="65" customHeight="1" spans="1:7">
      <c r="A65" s="167" t="s">
        <v>183</v>
      </c>
      <c r="B65" s="168">
        <f t="shared" si="1"/>
        <v>7</v>
      </c>
      <c r="C65" s="169" t="s">
        <v>184</v>
      </c>
      <c r="D65" s="170"/>
      <c r="E65" s="54"/>
      <c r="F65" s="33"/>
      <c r="G65" s="23"/>
    </row>
    <row r="66" customHeight="1" spans="1:7">
      <c r="A66" s="167" t="s">
        <v>185</v>
      </c>
      <c r="B66" s="168">
        <f t="shared" si="1"/>
        <v>7</v>
      </c>
      <c r="C66" s="169" t="s">
        <v>186</v>
      </c>
      <c r="D66" s="170"/>
      <c r="E66" s="54"/>
      <c r="F66" s="33"/>
      <c r="G66" s="23"/>
    </row>
    <row r="67" customHeight="1" spans="1:7">
      <c r="A67" s="167" t="s">
        <v>187</v>
      </c>
      <c r="B67" s="168">
        <f t="shared" si="1"/>
        <v>7</v>
      </c>
      <c r="C67" s="169" t="s">
        <v>188</v>
      </c>
      <c r="D67" s="170"/>
      <c r="E67" s="54"/>
      <c r="F67" s="33"/>
      <c r="G67" s="23"/>
    </row>
    <row r="68" customHeight="1" spans="1:7">
      <c r="A68" s="167" t="s">
        <v>189</v>
      </c>
      <c r="B68" s="168">
        <f t="shared" si="1"/>
        <v>7</v>
      </c>
      <c r="C68" s="169" t="s">
        <v>190</v>
      </c>
      <c r="D68" s="170"/>
      <c r="E68" s="54"/>
      <c r="F68" s="33"/>
      <c r="G68" s="23"/>
    </row>
    <row r="69" customHeight="1" spans="1:7">
      <c r="A69" s="167" t="s">
        <v>191</v>
      </c>
      <c r="B69" s="168">
        <f t="shared" si="1"/>
        <v>7</v>
      </c>
      <c r="C69" s="169" t="s">
        <v>192</v>
      </c>
      <c r="D69" s="170"/>
      <c r="E69" s="54"/>
      <c r="F69" s="33"/>
      <c r="G69" s="23"/>
    </row>
    <row r="70" customHeight="1" spans="1:7">
      <c r="A70" s="167" t="s">
        <v>193</v>
      </c>
      <c r="B70" s="168">
        <f t="shared" ref="B70:B133" si="2">LEN(A70)</f>
        <v>7</v>
      </c>
      <c r="C70" s="169" t="s">
        <v>107</v>
      </c>
      <c r="D70" s="170"/>
      <c r="E70" s="54"/>
      <c r="F70" s="33"/>
      <c r="G70" s="23"/>
    </row>
    <row r="71" customHeight="1" spans="1:7">
      <c r="A71" s="167" t="s">
        <v>194</v>
      </c>
      <c r="B71" s="168">
        <f t="shared" si="2"/>
        <v>7</v>
      </c>
      <c r="C71" s="169" t="s">
        <v>195</v>
      </c>
      <c r="D71" s="170"/>
      <c r="E71" s="54"/>
      <c r="F71" s="33"/>
      <c r="G71" s="23"/>
    </row>
    <row r="72" customHeight="1" spans="1:7">
      <c r="A72" s="162" t="s">
        <v>196</v>
      </c>
      <c r="B72" s="163">
        <f t="shared" si="2"/>
        <v>5</v>
      </c>
      <c r="C72" s="164" t="s">
        <v>197</v>
      </c>
      <c r="D72" s="165"/>
      <c r="E72" s="165">
        <f>F72-D72</f>
        <v>12944886.41</v>
      </c>
      <c r="F72" s="171">
        <f>SUM(F73:F79)</f>
        <v>12944886.41</v>
      </c>
      <c r="G72" s="166"/>
    </row>
    <row r="73" customHeight="1" spans="1:7">
      <c r="A73" s="167" t="s">
        <v>198</v>
      </c>
      <c r="B73" s="168">
        <f t="shared" si="2"/>
        <v>7</v>
      </c>
      <c r="C73" s="169" t="s">
        <v>89</v>
      </c>
      <c r="D73" s="170"/>
      <c r="E73" s="54">
        <f>F73-D73</f>
        <v>9173007.68</v>
      </c>
      <c r="F73" s="33">
        <v>9173007.68</v>
      </c>
      <c r="G73" s="23"/>
    </row>
    <row r="74" customHeight="1" spans="1:7">
      <c r="A74" s="167" t="s">
        <v>199</v>
      </c>
      <c r="B74" s="168">
        <f t="shared" si="2"/>
        <v>7</v>
      </c>
      <c r="C74" s="169" t="s">
        <v>91</v>
      </c>
      <c r="D74" s="170"/>
      <c r="E74" s="54">
        <f>F74-D74</f>
        <v>2273867.76</v>
      </c>
      <c r="F74" s="33">
        <v>2273867.76</v>
      </c>
      <c r="G74" s="23"/>
    </row>
    <row r="75" customHeight="1" spans="1:7">
      <c r="A75" s="167" t="s">
        <v>200</v>
      </c>
      <c r="B75" s="168">
        <f t="shared" si="2"/>
        <v>7</v>
      </c>
      <c r="C75" s="169" t="s">
        <v>93</v>
      </c>
      <c r="D75" s="170"/>
      <c r="E75" s="54"/>
      <c r="F75" s="33"/>
      <c r="G75" s="23"/>
    </row>
    <row r="76" customHeight="1" spans="1:7">
      <c r="A76" s="167" t="s">
        <v>201</v>
      </c>
      <c r="B76" s="168">
        <f t="shared" si="2"/>
        <v>7</v>
      </c>
      <c r="C76" s="169" t="s">
        <v>190</v>
      </c>
      <c r="D76" s="170"/>
      <c r="E76" s="54"/>
      <c r="F76" s="33"/>
      <c r="G76" s="23"/>
    </row>
    <row r="77" customHeight="1" spans="1:7">
      <c r="A77" s="167" t="s">
        <v>202</v>
      </c>
      <c r="B77" s="168">
        <f t="shared" si="2"/>
        <v>7</v>
      </c>
      <c r="C77" s="169" t="s">
        <v>203</v>
      </c>
      <c r="D77" s="170"/>
      <c r="E77" s="54"/>
      <c r="F77" s="33"/>
      <c r="G77" s="23"/>
    </row>
    <row r="78" customHeight="1" spans="1:7">
      <c r="A78" s="167" t="s">
        <v>204</v>
      </c>
      <c r="B78" s="168">
        <f t="shared" si="2"/>
        <v>7</v>
      </c>
      <c r="C78" s="169" t="s">
        <v>107</v>
      </c>
      <c r="D78" s="170"/>
      <c r="E78" s="54"/>
      <c r="F78" s="33"/>
      <c r="G78" s="23"/>
    </row>
    <row r="79" customHeight="1" spans="1:7">
      <c r="A79" s="167" t="s">
        <v>205</v>
      </c>
      <c r="B79" s="168">
        <f t="shared" si="2"/>
        <v>7</v>
      </c>
      <c r="C79" s="169" t="s">
        <v>206</v>
      </c>
      <c r="D79" s="170"/>
      <c r="E79" s="54"/>
      <c r="F79" s="33">
        <v>1498010.97</v>
      </c>
      <c r="G79" s="23"/>
    </row>
    <row r="80" customHeight="1" spans="1:7">
      <c r="A80" s="162" t="s">
        <v>207</v>
      </c>
      <c r="B80" s="163">
        <f t="shared" si="2"/>
        <v>5</v>
      </c>
      <c r="C80" s="164" t="s">
        <v>208</v>
      </c>
      <c r="D80" s="165">
        <f>SUM(D81:D88)</f>
        <v>901454.25</v>
      </c>
      <c r="E80" s="165">
        <f>F80-D80</f>
        <v>884188.37</v>
      </c>
      <c r="F80" s="171">
        <f>SUM(F81:F88)</f>
        <v>1785642.62</v>
      </c>
      <c r="G80" s="166">
        <f>E80/D80</f>
        <v>0.980846637530413</v>
      </c>
    </row>
    <row r="81" customHeight="1" spans="1:7">
      <c r="A81" s="167" t="s">
        <v>209</v>
      </c>
      <c r="B81" s="168">
        <f t="shared" si="2"/>
        <v>7</v>
      </c>
      <c r="C81" s="169" t="s">
        <v>89</v>
      </c>
      <c r="D81" s="170">
        <v>881454.25</v>
      </c>
      <c r="E81" s="54">
        <f>F81-D81</f>
        <v>814188.37</v>
      </c>
      <c r="F81" s="33">
        <v>1695642.62</v>
      </c>
      <c r="G81" s="23">
        <f>E81/D81</f>
        <v>0.923687610559482</v>
      </c>
    </row>
    <row r="82" customHeight="1" spans="1:7">
      <c r="A82" s="167" t="s">
        <v>210</v>
      </c>
      <c r="B82" s="168">
        <f t="shared" si="2"/>
        <v>7</v>
      </c>
      <c r="C82" s="169" t="s">
        <v>91</v>
      </c>
      <c r="D82" s="170"/>
      <c r="E82" s="54"/>
      <c r="F82" s="33"/>
      <c r="G82" s="23"/>
    </row>
    <row r="83" customHeight="1" spans="1:7">
      <c r="A83" s="167" t="s">
        <v>211</v>
      </c>
      <c r="B83" s="168">
        <f t="shared" si="2"/>
        <v>7</v>
      </c>
      <c r="C83" s="169" t="s">
        <v>93</v>
      </c>
      <c r="D83" s="170"/>
      <c r="E83" s="54"/>
      <c r="F83" s="33"/>
      <c r="G83" s="23"/>
    </row>
    <row r="84" customHeight="1" spans="1:7">
      <c r="A84" s="167" t="s">
        <v>212</v>
      </c>
      <c r="B84" s="168">
        <f t="shared" si="2"/>
        <v>7</v>
      </c>
      <c r="C84" s="169" t="s">
        <v>213</v>
      </c>
      <c r="D84" s="170"/>
      <c r="E84" s="54">
        <f>F84-D84</f>
        <v>75000</v>
      </c>
      <c r="F84" s="33">
        <v>75000</v>
      </c>
      <c r="G84" s="23"/>
    </row>
    <row r="85" customHeight="1" spans="1:7">
      <c r="A85" s="167" t="s">
        <v>214</v>
      </c>
      <c r="B85" s="168">
        <f t="shared" si="2"/>
        <v>7</v>
      </c>
      <c r="C85" s="169" t="s">
        <v>215</v>
      </c>
      <c r="D85" s="170"/>
      <c r="E85" s="54"/>
      <c r="F85" s="33"/>
      <c r="G85" s="23"/>
    </row>
    <row r="86" customHeight="1" spans="1:7">
      <c r="A86" s="167" t="s">
        <v>216</v>
      </c>
      <c r="B86" s="168">
        <f t="shared" si="2"/>
        <v>7</v>
      </c>
      <c r="C86" s="169" t="s">
        <v>190</v>
      </c>
      <c r="D86" s="170"/>
      <c r="E86" s="54">
        <f>F86-D86</f>
        <v>15000</v>
      </c>
      <c r="F86" s="33">
        <v>15000</v>
      </c>
      <c r="G86" s="23"/>
    </row>
    <row r="87" customHeight="1" spans="1:7">
      <c r="A87" s="167" t="s">
        <v>217</v>
      </c>
      <c r="B87" s="168">
        <f t="shared" si="2"/>
        <v>7</v>
      </c>
      <c r="C87" s="169" t="s">
        <v>107</v>
      </c>
      <c r="D87" s="170"/>
      <c r="E87" s="54"/>
      <c r="F87" s="33"/>
      <c r="G87" s="23"/>
    </row>
    <row r="88" customHeight="1" spans="1:7">
      <c r="A88" s="167" t="s">
        <v>218</v>
      </c>
      <c r="B88" s="168">
        <f t="shared" si="2"/>
        <v>7</v>
      </c>
      <c r="C88" s="169" t="s">
        <v>219</v>
      </c>
      <c r="D88" s="170">
        <v>20000</v>
      </c>
      <c r="E88" s="54">
        <f>F88-D88</f>
        <v>-20000</v>
      </c>
      <c r="F88" s="33"/>
      <c r="G88" s="23">
        <f>E88/D88</f>
        <v>-1</v>
      </c>
    </row>
    <row r="89" customHeight="1" spans="1:7">
      <c r="A89" s="162" t="s">
        <v>220</v>
      </c>
      <c r="B89" s="163">
        <f t="shared" si="2"/>
        <v>5</v>
      </c>
      <c r="C89" s="164" t="s">
        <v>221</v>
      </c>
      <c r="D89" s="165"/>
      <c r="E89" s="165"/>
      <c r="F89" s="171"/>
      <c r="G89" s="166"/>
    </row>
    <row r="90" customHeight="1" spans="1:7">
      <c r="A90" s="167" t="s">
        <v>222</v>
      </c>
      <c r="B90" s="168">
        <f t="shared" si="2"/>
        <v>7</v>
      </c>
      <c r="C90" s="169" t="s">
        <v>89</v>
      </c>
      <c r="D90" s="170"/>
      <c r="E90" s="54"/>
      <c r="F90" s="33"/>
      <c r="G90" s="23"/>
    </row>
    <row r="91" customHeight="1" spans="1:7">
      <c r="A91" s="167" t="s">
        <v>223</v>
      </c>
      <c r="B91" s="168">
        <f t="shared" si="2"/>
        <v>7</v>
      </c>
      <c r="C91" s="169" t="s">
        <v>91</v>
      </c>
      <c r="D91" s="170"/>
      <c r="E91" s="54"/>
      <c r="F91" s="33"/>
      <c r="G91" s="23"/>
    </row>
    <row r="92" customHeight="1" spans="1:7">
      <c r="A92" s="167" t="s">
        <v>224</v>
      </c>
      <c r="B92" s="168">
        <f t="shared" si="2"/>
        <v>7</v>
      </c>
      <c r="C92" s="169" t="s">
        <v>93</v>
      </c>
      <c r="D92" s="170"/>
      <c r="E92" s="54"/>
      <c r="F92" s="33"/>
      <c r="G92" s="23"/>
    </row>
    <row r="93" customHeight="1" spans="1:7">
      <c r="A93" s="167" t="s">
        <v>225</v>
      </c>
      <c r="B93" s="168">
        <f t="shared" si="2"/>
        <v>7</v>
      </c>
      <c r="C93" s="169" t="s">
        <v>226</v>
      </c>
      <c r="D93" s="170"/>
      <c r="E93" s="54"/>
      <c r="F93" s="33"/>
      <c r="G93" s="23"/>
    </row>
    <row r="94" customHeight="1" spans="1:7">
      <c r="A94" s="167" t="s">
        <v>227</v>
      </c>
      <c r="B94" s="168">
        <f t="shared" si="2"/>
        <v>7</v>
      </c>
      <c r="C94" s="169" t="s">
        <v>228</v>
      </c>
      <c r="D94" s="170"/>
      <c r="E94" s="54"/>
      <c r="F94" s="33"/>
      <c r="G94" s="23"/>
    </row>
    <row r="95" customHeight="1" spans="1:7">
      <c r="A95" s="167" t="s">
        <v>229</v>
      </c>
      <c r="B95" s="168">
        <f t="shared" si="2"/>
        <v>7</v>
      </c>
      <c r="C95" s="169" t="s">
        <v>190</v>
      </c>
      <c r="D95" s="170"/>
      <c r="E95" s="54"/>
      <c r="F95" s="33"/>
      <c r="G95" s="23"/>
    </row>
    <row r="96" customHeight="1" spans="1:7">
      <c r="A96" s="167" t="s">
        <v>230</v>
      </c>
      <c r="B96" s="168">
        <f t="shared" si="2"/>
        <v>7</v>
      </c>
      <c r="C96" s="169" t="s">
        <v>231</v>
      </c>
      <c r="D96" s="170"/>
      <c r="E96" s="54"/>
      <c r="F96" s="33"/>
      <c r="G96" s="23"/>
    </row>
    <row r="97" customHeight="1" spans="1:7">
      <c r="A97" s="167" t="s">
        <v>232</v>
      </c>
      <c r="B97" s="168">
        <f t="shared" si="2"/>
        <v>7</v>
      </c>
      <c r="C97" s="169" t="s">
        <v>233</v>
      </c>
      <c r="D97" s="170"/>
      <c r="E97" s="54"/>
      <c r="F97" s="33"/>
      <c r="G97" s="23"/>
    </row>
    <row r="98" customHeight="1" spans="1:7">
      <c r="A98" s="167" t="s">
        <v>234</v>
      </c>
      <c r="B98" s="168">
        <f t="shared" si="2"/>
        <v>7</v>
      </c>
      <c r="C98" s="169" t="s">
        <v>235</v>
      </c>
      <c r="D98" s="170"/>
      <c r="E98" s="54"/>
      <c r="F98" s="33"/>
      <c r="G98" s="23"/>
    </row>
    <row r="99" customHeight="1" spans="1:7">
      <c r="A99" s="167" t="s">
        <v>236</v>
      </c>
      <c r="B99" s="168">
        <f t="shared" si="2"/>
        <v>7</v>
      </c>
      <c r="C99" s="169" t="s">
        <v>237</v>
      </c>
      <c r="D99" s="170"/>
      <c r="E99" s="54"/>
      <c r="F99" s="33"/>
      <c r="G99" s="23"/>
    </row>
    <row r="100" customHeight="1" spans="1:7">
      <c r="A100" s="167" t="s">
        <v>238</v>
      </c>
      <c r="B100" s="168">
        <f t="shared" si="2"/>
        <v>7</v>
      </c>
      <c r="C100" s="169" t="s">
        <v>107</v>
      </c>
      <c r="D100" s="170"/>
      <c r="E100" s="54"/>
      <c r="F100" s="33"/>
      <c r="G100" s="23"/>
    </row>
    <row r="101" customHeight="1" spans="1:7">
      <c r="A101" s="167" t="s">
        <v>239</v>
      </c>
      <c r="B101" s="168">
        <f t="shared" si="2"/>
        <v>7</v>
      </c>
      <c r="C101" s="169" t="s">
        <v>240</v>
      </c>
      <c r="D101" s="170"/>
      <c r="E101" s="54"/>
      <c r="F101" s="33"/>
      <c r="G101" s="23"/>
    </row>
    <row r="102" customHeight="1" spans="1:7">
      <c r="A102" s="162" t="s">
        <v>241</v>
      </c>
      <c r="B102" s="163">
        <f t="shared" si="2"/>
        <v>5</v>
      </c>
      <c r="C102" s="164" t="s">
        <v>242</v>
      </c>
      <c r="D102" s="165">
        <f>SUM(D103:D110)</f>
        <v>5246077.39</v>
      </c>
      <c r="E102" s="165">
        <f>F102-D102</f>
        <v>3807283.44</v>
      </c>
      <c r="F102" s="171">
        <f>SUM(F103:F110)</f>
        <v>9053360.83</v>
      </c>
      <c r="G102" s="166">
        <f>E102/D102</f>
        <v>0.725739091698759</v>
      </c>
    </row>
    <row r="103" customHeight="1" spans="1:7">
      <c r="A103" s="167" t="s">
        <v>243</v>
      </c>
      <c r="B103" s="168">
        <f t="shared" si="2"/>
        <v>7</v>
      </c>
      <c r="C103" s="169" t="s">
        <v>89</v>
      </c>
      <c r="D103" s="170">
        <v>4749360.91</v>
      </c>
      <c r="E103" s="54">
        <f>F103-D103</f>
        <v>3175047.78</v>
      </c>
      <c r="F103" s="33">
        <v>7924408.69</v>
      </c>
      <c r="G103" s="23">
        <f>E103/D103</f>
        <v>0.668521057920612</v>
      </c>
    </row>
    <row r="104" customHeight="1" spans="1:7">
      <c r="A104" s="167" t="s">
        <v>244</v>
      </c>
      <c r="B104" s="168">
        <f t="shared" si="2"/>
        <v>7</v>
      </c>
      <c r="C104" s="169" t="s">
        <v>91</v>
      </c>
      <c r="D104" s="170"/>
      <c r="E104" s="54">
        <f>F104-D104</f>
        <v>48902</v>
      </c>
      <c r="F104" s="33">
        <v>48902</v>
      </c>
      <c r="G104" s="23"/>
    </row>
    <row r="105" customHeight="1" spans="1:7">
      <c r="A105" s="167" t="s">
        <v>245</v>
      </c>
      <c r="B105" s="168">
        <f t="shared" si="2"/>
        <v>7</v>
      </c>
      <c r="C105" s="169" t="s">
        <v>93</v>
      </c>
      <c r="D105" s="170"/>
      <c r="E105" s="54"/>
      <c r="F105" s="33"/>
      <c r="G105" s="23"/>
    </row>
    <row r="106" customHeight="1" spans="1:7">
      <c r="A106" s="167" t="s">
        <v>246</v>
      </c>
      <c r="B106" s="168">
        <f t="shared" si="2"/>
        <v>7</v>
      </c>
      <c r="C106" s="169" t="s">
        <v>247</v>
      </c>
      <c r="D106" s="170"/>
      <c r="E106" s="54"/>
      <c r="F106" s="33"/>
      <c r="G106" s="23"/>
    </row>
    <row r="107" customHeight="1" spans="1:7">
      <c r="A107" s="167" t="s">
        <v>248</v>
      </c>
      <c r="B107" s="168">
        <f t="shared" si="2"/>
        <v>7</v>
      </c>
      <c r="C107" s="169" t="s">
        <v>249</v>
      </c>
      <c r="D107" s="170"/>
      <c r="E107" s="54"/>
      <c r="F107" s="33"/>
      <c r="G107" s="23"/>
    </row>
    <row r="108" customHeight="1" spans="1:7">
      <c r="A108" s="167" t="s">
        <v>250</v>
      </c>
      <c r="B108" s="168">
        <f t="shared" si="2"/>
        <v>7</v>
      </c>
      <c r="C108" s="169" t="s">
        <v>251</v>
      </c>
      <c r="D108" s="170"/>
      <c r="E108" s="54"/>
      <c r="F108" s="33"/>
      <c r="G108" s="23"/>
    </row>
    <row r="109" customHeight="1" spans="1:7">
      <c r="A109" s="167" t="s">
        <v>252</v>
      </c>
      <c r="B109" s="168">
        <f t="shared" si="2"/>
        <v>7</v>
      </c>
      <c r="C109" s="169" t="s">
        <v>107</v>
      </c>
      <c r="D109" s="170">
        <v>396716.48</v>
      </c>
      <c r="E109" s="54">
        <f>F109-D109</f>
        <v>123333.66</v>
      </c>
      <c r="F109" s="33">
        <v>520050.14</v>
      </c>
      <c r="G109" s="23">
        <f>E109/D109</f>
        <v>0.310886152246562</v>
      </c>
    </row>
    <row r="110" customHeight="1" spans="1:7">
      <c r="A110" s="167" t="s">
        <v>253</v>
      </c>
      <c r="B110" s="168">
        <f t="shared" si="2"/>
        <v>7</v>
      </c>
      <c r="C110" s="169" t="s">
        <v>254</v>
      </c>
      <c r="D110" s="170">
        <v>100000</v>
      </c>
      <c r="E110" s="54">
        <f>F110-D110</f>
        <v>460000</v>
      </c>
      <c r="F110" s="33">
        <v>560000</v>
      </c>
      <c r="G110" s="23">
        <f>E110/D110</f>
        <v>4.6</v>
      </c>
    </row>
    <row r="111" customHeight="1" spans="1:7">
      <c r="A111" s="162" t="s">
        <v>255</v>
      </c>
      <c r="B111" s="163">
        <f t="shared" si="2"/>
        <v>5</v>
      </c>
      <c r="C111" s="164" t="s">
        <v>256</v>
      </c>
      <c r="D111" s="165">
        <f>SUM(D112:D121)</f>
        <v>670571.23</v>
      </c>
      <c r="E111" s="165">
        <f>F111-D111</f>
        <v>2894702.41</v>
      </c>
      <c r="F111" s="171">
        <f>SUM(F112:F121)</f>
        <v>3565273.64</v>
      </c>
      <c r="G111" s="166">
        <f>E111/D111</f>
        <v>4.31677095660665</v>
      </c>
    </row>
    <row r="112" customHeight="1" spans="1:7">
      <c r="A112" s="167" t="s">
        <v>257</v>
      </c>
      <c r="B112" s="168">
        <f t="shared" si="2"/>
        <v>7</v>
      </c>
      <c r="C112" s="169" t="s">
        <v>89</v>
      </c>
      <c r="D112" s="170">
        <v>670571.23</v>
      </c>
      <c r="E112" s="54">
        <f>F112-D112</f>
        <v>2260011.41</v>
      </c>
      <c r="F112" s="33">
        <v>2930582.64</v>
      </c>
      <c r="G112" s="23">
        <f>E112/D112</f>
        <v>3.37027791961788</v>
      </c>
    </row>
    <row r="113" customHeight="1" spans="1:7">
      <c r="A113" s="167" t="s">
        <v>258</v>
      </c>
      <c r="B113" s="168">
        <f t="shared" si="2"/>
        <v>7</v>
      </c>
      <c r="C113" s="169" t="s">
        <v>91</v>
      </c>
      <c r="D113" s="170"/>
      <c r="E113" s="54"/>
      <c r="F113" s="33"/>
      <c r="G113" s="23"/>
    </row>
    <row r="114" customHeight="1" spans="1:7">
      <c r="A114" s="167" t="s">
        <v>259</v>
      </c>
      <c r="B114" s="168">
        <f t="shared" si="2"/>
        <v>7</v>
      </c>
      <c r="C114" s="169" t="s">
        <v>93</v>
      </c>
      <c r="D114" s="170"/>
      <c r="E114" s="54"/>
      <c r="F114" s="33"/>
      <c r="G114" s="23"/>
    </row>
    <row r="115" customHeight="1" spans="1:7">
      <c r="A115" s="167" t="s">
        <v>260</v>
      </c>
      <c r="B115" s="168">
        <f t="shared" si="2"/>
        <v>7</v>
      </c>
      <c r="C115" s="169" t="s">
        <v>261</v>
      </c>
      <c r="D115" s="170"/>
      <c r="E115" s="54"/>
      <c r="F115" s="33"/>
      <c r="G115" s="23"/>
    </row>
    <row r="116" customHeight="1" spans="1:7">
      <c r="A116" s="167" t="s">
        <v>262</v>
      </c>
      <c r="B116" s="168">
        <f t="shared" si="2"/>
        <v>7</v>
      </c>
      <c r="C116" s="169" t="s">
        <v>263</v>
      </c>
      <c r="D116" s="170"/>
      <c r="E116" s="54"/>
      <c r="F116" s="33"/>
      <c r="G116" s="23"/>
    </row>
    <row r="117" customHeight="1" spans="1:7">
      <c r="A117" s="167" t="s">
        <v>264</v>
      </c>
      <c r="B117" s="168">
        <f t="shared" si="2"/>
        <v>7</v>
      </c>
      <c r="C117" s="169" t="s">
        <v>265</v>
      </c>
      <c r="D117" s="170"/>
      <c r="E117" s="54"/>
      <c r="F117" s="33"/>
      <c r="G117" s="23"/>
    </row>
    <row r="118" customHeight="1" spans="1:7">
      <c r="A118" s="167" t="s">
        <v>266</v>
      </c>
      <c r="B118" s="168">
        <f t="shared" si="2"/>
        <v>7</v>
      </c>
      <c r="C118" s="169" t="s">
        <v>267</v>
      </c>
      <c r="D118" s="170"/>
      <c r="E118" s="54"/>
      <c r="F118" s="33"/>
      <c r="G118" s="23"/>
    </row>
    <row r="119" customHeight="1" spans="1:7">
      <c r="A119" s="167" t="s">
        <v>268</v>
      </c>
      <c r="B119" s="168">
        <f t="shared" si="2"/>
        <v>7</v>
      </c>
      <c r="C119" s="169" t="s">
        <v>269</v>
      </c>
      <c r="D119" s="170"/>
      <c r="E119" s="54">
        <f>F119-D119</f>
        <v>397871</v>
      </c>
      <c r="F119" s="33">
        <v>397871</v>
      </c>
      <c r="G119" s="23"/>
    </row>
    <row r="120" customHeight="1" spans="1:7">
      <c r="A120" s="167" t="s">
        <v>270</v>
      </c>
      <c r="B120" s="168">
        <f t="shared" si="2"/>
        <v>7</v>
      </c>
      <c r="C120" s="169" t="s">
        <v>107</v>
      </c>
      <c r="D120" s="170"/>
      <c r="E120" s="54"/>
      <c r="F120" s="33"/>
      <c r="G120" s="23"/>
    </row>
    <row r="121" customHeight="1" spans="1:7">
      <c r="A121" s="167" t="s">
        <v>271</v>
      </c>
      <c r="B121" s="168">
        <f t="shared" si="2"/>
        <v>7</v>
      </c>
      <c r="C121" s="169" t="s">
        <v>272</v>
      </c>
      <c r="D121" s="170"/>
      <c r="E121" s="54">
        <f>F121-D121</f>
        <v>236820</v>
      </c>
      <c r="F121" s="33">
        <v>236820</v>
      </c>
      <c r="G121" s="23"/>
    </row>
    <row r="122" customHeight="1" spans="1:7">
      <c r="A122" s="162" t="s">
        <v>273</v>
      </c>
      <c r="B122" s="163">
        <f t="shared" si="2"/>
        <v>5</v>
      </c>
      <c r="C122" s="164" t="s">
        <v>274</v>
      </c>
      <c r="D122" s="165"/>
      <c r="E122" s="165"/>
      <c r="F122" s="171"/>
      <c r="G122" s="166"/>
    </row>
    <row r="123" customHeight="1" spans="1:7">
      <c r="A123" s="167" t="s">
        <v>275</v>
      </c>
      <c r="B123" s="168">
        <f t="shared" si="2"/>
        <v>7</v>
      </c>
      <c r="C123" s="169" t="s">
        <v>89</v>
      </c>
      <c r="D123" s="170"/>
      <c r="E123" s="54"/>
      <c r="F123" s="33"/>
      <c r="G123" s="23"/>
    </row>
    <row r="124" customHeight="1" spans="1:7">
      <c r="A124" s="167" t="s">
        <v>276</v>
      </c>
      <c r="B124" s="168">
        <f t="shared" si="2"/>
        <v>7</v>
      </c>
      <c r="C124" s="169" t="s">
        <v>91</v>
      </c>
      <c r="D124" s="170"/>
      <c r="E124" s="54"/>
      <c r="F124" s="33"/>
      <c r="G124" s="23"/>
    </row>
    <row r="125" customHeight="1" spans="1:7">
      <c r="A125" s="167" t="s">
        <v>277</v>
      </c>
      <c r="B125" s="168">
        <f t="shared" si="2"/>
        <v>7</v>
      </c>
      <c r="C125" s="169" t="s">
        <v>93</v>
      </c>
      <c r="D125" s="170"/>
      <c r="E125" s="54"/>
      <c r="F125" s="33"/>
      <c r="G125" s="23"/>
    </row>
    <row r="126" customHeight="1" spans="1:7">
      <c r="A126" s="167" t="s">
        <v>278</v>
      </c>
      <c r="B126" s="168">
        <f t="shared" si="2"/>
        <v>7</v>
      </c>
      <c r="C126" s="169" t="s">
        <v>279</v>
      </c>
      <c r="D126" s="170"/>
      <c r="E126" s="54"/>
      <c r="F126" s="33"/>
      <c r="G126" s="23"/>
    </row>
    <row r="127" customHeight="1" spans="1:7">
      <c r="A127" s="167" t="s">
        <v>280</v>
      </c>
      <c r="B127" s="168">
        <f t="shared" si="2"/>
        <v>7</v>
      </c>
      <c r="C127" s="169" t="s">
        <v>281</v>
      </c>
      <c r="D127" s="170"/>
      <c r="E127" s="54"/>
      <c r="F127" s="33"/>
      <c r="G127" s="23"/>
    </row>
    <row r="128" customHeight="1" spans="1:7">
      <c r="A128" s="167" t="s">
        <v>282</v>
      </c>
      <c r="B128" s="168">
        <f t="shared" si="2"/>
        <v>7</v>
      </c>
      <c r="C128" s="169" t="s">
        <v>283</v>
      </c>
      <c r="D128" s="170"/>
      <c r="E128" s="54"/>
      <c r="F128" s="33"/>
      <c r="G128" s="23"/>
    </row>
    <row r="129" customHeight="1" spans="1:7">
      <c r="A129" s="167" t="s">
        <v>284</v>
      </c>
      <c r="B129" s="168">
        <f t="shared" si="2"/>
        <v>7</v>
      </c>
      <c r="C129" s="169" t="s">
        <v>285</v>
      </c>
      <c r="D129" s="170"/>
      <c r="E129" s="54"/>
      <c r="F129" s="33"/>
      <c r="G129" s="23"/>
    </row>
    <row r="130" customHeight="1" spans="1:7">
      <c r="A130" s="167" t="s">
        <v>286</v>
      </c>
      <c r="B130" s="168">
        <f t="shared" si="2"/>
        <v>7</v>
      </c>
      <c r="C130" s="169" t="s">
        <v>287</v>
      </c>
      <c r="D130" s="170"/>
      <c r="E130" s="54"/>
      <c r="F130" s="33"/>
      <c r="G130" s="23"/>
    </row>
    <row r="131" customHeight="1" spans="1:7">
      <c r="A131" s="167" t="s">
        <v>288</v>
      </c>
      <c r="B131" s="168">
        <f t="shared" si="2"/>
        <v>7</v>
      </c>
      <c r="C131" s="169" t="s">
        <v>289</v>
      </c>
      <c r="D131" s="170"/>
      <c r="E131" s="54"/>
      <c r="F131" s="33"/>
      <c r="G131" s="23"/>
    </row>
    <row r="132" customHeight="1" spans="1:7">
      <c r="A132" s="167" t="s">
        <v>290</v>
      </c>
      <c r="B132" s="168">
        <f t="shared" si="2"/>
        <v>7</v>
      </c>
      <c r="C132" s="169" t="s">
        <v>107</v>
      </c>
      <c r="D132" s="170"/>
      <c r="E132" s="54"/>
      <c r="F132" s="33"/>
      <c r="G132" s="23"/>
    </row>
    <row r="133" customHeight="1" spans="1:7">
      <c r="A133" s="167" t="s">
        <v>291</v>
      </c>
      <c r="B133" s="168">
        <f t="shared" si="2"/>
        <v>7</v>
      </c>
      <c r="C133" s="169" t="s">
        <v>292</v>
      </c>
      <c r="D133" s="170"/>
      <c r="E133" s="54"/>
      <c r="F133" s="33"/>
      <c r="G133" s="23"/>
    </row>
    <row r="134" customHeight="1" spans="1:7">
      <c r="A134" s="162" t="s">
        <v>293</v>
      </c>
      <c r="B134" s="163">
        <f t="shared" ref="B134:B197" si="3">LEN(A134)</f>
        <v>5</v>
      </c>
      <c r="C134" s="164" t="s">
        <v>294</v>
      </c>
      <c r="D134" s="165">
        <f>SUM(D135:D140)</f>
        <v>898910.5</v>
      </c>
      <c r="E134" s="165">
        <f>F134-D134</f>
        <v>-700780.5</v>
      </c>
      <c r="F134" s="171">
        <f>SUM(F135:F140)</f>
        <v>198130</v>
      </c>
      <c r="G134" s="166">
        <f>E134/D134</f>
        <v>-0.779588735474777</v>
      </c>
    </row>
    <row r="135" customHeight="1" spans="1:7">
      <c r="A135" s="167" t="s">
        <v>295</v>
      </c>
      <c r="B135" s="168">
        <f t="shared" si="3"/>
        <v>7</v>
      </c>
      <c r="C135" s="169" t="s">
        <v>89</v>
      </c>
      <c r="D135" s="170"/>
      <c r="E135" s="54"/>
      <c r="F135" s="33"/>
      <c r="G135" s="23"/>
    </row>
    <row r="136" customHeight="1" spans="1:7">
      <c r="A136" s="167" t="s">
        <v>296</v>
      </c>
      <c r="B136" s="168">
        <f t="shared" si="3"/>
        <v>7</v>
      </c>
      <c r="C136" s="169" t="s">
        <v>91</v>
      </c>
      <c r="D136" s="170"/>
      <c r="E136" s="54">
        <f>F136-D136</f>
        <v>20000</v>
      </c>
      <c r="F136" s="33">
        <v>20000</v>
      </c>
      <c r="G136" s="23"/>
    </row>
    <row r="137" customHeight="1" spans="1:7">
      <c r="A137" s="167" t="s">
        <v>297</v>
      </c>
      <c r="B137" s="168">
        <f t="shared" si="3"/>
        <v>7</v>
      </c>
      <c r="C137" s="169" t="s">
        <v>93</v>
      </c>
      <c r="D137" s="170"/>
      <c r="E137" s="54"/>
      <c r="F137" s="33"/>
      <c r="G137" s="23"/>
    </row>
    <row r="138" customHeight="1" spans="1:7">
      <c r="A138" s="167" t="s">
        <v>298</v>
      </c>
      <c r="B138" s="168">
        <f t="shared" si="3"/>
        <v>7</v>
      </c>
      <c r="C138" s="169" t="s">
        <v>299</v>
      </c>
      <c r="D138" s="170">
        <v>898910.5</v>
      </c>
      <c r="E138" s="54">
        <f>F138-D138</f>
        <v>-720780.5</v>
      </c>
      <c r="F138" s="33">
        <v>178130</v>
      </c>
      <c r="G138" s="23">
        <f>E138/D138</f>
        <v>-0.801837891536477</v>
      </c>
    </row>
    <row r="139" customHeight="1" spans="1:7">
      <c r="A139" s="167" t="s">
        <v>300</v>
      </c>
      <c r="B139" s="168">
        <f t="shared" si="3"/>
        <v>7</v>
      </c>
      <c r="C139" s="169" t="s">
        <v>107</v>
      </c>
      <c r="D139" s="170"/>
      <c r="E139" s="54"/>
      <c r="F139" s="33"/>
      <c r="G139" s="23"/>
    </row>
    <row r="140" customHeight="1" spans="1:7">
      <c r="A140" s="167" t="s">
        <v>301</v>
      </c>
      <c r="B140" s="168">
        <f t="shared" si="3"/>
        <v>7</v>
      </c>
      <c r="C140" s="169" t="s">
        <v>302</v>
      </c>
      <c r="D140" s="170"/>
      <c r="E140" s="54"/>
      <c r="F140" s="33"/>
      <c r="G140" s="23"/>
    </row>
    <row r="141" customHeight="1" spans="1:7">
      <c r="A141" s="162" t="s">
        <v>303</v>
      </c>
      <c r="B141" s="163">
        <f t="shared" si="3"/>
        <v>5</v>
      </c>
      <c r="C141" s="164" t="s">
        <v>304</v>
      </c>
      <c r="D141" s="165"/>
      <c r="E141" s="165"/>
      <c r="F141" s="165"/>
      <c r="G141" s="166"/>
    </row>
    <row r="142" customHeight="1" spans="1:7">
      <c r="A142" s="167" t="s">
        <v>305</v>
      </c>
      <c r="B142" s="168">
        <f t="shared" si="3"/>
        <v>7</v>
      </c>
      <c r="C142" s="169" t="s">
        <v>89</v>
      </c>
      <c r="D142" s="170"/>
      <c r="E142" s="54"/>
      <c r="F142" s="33"/>
      <c r="G142" s="23"/>
    </row>
    <row r="143" customHeight="1" spans="1:7">
      <c r="A143" s="167" t="s">
        <v>306</v>
      </c>
      <c r="B143" s="168">
        <f t="shared" si="3"/>
        <v>7</v>
      </c>
      <c r="C143" s="169" t="s">
        <v>91</v>
      </c>
      <c r="D143" s="170"/>
      <c r="E143" s="54"/>
      <c r="F143" s="33"/>
      <c r="G143" s="23"/>
    </row>
    <row r="144" customHeight="1" spans="1:7">
      <c r="A144" s="167" t="s">
        <v>307</v>
      </c>
      <c r="B144" s="168">
        <f t="shared" si="3"/>
        <v>7</v>
      </c>
      <c r="C144" s="169" t="s">
        <v>93</v>
      </c>
      <c r="D144" s="170"/>
      <c r="E144" s="54"/>
      <c r="F144" s="33"/>
      <c r="G144" s="23"/>
    </row>
    <row r="145" customHeight="1" spans="1:7">
      <c r="A145" s="167" t="s">
        <v>308</v>
      </c>
      <c r="B145" s="168">
        <f t="shared" si="3"/>
        <v>7</v>
      </c>
      <c r="C145" s="169" t="s">
        <v>309</v>
      </c>
      <c r="D145" s="170"/>
      <c r="E145" s="54"/>
      <c r="F145" s="33"/>
      <c r="G145" s="23"/>
    </row>
    <row r="146" customHeight="1" spans="1:7">
      <c r="A146" s="167" t="s">
        <v>310</v>
      </c>
      <c r="B146" s="168">
        <f t="shared" si="3"/>
        <v>7</v>
      </c>
      <c r="C146" s="169" t="s">
        <v>311</v>
      </c>
      <c r="D146" s="170"/>
      <c r="E146" s="54"/>
      <c r="F146" s="33"/>
      <c r="G146" s="23"/>
    </row>
    <row r="147" customHeight="1" spans="1:7">
      <c r="A147" s="167" t="s">
        <v>312</v>
      </c>
      <c r="B147" s="168">
        <f t="shared" si="3"/>
        <v>7</v>
      </c>
      <c r="C147" s="169" t="s">
        <v>107</v>
      </c>
      <c r="D147" s="170"/>
      <c r="E147" s="54"/>
      <c r="F147" s="33"/>
      <c r="G147" s="23"/>
    </row>
    <row r="148" customHeight="1" spans="1:7">
      <c r="A148" s="167" t="s">
        <v>313</v>
      </c>
      <c r="B148" s="168">
        <f t="shared" si="3"/>
        <v>7</v>
      </c>
      <c r="C148" s="169" t="s">
        <v>314</v>
      </c>
      <c r="D148" s="170"/>
      <c r="E148" s="54"/>
      <c r="F148" s="33"/>
      <c r="G148" s="23"/>
    </row>
    <row r="149" customHeight="1" spans="1:7">
      <c r="A149" s="162" t="s">
        <v>315</v>
      </c>
      <c r="B149" s="163">
        <f t="shared" si="3"/>
        <v>5</v>
      </c>
      <c r="C149" s="164" t="s">
        <v>316</v>
      </c>
      <c r="D149" s="165">
        <f>SUM(D150:D154)</f>
        <v>312925.32</v>
      </c>
      <c r="E149" s="165">
        <f>F149-D149</f>
        <v>774962.98</v>
      </c>
      <c r="F149" s="165">
        <f>SUM(F150:F154)</f>
        <v>1087888.3</v>
      </c>
      <c r="G149" s="166">
        <f>E149/D149</f>
        <v>2.47651094516736</v>
      </c>
    </row>
    <row r="150" customHeight="1" spans="1:7">
      <c r="A150" s="167" t="s">
        <v>317</v>
      </c>
      <c r="B150" s="168">
        <f t="shared" si="3"/>
        <v>7</v>
      </c>
      <c r="C150" s="169" t="s">
        <v>89</v>
      </c>
      <c r="D150" s="170">
        <v>312925.32</v>
      </c>
      <c r="E150" s="54">
        <f>F150-D150</f>
        <v>691896.98</v>
      </c>
      <c r="F150" s="33">
        <v>1004822.3</v>
      </c>
      <c r="G150" s="23">
        <f>E150/D150</f>
        <v>2.21106102887424</v>
      </c>
    </row>
    <row r="151" customHeight="1" spans="1:7">
      <c r="A151" s="167" t="s">
        <v>318</v>
      </c>
      <c r="B151" s="168">
        <f t="shared" si="3"/>
        <v>7</v>
      </c>
      <c r="C151" s="169" t="s">
        <v>91</v>
      </c>
      <c r="D151" s="170"/>
      <c r="E151" s="54"/>
      <c r="F151" s="33"/>
      <c r="G151" s="23"/>
    </row>
    <row r="152" customHeight="1" spans="1:7">
      <c r="A152" s="167" t="s">
        <v>319</v>
      </c>
      <c r="B152" s="168">
        <f t="shared" si="3"/>
        <v>7</v>
      </c>
      <c r="C152" s="169" t="s">
        <v>93</v>
      </c>
      <c r="D152" s="170"/>
      <c r="E152" s="54"/>
      <c r="F152" s="33"/>
      <c r="G152" s="23"/>
    </row>
    <row r="153" customHeight="1" spans="1:7">
      <c r="A153" s="167" t="s">
        <v>320</v>
      </c>
      <c r="B153" s="168">
        <f t="shared" si="3"/>
        <v>7</v>
      </c>
      <c r="C153" s="169" t="s">
        <v>321</v>
      </c>
      <c r="D153" s="170"/>
      <c r="E153" s="54">
        <f>F153-D153</f>
        <v>83066</v>
      </c>
      <c r="F153" s="33">
        <v>83066</v>
      </c>
      <c r="G153" s="23"/>
    </row>
    <row r="154" customHeight="1" spans="1:7">
      <c r="A154" s="167" t="s">
        <v>322</v>
      </c>
      <c r="B154" s="168">
        <f t="shared" si="3"/>
        <v>7</v>
      </c>
      <c r="C154" s="169" t="s">
        <v>323</v>
      </c>
      <c r="D154" s="170"/>
      <c r="E154" s="54"/>
      <c r="F154" s="33"/>
      <c r="G154" s="23"/>
    </row>
    <row r="155" customHeight="1" spans="1:7">
      <c r="A155" s="162" t="s">
        <v>324</v>
      </c>
      <c r="B155" s="163">
        <f t="shared" si="3"/>
        <v>5</v>
      </c>
      <c r="C155" s="164" t="s">
        <v>325</v>
      </c>
      <c r="D155" s="165">
        <f>SUM(D156:D161)</f>
        <v>184053.4</v>
      </c>
      <c r="E155" s="165">
        <f>F155-D155</f>
        <v>278534.23</v>
      </c>
      <c r="F155" s="165">
        <f>SUM(F156:F161)</f>
        <v>462587.63</v>
      </c>
      <c r="G155" s="166">
        <f>E155/D155</f>
        <v>1.51333379334476</v>
      </c>
    </row>
    <row r="156" customHeight="1" spans="1:7">
      <c r="A156" s="167" t="s">
        <v>326</v>
      </c>
      <c r="B156" s="168">
        <f t="shared" si="3"/>
        <v>7</v>
      </c>
      <c r="C156" s="169" t="s">
        <v>89</v>
      </c>
      <c r="D156" s="170">
        <v>184053.4</v>
      </c>
      <c r="E156" s="54">
        <f>F156-D156</f>
        <v>159734.23</v>
      </c>
      <c r="F156" s="33">
        <v>343787.63</v>
      </c>
      <c r="G156" s="23">
        <f>E156/D156</f>
        <v>0.867868944556308</v>
      </c>
    </row>
    <row r="157" customHeight="1" spans="1:7">
      <c r="A157" s="167" t="s">
        <v>327</v>
      </c>
      <c r="B157" s="168">
        <f t="shared" si="3"/>
        <v>7</v>
      </c>
      <c r="C157" s="169" t="s">
        <v>91</v>
      </c>
      <c r="D157" s="170"/>
      <c r="E157" s="54">
        <f>F157-D157</f>
        <v>118800</v>
      </c>
      <c r="F157" s="33">
        <v>118800</v>
      </c>
      <c r="G157" s="23"/>
    </row>
    <row r="158" customHeight="1" spans="1:7">
      <c r="A158" s="167" t="s">
        <v>328</v>
      </c>
      <c r="B158" s="168">
        <f t="shared" si="3"/>
        <v>7</v>
      </c>
      <c r="C158" s="169" t="s">
        <v>93</v>
      </c>
      <c r="D158" s="170"/>
      <c r="E158" s="54"/>
      <c r="F158" s="33"/>
      <c r="G158" s="23"/>
    </row>
    <row r="159" customHeight="1" spans="1:7">
      <c r="A159" s="167" t="s">
        <v>329</v>
      </c>
      <c r="B159" s="168">
        <f t="shared" si="3"/>
        <v>7</v>
      </c>
      <c r="C159" s="169" t="s">
        <v>120</v>
      </c>
      <c r="D159" s="170"/>
      <c r="E159" s="54"/>
      <c r="F159" s="33"/>
      <c r="G159" s="23"/>
    </row>
    <row r="160" customHeight="1" spans="1:7">
      <c r="A160" s="167" t="s">
        <v>330</v>
      </c>
      <c r="B160" s="168">
        <f t="shared" si="3"/>
        <v>7</v>
      </c>
      <c r="C160" s="169" t="s">
        <v>107</v>
      </c>
      <c r="D160" s="170"/>
      <c r="E160" s="54"/>
      <c r="F160" s="33"/>
      <c r="G160" s="23"/>
    </row>
    <row r="161" customHeight="1" spans="1:7">
      <c r="A161" s="167" t="s">
        <v>331</v>
      </c>
      <c r="B161" s="168">
        <f t="shared" si="3"/>
        <v>7</v>
      </c>
      <c r="C161" s="169" t="s">
        <v>332</v>
      </c>
      <c r="D161" s="170"/>
      <c r="E161" s="54"/>
      <c r="F161" s="33"/>
      <c r="G161" s="23"/>
    </row>
    <row r="162" customHeight="1" spans="1:7">
      <c r="A162" s="162" t="s">
        <v>333</v>
      </c>
      <c r="B162" s="163">
        <f t="shared" si="3"/>
        <v>5</v>
      </c>
      <c r="C162" s="164" t="s">
        <v>334</v>
      </c>
      <c r="D162" s="165">
        <f>SUM(D163:D168)</f>
        <v>1800430.87</v>
      </c>
      <c r="E162" s="165">
        <f>F162-D162</f>
        <v>2299008.99</v>
      </c>
      <c r="F162" s="165">
        <f>SUM(F163:F168)</f>
        <v>4099439.86</v>
      </c>
      <c r="G162" s="166">
        <f>E162/D162</f>
        <v>1.27692155711594</v>
      </c>
    </row>
    <row r="163" customHeight="1" spans="1:7">
      <c r="A163" s="167" t="s">
        <v>335</v>
      </c>
      <c r="B163" s="168">
        <f t="shared" si="3"/>
        <v>7</v>
      </c>
      <c r="C163" s="169" t="s">
        <v>89</v>
      </c>
      <c r="D163" s="170">
        <v>838005.33</v>
      </c>
      <c r="E163" s="54">
        <f>F163-D163</f>
        <v>1158927.8</v>
      </c>
      <c r="F163" s="33">
        <v>1996933.13</v>
      </c>
      <c r="G163" s="23">
        <f>E163/D163</f>
        <v>1.38295993893022</v>
      </c>
    </row>
    <row r="164" customHeight="1" spans="1:7">
      <c r="A164" s="167" t="s">
        <v>336</v>
      </c>
      <c r="B164" s="168">
        <f t="shared" si="3"/>
        <v>7</v>
      </c>
      <c r="C164" s="169" t="s">
        <v>91</v>
      </c>
      <c r="D164" s="170">
        <v>6800</v>
      </c>
      <c r="E164" s="54">
        <f>F164-D164</f>
        <v>14288</v>
      </c>
      <c r="F164" s="33">
        <v>21088</v>
      </c>
      <c r="G164" s="23">
        <f>E164/D164</f>
        <v>2.10117647058824</v>
      </c>
    </row>
    <row r="165" customHeight="1" spans="1:7">
      <c r="A165" s="167" t="s">
        <v>337</v>
      </c>
      <c r="B165" s="168">
        <f t="shared" si="3"/>
        <v>7</v>
      </c>
      <c r="C165" s="169" t="s">
        <v>93</v>
      </c>
      <c r="D165" s="170"/>
      <c r="E165" s="54"/>
      <c r="F165" s="33"/>
      <c r="G165" s="23"/>
    </row>
    <row r="166" customHeight="1" spans="1:7">
      <c r="A166" s="167" t="s">
        <v>338</v>
      </c>
      <c r="B166" s="168">
        <f t="shared" si="3"/>
        <v>7</v>
      </c>
      <c r="C166" s="169" t="s">
        <v>339</v>
      </c>
      <c r="D166" s="170"/>
      <c r="E166" s="54">
        <f>F166-D166</f>
        <v>286800</v>
      </c>
      <c r="F166" s="33">
        <v>286800</v>
      </c>
      <c r="G166" s="23"/>
    </row>
    <row r="167" customHeight="1" spans="1:7">
      <c r="A167" s="167" t="s">
        <v>340</v>
      </c>
      <c r="B167" s="168">
        <f t="shared" si="3"/>
        <v>7</v>
      </c>
      <c r="C167" s="169" t="s">
        <v>107</v>
      </c>
      <c r="D167" s="170"/>
      <c r="E167" s="54"/>
      <c r="F167" s="33"/>
      <c r="G167" s="23"/>
    </row>
    <row r="168" customHeight="1" spans="1:7">
      <c r="A168" s="167" t="s">
        <v>341</v>
      </c>
      <c r="B168" s="168">
        <f t="shared" si="3"/>
        <v>7</v>
      </c>
      <c r="C168" s="169" t="s">
        <v>342</v>
      </c>
      <c r="D168" s="170">
        <v>955625.54</v>
      </c>
      <c r="E168" s="54">
        <f>F168-D168</f>
        <v>838993.19</v>
      </c>
      <c r="F168" s="33">
        <v>1794618.73</v>
      </c>
      <c r="G168" s="23">
        <f>E168/D168</f>
        <v>0.877951828286213</v>
      </c>
    </row>
    <row r="169" customHeight="1" spans="1:7">
      <c r="A169" s="162" t="s">
        <v>343</v>
      </c>
      <c r="B169" s="163">
        <f t="shared" si="3"/>
        <v>5</v>
      </c>
      <c r="C169" s="164" t="s">
        <v>344</v>
      </c>
      <c r="D169" s="165">
        <f>SUM(D170:D175)</f>
        <v>2824660.05</v>
      </c>
      <c r="E169" s="165">
        <f>F169-D169</f>
        <v>1323379.14</v>
      </c>
      <c r="F169" s="165">
        <f>SUM(F170:F175)</f>
        <v>4148039.19</v>
      </c>
      <c r="G169" s="166">
        <f>E169/D169</f>
        <v>0.4685091715727</v>
      </c>
    </row>
    <row r="170" customHeight="1" spans="1:7">
      <c r="A170" s="167" t="s">
        <v>345</v>
      </c>
      <c r="B170" s="168">
        <f t="shared" si="3"/>
        <v>7</v>
      </c>
      <c r="C170" s="169" t="s">
        <v>89</v>
      </c>
      <c r="D170" s="170">
        <v>2021307.15</v>
      </c>
      <c r="E170" s="54">
        <f>F170-D170</f>
        <v>922731.47</v>
      </c>
      <c r="F170" s="33">
        <v>2944038.62</v>
      </c>
      <c r="G170" s="23">
        <f>E170/D170</f>
        <v>0.456502352945222</v>
      </c>
    </row>
    <row r="171" customHeight="1" spans="1:7">
      <c r="A171" s="167" t="s">
        <v>346</v>
      </c>
      <c r="B171" s="168">
        <f t="shared" si="3"/>
        <v>7</v>
      </c>
      <c r="C171" s="169" t="s">
        <v>91</v>
      </c>
      <c r="D171" s="170"/>
      <c r="E171" s="54">
        <f>F171-D171</f>
        <v>173368</v>
      </c>
      <c r="F171" s="33">
        <v>173368</v>
      </c>
      <c r="G171" s="23"/>
    </row>
    <row r="172" customHeight="1" spans="1:7">
      <c r="A172" s="167" t="s">
        <v>347</v>
      </c>
      <c r="B172" s="168">
        <f t="shared" si="3"/>
        <v>7</v>
      </c>
      <c r="C172" s="169" t="s">
        <v>93</v>
      </c>
      <c r="D172" s="170"/>
      <c r="E172" s="54"/>
      <c r="F172" s="33"/>
      <c r="G172" s="23"/>
    </row>
    <row r="173" customHeight="1" spans="1:7">
      <c r="A173" s="167" t="s">
        <v>348</v>
      </c>
      <c r="B173" s="168">
        <f t="shared" si="3"/>
        <v>7</v>
      </c>
      <c r="C173" s="169" t="s">
        <v>349</v>
      </c>
      <c r="D173" s="170"/>
      <c r="E173" s="54"/>
      <c r="F173" s="33"/>
      <c r="G173" s="23"/>
    </row>
    <row r="174" customHeight="1" spans="1:7">
      <c r="A174" s="167" t="s">
        <v>350</v>
      </c>
      <c r="B174" s="168">
        <f t="shared" si="3"/>
        <v>7</v>
      </c>
      <c r="C174" s="169" t="s">
        <v>107</v>
      </c>
      <c r="D174" s="170">
        <v>803352.9</v>
      </c>
      <c r="E174" s="54">
        <f>F174-D174</f>
        <v>227279.67</v>
      </c>
      <c r="F174" s="33">
        <v>1030632.57</v>
      </c>
      <c r="G174" s="23">
        <f>E174/D174</f>
        <v>0.282913860147888</v>
      </c>
    </row>
    <row r="175" customHeight="1" spans="1:7">
      <c r="A175" s="167" t="s">
        <v>351</v>
      </c>
      <c r="B175" s="168">
        <f t="shared" si="3"/>
        <v>7</v>
      </c>
      <c r="C175" s="169" t="s">
        <v>352</v>
      </c>
      <c r="D175" s="170"/>
      <c r="E175" s="54"/>
      <c r="F175" s="33"/>
      <c r="G175" s="23"/>
    </row>
    <row r="176" customHeight="1" spans="1:7">
      <c r="A176" s="162" t="s">
        <v>353</v>
      </c>
      <c r="B176" s="163">
        <f t="shared" si="3"/>
        <v>5</v>
      </c>
      <c r="C176" s="164" t="s">
        <v>354</v>
      </c>
      <c r="D176" s="165">
        <f>SUM(D177:D182)</f>
        <v>6614515.18</v>
      </c>
      <c r="E176" s="165">
        <f>F176-D176</f>
        <v>6214232.74</v>
      </c>
      <c r="F176" s="165">
        <f>SUM(F177:F182)</f>
        <v>12828747.92</v>
      </c>
      <c r="G176" s="166">
        <f>E176/D176</f>
        <v>0.93948423594063</v>
      </c>
    </row>
    <row r="177" customHeight="1" spans="1:7">
      <c r="A177" s="167" t="s">
        <v>355</v>
      </c>
      <c r="B177" s="168">
        <f t="shared" si="3"/>
        <v>7</v>
      </c>
      <c r="C177" s="169" t="s">
        <v>89</v>
      </c>
      <c r="D177" s="170">
        <v>2780326.72</v>
      </c>
      <c r="E177" s="54">
        <f>F177-D177</f>
        <v>1927005.01</v>
      </c>
      <c r="F177" s="33">
        <v>4707331.73</v>
      </c>
      <c r="G177" s="23">
        <f>E177/D177</f>
        <v>0.693085814749139</v>
      </c>
    </row>
    <row r="178" customHeight="1" spans="1:7">
      <c r="A178" s="167" t="s">
        <v>356</v>
      </c>
      <c r="B178" s="168">
        <f t="shared" si="3"/>
        <v>7</v>
      </c>
      <c r="C178" s="169" t="s">
        <v>91</v>
      </c>
      <c r="D178" s="170">
        <v>383200</v>
      </c>
      <c r="E178" s="54">
        <f>F178-D178</f>
        <v>906312.34</v>
      </c>
      <c r="F178" s="33">
        <v>1289512.34</v>
      </c>
      <c r="G178" s="23">
        <f>E178/D178</f>
        <v>2.36511570981211</v>
      </c>
    </row>
    <row r="179" customHeight="1" spans="1:7">
      <c r="A179" s="167" t="s">
        <v>357</v>
      </c>
      <c r="B179" s="168">
        <f t="shared" si="3"/>
        <v>7</v>
      </c>
      <c r="C179" s="169" t="s">
        <v>93</v>
      </c>
      <c r="D179" s="170"/>
      <c r="E179" s="54"/>
      <c r="F179" s="33"/>
      <c r="G179" s="23"/>
    </row>
    <row r="180" customHeight="1" spans="1:7">
      <c r="A180" s="167" t="s">
        <v>358</v>
      </c>
      <c r="B180" s="168">
        <f t="shared" si="3"/>
        <v>7</v>
      </c>
      <c r="C180" s="169" t="s">
        <v>359</v>
      </c>
      <c r="D180" s="170"/>
      <c r="E180" s="54"/>
      <c r="F180" s="33"/>
      <c r="G180" s="23"/>
    </row>
    <row r="181" customHeight="1" spans="1:7">
      <c r="A181" s="167" t="s">
        <v>360</v>
      </c>
      <c r="B181" s="168">
        <f t="shared" si="3"/>
        <v>7</v>
      </c>
      <c r="C181" s="169" t="s">
        <v>107</v>
      </c>
      <c r="D181" s="170">
        <v>975408.46</v>
      </c>
      <c r="E181" s="54">
        <f>F181-D181</f>
        <v>227956.59</v>
      </c>
      <c r="F181" s="33">
        <v>1203365.05</v>
      </c>
      <c r="G181" s="23">
        <f>E181/D181</f>
        <v>0.233703724488918</v>
      </c>
    </row>
    <row r="182" customHeight="1" spans="1:7">
      <c r="A182" s="167" t="s">
        <v>361</v>
      </c>
      <c r="B182" s="168">
        <f t="shared" si="3"/>
        <v>7</v>
      </c>
      <c r="C182" s="169" t="s">
        <v>362</v>
      </c>
      <c r="D182" s="170">
        <v>2475580</v>
      </c>
      <c r="E182" s="54">
        <f>F182-D182</f>
        <v>3152958.8</v>
      </c>
      <c r="F182" s="33">
        <v>5628538.8</v>
      </c>
      <c r="G182" s="23">
        <f>E182/D182</f>
        <v>1.27362428198644</v>
      </c>
    </row>
    <row r="183" customHeight="1" spans="1:7">
      <c r="A183" s="162" t="s">
        <v>363</v>
      </c>
      <c r="B183" s="163">
        <f t="shared" si="3"/>
        <v>5</v>
      </c>
      <c r="C183" s="164" t="s">
        <v>364</v>
      </c>
      <c r="D183" s="165">
        <f>SUM(D184:D189)</f>
        <v>1250099.09</v>
      </c>
      <c r="E183" s="165">
        <f>F183-D183</f>
        <v>2435992.99</v>
      </c>
      <c r="F183" s="165">
        <f>SUM(F184:F189)</f>
        <v>3686092.08</v>
      </c>
      <c r="G183" s="166">
        <f>E183/D183</f>
        <v>1.94863991941631</v>
      </c>
    </row>
    <row r="184" customHeight="1" spans="1:7">
      <c r="A184" s="167" t="s">
        <v>365</v>
      </c>
      <c r="B184" s="168">
        <f t="shared" si="3"/>
        <v>7</v>
      </c>
      <c r="C184" s="169" t="s">
        <v>89</v>
      </c>
      <c r="D184" s="170">
        <v>843319.85</v>
      </c>
      <c r="E184" s="54">
        <f>F184-D184</f>
        <v>982604.83</v>
      </c>
      <c r="F184" s="33">
        <v>1825924.68</v>
      </c>
      <c r="G184" s="23">
        <f>E184/D184</f>
        <v>1.16516269598065</v>
      </c>
    </row>
    <row r="185" customHeight="1" spans="1:7">
      <c r="A185" s="167" t="s">
        <v>366</v>
      </c>
      <c r="B185" s="168">
        <f t="shared" si="3"/>
        <v>7</v>
      </c>
      <c r="C185" s="169" t="s">
        <v>91</v>
      </c>
      <c r="D185" s="170"/>
      <c r="E185" s="54">
        <f>F185-D185</f>
        <v>1338671</v>
      </c>
      <c r="F185" s="33">
        <v>1338671</v>
      </c>
      <c r="G185" s="23"/>
    </row>
    <row r="186" customHeight="1" spans="1:7">
      <c r="A186" s="167" t="s">
        <v>367</v>
      </c>
      <c r="B186" s="168">
        <f t="shared" si="3"/>
        <v>7</v>
      </c>
      <c r="C186" s="169" t="s">
        <v>93</v>
      </c>
      <c r="D186" s="170"/>
      <c r="E186" s="54"/>
      <c r="F186" s="33"/>
      <c r="G186" s="23"/>
    </row>
    <row r="187" customHeight="1" spans="1:7">
      <c r="A187" s="167" t="s">
        <v>368</v>
      </c>
      <c r="B187" s="168">
        <f t="shared" si="3"/>
        <v>7</v>
      </c>
      <c r="C187" s="169" t="s">
        <v>369</v>
      </c>
      <c r="D187" s="170"/>
      <c r="E187" s="54"/>
      <c r="F187" s="33"/>
      <c r="G187" s="23"/>
    </row>
    <row r="188" customHeight="1" spans="1:7">
      <c r="A188" s="167" t="s">
        <v>370</v>
      </c>
      <c r="B188" s="168">
        <f t="shared" si="3"/>
        <v>7</v>
      </c>
      <c r="C188" s="169" t="s">
        <v>107</v>
      </c>
      <c r="D188" s="170">
        <v>406779.24</v>
      </c>
      <c r="E188" s="54">
        <f>F188-D188</f>
        <v>114717.16</v>
      </c>
      <c r="F188" s="33">
        <v>521496.4</v>
      </c>
      <c r="G188" s="23">
        <f>E188/D188</f>
        <v>0.28201331021711</v>
      </c>
    </row>
    <row r="189" customHeight="1" spans="1:7">
      <c r="A189" s="167" t="s">
        <v>371</v>
      </c>
      <c r="B189" s="168">
        <f t="shared" si="3"/>
        <v>7</v>
      </c>
      <c r="C189" s="169" t="s">
        <v>372</v>
      </c>
      <c r="D189" s="170"/>
      <c r="E189" s="54"/>
      <c r="F189" s="33"/>
      <c r="G189" s="23"/>
    </row>
    <row r="190" customHeight="1" spans="1:7">
      <c r="A190" s="162" t="s">
        <v>373</v>
      </c>
      <c r="B190" s="163">
        <f t="shared" si="3"/>
        <v>5</v>
      </c>
      <c r="C190" s="164" t="s">
        <v>374</v>
      </c>
      <c r="D190" s="165">
        <f>SUM(D191:D197)</f>
        <v>515635.69</v>
      </c>
      <c r="E190" s="165">
        <f>F190-D190</f>
        <v>1642516.31</v>
      </c>
      <c r="F190" s="165">
        <f>SUM(F191:F197)</f>
        <v>2158152</v>
      </c>
      <c r="G190" s="166">
        <f>E190/D190</f>
        <v>3.18542013645332</v>
      </c>
    </row>
    <row r="191" customHeight="1" spans="1:7">
      <c r="A191" s="167" t="s">
        <v>375</v>
      </c>
      <c r="B191" s="168">
        <f t="shared" si="3"/>
        <v>7</v>
      </c>
      <c r="C191" s="169" t="s">
        <v>89</v>
      </c>
      <c r="D191" s="170">
        <v>485635.69</v>
      </c>
      <c r="E191" s="54">
        <f>F191-D191</f>
        <v>776335.86</v>
      </c>
      <c r="F191" s="33">
        <v>1261971.55</v>
      </c>
      <c r="G191" s="23">
        <f>E191/D191</f>
        <v>1.59859721183177</v>
      </c>
    </row>
    <row r="192" customHeight="1" spans="1:7">
      <c r="A192" s="167" t="s">
        <v>376</v>
      </c>
      <c r="B192" s="168">
        <f t="shared" si="3"/>
        <v>7</v>
      </c>
      <c r="C192" s="169" t="s">
        <v>91</v>
      </c>
      <c r="D192" s="170"/>
      <c r="E192" s="54">
        <f>F192-D192</f>
        <v>845180.45</v>
      </c>
      <c r="F192" s="33">
        <v>845180.45</v>
      </c>
      <c r="G192" s="23"/>
    </row>
    <row r="193" customHeight="1" spans="1:7">
      <c r="A193" s="167" t="s">
        <v>377</v>
      </c>
      <c r="B193" s="168">
        <f t="shared" si="3"/>
        <v>7</v>
      </c>
      <c r="C193" s="169" t="s">
        <v>93</v>
      </c>
      <c r="D193" s="170"/>
      <c r="E193" s="54"/>
      <c r="F193" s="33"/>
      <c r="G193" s="23"/>
    </row>
    <row r="194" customHeight="1" spans="1:7">
      <c r="A194" s="167" t="s">
        <v>378</v>
      </c>
      <c r="B194" s="168">
        <f t="shared" si="3"/>
        <v>7</v>
      </c>
      <c r="C194" s="169" t="s">
        <v>379</v>
      </c>
      <c r="D194" s="170">
        <v>30000</v>
      </c>
      <c r="E194" s="54"/>
      <c r="F194" s="33">
        <v>30000</v>
      </c>
      <c r="G194" s="23">
        <f>E194/D194</f>
        <v>0</v>
      </c>
    </row>
    <row r="195" customHeight="1" spans="1:7">
      <c r="A195" s="167" t="s">
        <v>380</v>
      </c>
      <c r="B195" s="168">
        <f t="shared" si="3"/>
        <v>7</v>
      </c>
      <c r="C195" s="169" t="s">
        <v>381</v>
      </c>
      <c r="D195" s="170"/>
      <c r="E195" s="54">
        <f>F195-D195</f>
        <v>21000</v>
      </c>
      <c r="F195" s="33">
        <v>21000</v>
      </c>
      <c r="G195" s="23"/>
    </row>
    <row r="196" customHeight="1" spans="1:7">
      <c r="A196" s="167" t="s">
        <v>382</v>
      </c>
      <c r="B196" s="168">
        <f t="shared" si="3"/>
        <v>7</v>
      </c>
      <c r="C196" s="169" t="s">
        <v>107</v>
      </c>
      <c r="D196" s="170"/>
      <c r="E196" s="54"/>
      <c r="F196" s="33"/>
      <c r="G196" s="23"/>
    </row>
    <row r="197" customHeight="1" spans="1:7">
      <c r="A197" s="167" t="s">
        <v>383</v>
      </c>
      <c r="B197" s="168">
        <f t="shared" si="3"/>
        <v>7</v>
      </c>
      <c r="C197" s="169" t="s">
        <v>384</v>
      </c>
      <c r="D197" s="170"/>
      <c r="E197" s="54"/>
      <c r="F197" s="33"/>
      <c r="G197" s="23"/>
    </row>
    <row r="198" customHeight="1" spans="1:7">
      <c r="A198" s="162" t="s">
        <v>385</v>
      </c>
      <c r="B198" s="163">
        <f t="shared" ref="B198:B261" si="4">LEN(A198)</f>
        <v>5</v>
      </c>
      <c r="C198" s="164" t="s">
        <v>386</v>
      </c>
      <c r="D198" s="165"/>
      <c r="E198" s="165"/>
      <c r="F198" s="165"/>
      <c r="G198" s="166"/>
    </row>
    <row r="199" customHeight="1" spans="1:7">
      <c r="A199" s="167" t="s">
        <v>387</v>
      </c>
      <c r="B199" s="168">
        <f t="shared" si="4"/>
        <v>7</v>
      </c>
      <c r="C199" s="169" t="s">
        <v>89</v>
      </c>
      <c r="D199" s="170"/>
      <c r="E199" s="54"/>
      <c r="F199" s="33"/>
      <c r="G199" s="23"/>
    </row>
    <row r="200" customHeight="1" spans="1:7">
      <c r="A200" s="167" t="s">
        <v>388</v>
      </c>
      <c r="B200" s="168">
        <f t="shared" si="4"/>
        <v>7</v>
      </c>
      <c r="C200" s="169" t="s">
        <v>91</v>
      </c>
      <c r="D200" s="170"/>
      <c r="E200" s="54"/>
      <c r="F200" s="33"/>
      <c r="G200" s="23"/>
    </row>
    <row r="201" customHeight="1" spans="1:7">
      <c r="A201" s="167" t="s">
        <v>389</v>
      </c>
      <c r="B201" s="168">
        <f t="shared" si="4"/>
        <v>7</v>
      </c>
      <c r="C201" s="169" t="s">
        <v>93</v>
      </c>
      <c r="D201" s="170"/>
      <c r="E201" s="54"/>
      <c r="F201" s="33"/>
      <c r="G201" s="23"/>
    </row>
    <row r="202" customHeight="1" spans="1:7">
      <c r="A202" s="167" t="s">
        <v>390</v>
      </c>
      <c r="B202" s="168">
        <f t="shared" si="4"/>
        <v>7</v>
      </c>
      <c r="C202" s="169" t="s">
        <v>107</v>
      </c>
      <c r="D202" s="170"/>
      <c r="E202" s="54"/>
      <c r="F202" s="33"/>
      <c r="G202" s="23"/>
    </row>
    <row r="203" customHeight="1" spans="1:7">
      <c r="A203" s="167" t="s">
        <v>391</v>
      </c>
      <c r="B203" s="168">
        <f t="shared" si="4"/>
        <v>7</v>
      </c>
      <c r="C203" s="169" t="s">
        <v>392</v>
      </c>
      <c r="D203" s="170"/>
      <c r="E203" s="54"/>
      <c r="F203" s="33"/>
      <c r="G203" s="23"/>
    </row>
    <row r="204" customHeight="1" spans="1:7">
      <c r="A204" s="162" t="s">
        <v>393</v>
      </c>
      <c r="B204" s="163">
        <f t="shared" si="4"/>
        <v>5</v>
      </c>
      <c r="C204" s="164" t="s">
        <v>394</v>
      </c>
      <c r="D204" s="165">
        <f>SUM(D205:D209)</f>
        <v>7152894.86</v>
      </c>
      <c r="E204" s="165">
        <f>F204-D204</f>
        <v>15062000.55</v>
      </c>
      <c r="F204" s="165">
        <f>SUM(F205:F209)</f>
        <v>22214895.41</v>
      </c>
      <c r="G204" s="166">
        <f>E204/D204</f>
        <v>2.10572094862303</v>
      </c>
    </row>
    <row r="205" customHeight="1" spans="1:7">
      <c r="A205" s="167" t="s">
        <v>395</v>
      </c>
      <c r="B205" s="168">
        <f t="shared" si="4"/>
        <v>7</v>
      </c>
      <c r="C205" s="169" t="s">
        <v>89</v>
      </c>
      <c r="D205" s="170">
        <v>2354781.15</v>
      </c>
      <c r="E205" s="54">
        <f>F205-D205</f>
        <v>1687965.6</v>
      </c>
      <c r="F205" s="33">
        <v>4042746.75</v>
      </c>
      <c r="G205" s="23">
        <f>E205/D205</f>
        <v>0.716824831046401</v>
      </c>
    </row>
    <row r="206" customHeight="1" spans="1:7">
      <c r="A206" s="167" t="s">
        <v>396</v>
      </c>
      <c r="B206" s="168">
        <f t="shared" si="4"/>
        <v>7</v>
      </c>
      <c r="C206" s="169" t="s">
        <v>91</v>
      </c>
      <c r="D206" s="170"/>
      <c r="E206" s="54">
        <f>F206-D206</f>
        <v>9557777.92</v>
      </c>
      <c r="F206" s="33">
        <v>9557777.92</v>
      </c>
      <c r="G206" s="23"/>
    </row>
    <row r="207" customHeight="1" spans="1:7">
      <c r="A207" s="167" t="s">
        <v>397</v>
      </c>
      <c r="B207" s="168">
        <f t="shared" si="4"/>
        <v>7</v>
      </c>
      <c r="C207" s="169" t="s">
        <v>93</v>
      </c>
      <c r="D207" s="170"/>
      <c r="E207" s="54"/>
      <c r="F207" s="33"/>
      <c r="G207" s="23"/>
    </row>
    <row r="208" customHeight="1" spans="1:7">
      <c r="A208" s="167" t="s">
        <v>398</v>
      </c>
      <c r="B208" s="168">
        <f t="shared" si="4"/>
        <v>7</v>
      </c>
      <c r="C208" s="169" t="s">
        <v>107</v>
      </c>
      <c r="D208" s="170">
        <v>4798113.71</v>
      </c>
      <c r="E208" s="54">
        <f>F208-D208</f>
        <v>3746457.03</v>
      </c>
      <c r="F208" s="33">
        <v>8544570.74</v>
      </c>
      <c r="G208" s="23">
        <f>E208/D208</f>
        <v>0.780818725115208</v>
      </c>
    </row>
    <row r="209" customHeight="1" spans="1:7">
      <c r="A209" s="167" t="s">
        <v>399</v>
      </c>
      <c r="B209" s="168">
        <f t="shared" si="4"/>
        <v>7</v>
      </c>
      <c r="C209" s="169" t="s">
        <v>400</v>
      </c>
      <c r="D209" s="170"/>
      <c r="E209" s="54">
        <f>F209-D209</f>
        <v>69800</v>
      </c>
      <c r="F209" s="33">
        <v>69800</v>
      </c>
      <c r="G209" s="23"/>
    </row>
    <row r="210" customHeight="1" spans="1:7">
      <c r="A210" s="162" t="s">
        <v>401</v>
      </c>
      <c r="B210" s="163">
        <f t="shared" si="4"/>
        <v>5</v>
      </c>
      <c r="C210" s="164" t="s">
        <v>402</v>
      </c>
      <c r="D210" s="165"/>
      <c r="E210" s="165"/>
      <c r="F210" s="165"/>
      <c r="G210" s="166"/>
    </row>
    <row r="211" customHeight="1" spans="1:7">
      <c r="A211" s="167" t="s">
        <v>403</v>
      </c>
      <c r="B211" s="168">
        <f t="shared" si="4"/>
        <v>7</v>
      </c>
      <c r="C211" s="169" t="s">
        <v>89</v>
      </c>
      <c r="D211" s="170"/>
      <c r="E211" s="54"/>
      <c r="F211" s="33"/>
      <c r="G211" s="23"/>
    </row>
    <row r="212" customHeight="1" spans="1:7">
      <c r="A212" s="167" t="s">
        <v>404</v>
      </c>
      <c r="B212" s="168">
        <f t="shared" si="4"/>
        <v>7</v>
      </c>
      <c r="C212" s="169" t="s">
        <v>91</v>
      </c>
      <c r="D212" s="170"/>
      <c r="E212" s="54"/>
      <c r="F212" s="33"/>
      <c r="G212" s="23"/>
    </row>
    <row r="213" customHeight="1" spans="1:7">
      <c r="A213" s="167" t="s">
        <v>405</v>
      </c>
      <c r="B213" s="168">
        <f t="shared" si="4"/>
        <v>7</v>
      </c>
      <c r="C213" s="169" t="s">
        <v>93</v>
      </c>
      <c r="D213" s="170"/>
      <c r="E213" s="54"/>
      <c r="F213" s="33"/>
      <c r="G213" s="23"/>
    </row>
    <row r="214" customHeight="1" spans="1:7">
      <c r="A214" s="167" t="s">
        <v>406</v>
      </c>
      <c r="B214" s="168">
        <f t="shared" si="4"/>
        <v>7</v>
      </c>
      <c r="C214" s="169" t="s">
        <v>407</v>
      </c>
      <c r="D214" s="170"/>
      <c r="E214" s="54"/>
      <c r="F214" s="33"/>
      <c r="G214" s="23"/>
    </row>
    <row r="215" customHeight="1" spans="1:7">
      <c r="A215" s="167" t="s">
        <v>408</v>
      </c>
      <c r="B215" s="168">
        <f t="shared" si="4"/>
        <v>7</v>
      </c>
      <c r="C215" s="169" t="s">
        <v>107</v>
      </c>
      <c r="D215" s="170"/>
      <c r="E215" s="54"/>
      <c r="F215" s="33"/>
      <c r="G215" s="23"/>
    </row>
    <row r="216" customHeight="1" spans="1:7">
      <c r="A216" s="167" t="s">
        <v>409</v>
      </c>
      <c r="B216" s="168">
        <f t="shared" si="4"/>
        <v>7</v>
      </c>
      <c r="C216" s="169" t="s">
        <v>410</v>
      </c>
      <c r="D216" s="170"/>
      <c r="E216" s="54"/>
      <c r="F216" s="33"/>
      <c r="G216" s="23"/>
    </row>
    <row r="217" customHeight="1" spans="1:7">
      <c r="A217" s="162" t="s">
        <v>411</v>
      </c>
      <c r="B217" s="163">
        <f t="shared" si="4"/>
        <v>5</v>
      </c>
      <c r="C217" s="164" t="s">
        <v>412</v>
      </c>
      <c r="D217" s="165">
        <f>SUM(D218:D231)</f>
        <v>9659385.95</v>
      </c>
      <c r="E217" s="165">
        <f>F217-D217</f>
        <v>10751737.3</v>
      </c>
      <c r="F217" s="165">
        <f>SUM(F218:F231)</f>
        <v>20411123.25</v>
      </c>
      <c r="G217" s="166">
        <f>E217/D217</f>
        <v>1.11308703841573</v>
      </c>
    </row>
    <row r="218" customHeight="1" spans="1:7">
      <c r="A218" s="167" t="s">
        <v>413</v>
      </c>
      <c r="B218" s="168">
        <f t="shared" si="4"/>
        <v>7</v>
      </c>
      <c r="C218" s="169" t="s">
        <v>89</v>
      </c>
      <c r="D218" s="170">
        <v>9507663.95</v>
      </c>
      <c r="E218" s="54">
        <f>F218-D218</f>
        <v>8718328.96</v>
      </c>
      <c r="F218" s="33">
        <v>18225992.91</v>
      </c>
      <c r="G218" s="23">
        <f>E218/D218</f>
        <v>0.916979081912124</v>
      </c>
    </row>
    <row r="219" customHeight="1" spans="1:7">
      <c r="A219" s="167" t="s">
        <v>414</v>
      </c>
      <c r="B219" s="168">
        <f t="shared" si="4"/>
        <v>7</v>
      </c>
      <c r="C219" s="169" t="s">
        <v>91</v>
      </c>
      <c r="D219" s="170"/>
      <c r="E219" s="54"/>
      <c r="F219" s="33"/>
      <c r="G219" s="23"/>
    </row>
    <row r="220" customHeight="1" spans="1:7">
      <c r="A220" s="167" t="s">
        <v>415</v>
      </c>
      <c r="B220" s="168">
        <f t="shared" si="4"/>
        <v>7</v>
      </c>
      <c r="C220" s="169" t="s">
        <v>93</v>
      </c>
      <c r="D220" s="170"/>
      <c r="E220" s="54"/>
      <c r="F220" s="33"/>
      <c r="G220" s="23"/>
    </row>
    <row r="221" customHeight="1" spans="1:7">
      <c r="A221" s="167" t="s">
        <v>416</v>
      </c>
      <c r="B221" s="168">
        <f t="shared" si="4"/>
        <v>7</v>
      </c>
      <c r="C221" s="169" t="s">
        <v>417</v>
      </c>
      <c r="D221" s="170"/>
      <c r="E221" s="54">
        <f>F221-D221</f>
        <v>41960</v>
      </c>
      <c r="F221" s="33">
        <v>41960</v>
      </c>
      <c r="G221" s="23"/>
    </row>
    <row r="222" customHeight="1" spans="1:7">
      <c r="A222" s="167" t="s">
        <v>418</v>
      </c>
      <c r="B222" s="168">
        <f t="shared" si="4"/>
        <v>7</v>
      </c>
      <c r="C222" s="169" t="s">
        <v>419</v>
      </c>
      <c r="D222" s="170"/>
      <c r="E222" s="54">
        <f>F222-D222</f>
        <v>4800</v>
      </c>
      <c r="F222" s="33">
        <v>4800</v>
      </c>
      <c r="G222" s="23"/>
    </row>
    <row r="223" customHeight="1" spans="1:7">
      <c r="A223" s="167" t="s">
        <v>420</v>
      </c>
      <c r="B223" s="168">
        <f t="shared" si="4"/>
        <v>7</v>
      </c>
      <c r="C223" s="169" t="s">
        <v>190</v>
      </c>
      <c r="D223" s="170"/>
      <c r="E223" s="54">
        <f>F223-D223</f>
        <v>963708</v>
      </c>
      <c r="F223" s="33">
        <v>963708</v>
      </c>
      <c r="G223" s="23"/>
    </row>
    <row r="224" customHeight="1" spans="1:7">
      <c r="A224" s="167" t="s">
        <v>421</v>
      </c>
      <c r="B224" s="168">
        <f t="shared" si="4"/>
        <v>7</v>
      </c>
      <c r="C224" s="169" t="s">
        <v>422</v>
      </c>
      <c r="D224" s="170"/>
      <c r="E224" s="54"/>
      <c r="F224" s="33"/>
      <c r="G224" s="23"/>
    </row>
    <row r="225" customHeight="1" spans="1:7">
      <c r="A225" s="167" t="s">
        <v>423</v>
      </c>
      <c r="B225" s="168">
        <f t="shared" si="4"/>
        <v>7</v>
      </c>
      <c r="C225" s="169" t="s">
        <v>424</v>
      </c>
      <c r="D225" s="170"/>
      <c r="E225" s="54">
        <f>F225-D225</f>
        <v>30000</v>
      </c>
      <c r="F225" s="33">
        <v>30000</v>
      </c>
      <c r="G225" s="23"/>
    </row>
    <row r="226" customHeight="1" spans="1:7">
      <c r="A226" s="167" t="s">
        <v>425</v>
      </c>
      <c r="B226" s="168">
        <f t="shared" si="4"/>
        <v>7</v>
      </c>
      <c r="C226" s="169" t="s">
        <v>426</v>
      </c>
      <c r="D226" s="170"/>
      <c r="E226" s="54"/>
      <c r="F226" s="33"/>
      <c r="G226" s="23"/>
    </row>
    <row r="227" customHeight="1" spans="1:7">
      <c r="A227" s="167" t="s">
        <v>427</v>
      </c>
      <c r="B227" s="168">
        <f t="shared" si="4"/>
        <v>7</v>
      </c>
      <c r="C227" s="169" t="s">
        <v>428</v>
      </c>
      <c r="D227" s="170"/>
      <c r="E227" s="54"/>
      <c r="F227" s="33"/>
      <c r="G227" s="23"/>
    </row>
    <row r="228" customHeight="1" spans="1:7">
      <c r="A228" s="167" t="s">
        <v>429</v>
      </c>
      <c r="B228" s="168">
        <f t="shared" si="4"/>
        <v>7</v>
      </c>
      <c r="C228" s="169" t="s">
        <v>430</v>
      </c>
      <c r="D228" s="170"/>
      <c r="E228" s="54">
        <f>F228-D228</f>
        <v>3800</v>
      </c>
      <c r="F228" s="33">
        <v>3800</v>
      </c>
      <c r="G228" s="23"/>
    </row>
    <row r="229" customHeight="1" spans="1:7">
      <c r="A229" s="167" t="s">
        <v>431</v>
      </c>
      <c r="B229" s="168">
        <f t="shared" si="4"/>
        <v>7</v>
      </c>
      <c r="C229" s="169" t="s">
        <v>432</v>
      </c>
      <c r="D229" s="170">
        <v>151722</v>
      </c>
      <c r="E229" s="54">
        <f>F229-D229</f>
        <v>361650</v>
      </c>
      <c r="F229" s="33">
        <v>513372</v>
      </c>
      <c r="G229" s="23">
        <f>E229/D229</f>
        <v>2.38363586032349</v>
      </c>
    </row>
    <row r="230" customHeight="1" spans="1:7">
      <c r="A230" s="167" t="s">
        <v>433</v>
      </c>
      <c r="B230" s="168">
        <f t="shared" si="4"/>
        <v>7</v>
      </c>
      <c r="C230" s="169" t="s">
        <v>107</v>
      </c>
      <c r="D230" s="170"/>
      <c r="E230" s="54"/>
      <c r="F230" s="33"/>
      <c r="G230" s="23"/>
    </row>
    <row r="231" customHeight="1" spans="1:7">
      <c r="A231" s="167" t="s">
        <v>434</v>
      </c>
      <c r="B231" s="168">
        <f t="shared" si="4"/>
        <v>7</v>
      </c>
      <c r="C231" s="169" t="s">
        <v>435</v>
      </c>
      <c r="D231" s="170"/>
      <c r="E231" s="54">
        <f>F231-D231</f>
        <v>627490.34</v>
      </c>
      <c r="F231" s="33">
        <v>627490.34</v>
      </c>
      <c r="G231" s="23"/>
    </row>
    <row r="232" s="133" customFormat="1" customHeight="1" spans="1:7">
      <c r="A232" s="162" t="s">
        <v>436</v>
      </c>
      <c r="B232" s="163">
        <f t="shared" si="4"/>
        <v>5</v>
      </c>
      <c r="C232" s="164" t="s">
        <v>437</v>
      </c>
      <c r="D232" s="165">
        <f>SUM(D233:D238)</f>
        <v>6970396.54</v>
      </c>
      <c r="E232" s="165">
        <f>F232-D232</f>
        <v>8274305.81</v>
      </c>
      <c r="F232" s="165">
        <f>SUM(F233:F238)</f>
        <v>15244702.35</v>
      </c>
      <c r="G232" s="166">
        <f>E232/D232</f>
        <v>1.18706385820626</v>
      </c>
    </row>
    <row r="233" s="133" customFormat="1" customHeight="1" spans="1:7">
      <c r="A233" s="167" t="s">
        <v>438</v>
      </c>
      <c r="B233" s="168">
        <f t="shared" si="4"/>
        <v>7</v>
      </c>
      <c r="C233" s="169" t="s">
        <v>89</v>
      </c>
      <c r="D233" s="170"/>
      <c r="E233" s="54"/>
      <c r="F233" s="33"/>
      <c r="G233" s="23"/>
    </row>
    <row r="234" s="133" customFormat="1" customHeight="1" spans="1:7">
      <c r="A234" s="167" t="s">
        <v>439</v>
      </c>
      <c r="B234" s="168">
        <f t="shared" si="4"/>
        <v>7</v>
      </c>
      <c r="C234" s="169" t="s">
        <v>91</v>
      </c>
      <c r="D234" s="170"/>
      <c r="E234" s="54">
        <f>F234-D234</f>
        <v>225000</v>
      </c>
      <c r="F234" s="33">
        <v>225000</v>
      </c>
      <c r="G234" s="23"/>
    </row>
    <row r="235" s="133" customFormat="1" customHeight="1" spans="1:7">
      <c r="A235" s="167" t="s">
        <v>440</v>
      </c>
      <c r="B235" s="168">
        <f t="shared" si="4"/>
        <v>7</v>
      </c>
      <c r="C235" s="169" t="s">
        <v>93</v>
      </c>
      <c r="D235" s="170"/>
      <c r="E235" s="54"/>
      <c r="F235" s="33"/>
      <c r="G235" s="23"/>
    </row>
    <row r="236" s="133" customFormat="1" customHeight="1" spans="1:7">
      <c r="A236" s="167" t="s">
        <v>441</v>
      </c>
      <c r="B236" s="168">
        <f t="shared" si="4"/>
        <v>7</v>
      </c>
      <c r="C236" s="169" t="s">
        <v>349</v>
      </c>
      <c r="D236" s="170">
        <v>6970396.54</v>
      </c>
      <c r="E236" s="54">
        <f>F236-D236</f>
        <v>1539140.66</v>
      </c>
      <c r="F236" s="33">
        <v>8509537.2</v>
      </c>
      <c r="G236" s="23">
        <f>E236/D236</f>
        <v>0.220811061632944</v>
      </c>
    </row>
    <row r="237" s="133" customFormat="1" customHeight="1" spans="1:7">
      <c r="A237" s="167" t="s">
        <v>442</v>
      </c>
      <c r="B237" s="168">
        <f t="shared" si="4"/>
        <v>7</v>
      </c>
      <c r="C237" s="169" t="s">
        <v>107</v>
      </c>
      <c r="D237" s="170"/>
      <c r="E237" s="54"/>
      <c r="F237" s="33"/>
      <c r="G237" s="23"/>
    </row>
    <row r="238" s="133" customFormat="1" customHeight="1" spans="1:7">
      <c r="A238" s="167" t="s">
        <v>443</v>
      </c>
      <c r="B238" s="168">
        <f t="shared" si="4"/>
        <v>7</v>
      </c>
      <c r="C238" s="169" t="s">
        <v>444</v>
      </c>
      <c r="D238" s="170"/>
      <c r="E238" s="54">
        <f>F238-D238</f>
        <v>6510165.15</v>
      </c>
      <c r="F238" s="33">
        <v>6510165.15</v>
      </c>
      <c r="G238" s="23"/>
    </row>
    <row r="239" s="133" customFormat="1" customHeight="1" spans="1:7">
      <c r="A239" s="162" t="s">
        <v>445</v>
      </c>
      <c r="B239" s="163">
        <f t="shared" si="4"/>
        <v>5</v>
      </c>
      <c r="C239" s="164" t="s">
        <v>446</v>
      </c>
      <c r="D239" s="165"/>
      <c r="E239" s="165"/>
      <c r="F239" s="165"/>
      <c r="G239" s="166"/>
    </row>
    <row r="240" s="133" customFormat="1" customHeight="1" spans="1:7">
      <c r="A240" s="167" t="s">
        <v>447</v>
      </c>
      <c r="B240" s="168">
        <f t="shared" si="4"/>
        <v>7</v>
      </c>
      <c r="C240" s="169" t="s">
        <v>89</v>
      </c>
      <c r="D240" s="170"/>
      <c r="E240" s="54"/>
      <c r="F240" s="33"/>
      <c r="G240" s="23"/>
    </row>
    <row r="241" s="133" customFormat="1" customHeight="1" spans="1:7">
      <c r="A241" s="167" t="s">
        <v>448</v>
      </c>
      <c r="B241" s="168">
        <f t="shared" si="4"/>
        <v>7</v>
      </c>
      <c r="C241" s="169" t="s">
        <v>91</v>
      </c>
      <c r="D241" s="170"/>
      <c r="E241" s="54"/>
      <c r="F241" s="33"/>
      <c r="G241" s="23"/>
    </row>
    <row r="242" s="133" customFormat="1" customHeight="1" spans="1:7">
      <c r="A242" s="167" t="s">
        <v>449</v>
      </c>
      <c r="B242" s="168">
        <f t="shared" si="4"/>
        <v>7</v>
      </c>
      <c r="C242" s="169" t="s">
        <v>93</v>
      </c>
      <c r="D242" s="170"/>
      <c r="E242" s="54"/>
      <c r="F242" s="33"/>
      <c r="G242" s="23"/>
    </row>
    <row r="243" s="133" customFormat="1" customHeight="1" spans="1:7">
      <c r="A243" s="167" t="s">
        <v>450</v>
      </c>
      <c r="B243" s="168">
        <f t="shared" si="4"/>
        <v>7</v>
      </c>
      <c r="C243" s="169" t="s">
        <v>451</v>
      </c>
      <c r="D243" s="170"/>
      <c r="E243" s="54"/>
      <c r="F243" s="33"/>
      <c r="G243" s="23"/>
    </row>
    <row r="244" s="133" customFormat="1" customHeight="1" spans="1:7">
      <c r="A244" s="167" t="s">
        <v>452</v>
      </c>
      <c r="B244" s="168">
        <f t="shared" si="4"/>
        <v>7</v>
      </c>
      <c r="C244" s="169" t="s">
        <v>453</v>
      </c>
      <c r="D244" s="170">
        <v>0</v>
      </c>
      <c r="E244" s="54"/>
      <c r="F244" s="33"/>
      <c r="G244" s="23"/>
    </row>
    <row r="245" customHeight="1" spans="1:7">
      <c r="A245" s="162" t="s">
        <v>454</v>
      </c>
      <c r="B245" s="163">
        <f t="shared" si="4"/>
        <v>5</v>
      </c>
      <c r="C245" s="164" t="s">
        <v>455</v>
      </c>
      <c r="D245" s="165"/>
      <c r="E245" s="165">
        <f>SUM(E246:E247)</f>
        <v>6072842.67</v>
      </c>
      <c r="F245" s="165">
        <f>SUM(F246:F247)</f>
        <v>6072842.67</v>
      </c>
      <c r="G245" s="166"/>
    </row>
    <row r="246" customHeight="1" spans="1:7">
      <c r="A246" s="167" t="s">
        <v>456</v>
      </c>
      <c r="B246" s="168">
        <f t="shared" si="4"/>
        <v>7</v>
      </c>
      <c r="C246" s="169" t="s">
        <v>457</v>
      </c>
      <c r="D246" s="170"/>
      <c r="E246" s="54"/>
      <c r="F246" s="33"/>
      <c r="G246" s="23"/>
    </row>
    <row r="247" customHeight="1" spans="1:7">
      <c r="A247" s="167" t="s">
        <v>458</v>
      </c>
      <c r="B247" s="168">
        <f t="shared" si="4"/>
        <v>7</v>
      </c>
      <c r="C247" s="169" t="s">
        <v>459</v>
      </c>
      <c r="D247" s="170"/>
      <c r="E247" s="54">
        <f>F247-D247</f>
        <v>6072842.67</v>
      </c>
      <c r="F247" s="33">
        <v>6072842.67</v>
      </c>
      <c r="G247" s="23"/>
    </row>
    <row r="248" customHeight="1" spans="1:7">
      <c r="A248" s="159" t="s">
        <v>460</v>
      </c>
      <c r="B248" s="156">
        <f t="shared" si="4"/>
        <v>3</v>
      </c>
      <c r="C248" s="155" t="s">
        <v>461</v>
      </c>
      <c r="D248" s="160"/>
      <c r="E248" s="160"/>
      <c r="F248" s="160"/>
      <c r="G248" s="161"/>
    </row>
    <row r="249" customHeight="1" spans="1:7">
      <c r="A249" s="162" t="s">
        <v>462</v>
      </c>
      <c r="B249" s="163">
        <f t="shared" si="4"/>
        <v>5</v>
      </c>
      <c r="C249" s="164" t="s">
        <v>463</v>
      </c>
      <c r="D249" s="165"/>
      <c r="E249" s="165"/>
      <c r="F249" s="165"/>
      <c r="G249" s="166"/>
    </row>
    <row r="250" customHeight="1" spans="1:7">
      <c r="A250" s="167" t="s">
        <v>464</v>
      </c>
      <c r="B250" s="168">
        <f t="shared" si="4"/>
        <v>7</v>
      </c>
      <c r="C250" s="169" t="s">
        <v>89</v>
      </c>
      <c r="D250" s="54"/>
      <c r="E250" s="54"/>
      <c r="F250" s="33"/>
      <c r="G250" s="23"/>
    </row>
    <row r="251" customHeight="1" spans="1:7">
      <c r="A251" s="167" t="s">
        <v>465</v>
      </c>
      <c r="B251" s="168">
        <f t="shared" si="4"/>
        <v>7</v>
      </c>
      <c r="C251" s="169" t="s">
        <v>91</v>
      </c>
      <c r="D251" s="54"/>
      <c r="E251" s="54"/>
      <c r="F251" s="33"/>
      <c r="G251" s="23"/>
    </row>
    <row r="252" customHeight="1" spans="1:7">
      <c r="A252" s="167" t="s">
        <v>466</v>
      </c>
      <c r="B252" s="168">
        <f t="shared" si="4"/>
        <v>7</v>
      </c>
      <c r="C252" s="169" t="s">
        <v>93</v>
      </c>
      <c r="D252" s="54"/>
      <c r="E252" s="54"/>
      <c r="F252" s="33"/>
      <c r="G252" s="23"/>
    </row>
    <row r="253" customHeight="1" spans="1:7">
      <c r="A253" s="167" t="s">
        <v>467</v>
      </c>
      <c r="B253" s="168">
        <f t="shared" si="4"/>
        <v>7</v>
      </c>
      <c r="C253" s="169" t="s">
        <v>349</v>
      </c>
      <c r="D253" s="54"/>
      <c r="E253" s="54"/>
      <c r="F253" s="33"/>
      <c r="G253" s="23"/>
    </row>
    <row r="254" customHeight="1" spans="1:7">
      <c r="A254" s="167" t="s">
        <v>468</v>
      </c>
      <c r="B254" s="168">
        <f t="shared" si="4"/>
        <v>7</v>
      </c>
      <c r="C254" s="169" t="s">
        <v>107</v>
      </c>
      <c r="D254" s="54"/>
      <c r="E254" s="54"/>
      <c r="F254" s="33"/>
      <c r="G254" s="23"/>
    </row>
    <row r="255" customHeight="1" spans="1:7">
      <c r="A255" s="167" t="s">
        <v>469</v>
      </c>
      <c r="B255" s="168">
        <f t="shared" si="4"/>
        <v>7</v>
      </c>
      <c r="C255" s="169" t="s">
        <v>470</v>
      </c>
      <c r="D255" s="54"/>
      <c r="E255" s="54"/>
      <c r="F255" s="33"/>
      <c r="G255" s="23"/>
    </row>
    <row r="256" customHeight="1" spans="1:7">
      <c r="A256" s="162" t="s">
        <v>471</v>
      </c>
      <c r="B256" s="163">
        <f t="shared" si="4"/>
        <v>5</v>
      </c>
      <c r="C256" s="164" t="s">
        <v>472</v>
      </c>
      <c r="D256" s="165"/>
      <c r="E256" s="165"/>
      <c r="F256" s="165"/>
      <c r="G256" s="166"/>
    </row>
    <row r="257" customHeight="1" spans="1:7">
      <c r="A257" s="167" t="s">
        <v>473</v>
      </c>
      <c r="B257" s="168">
        <f t="shared" si="4"/>
        <v>7</v>
      </c>
      <c r="C257" s="169" t="s">
        <v>474</v>
      </c>
      <c r="D257" s="54"/>
      <c r="E257" s="54"/>
      <c r="F257" s="33"/>
      <c r="G257" s="23"/>
    </row>
    <row r="258" customHeight="1" spans="1:7">
      <c r="A258" s="167" t="s">
        <v>475</v>
      </c>
      <c r="B258" s="168">
        <f t="shared" si="4"/>
        <v>7</v>
      </c>
      <c r="C258" s="169" t="s">
        <v>476</v>
      </c>
      <c r="D258" s="54"/>
      <c r="E258" s="54"/>
      <c r="F258" s="33"/>
      <c r="G258" s="23"/>
    </row>
    <row r="259" customHeight="1" spans="1:7">
      <c r="A259" s="162" t="s">
        <v>477</v>
      </c>
      <c r="B259" s="163">
        <f t="shared" si="4"/>
        <v>5</v>
      </c>
      <c r="C259" s="164" t="s">
        <v>478</v>
      </c>
      <c r="D259" s="165"/>
      <c r="E259" s="165"/>
      <c r="F259" s="165"/>
      <c r="G259" s="166"/>
    </row>
    <row r="260" customHeight="1" spans="1:7">
      <c r="A260" s="167" t="s">
        <v>479</v>
      </c>
      <c r="B260" s="168">
        <f t="shared" si="4"/>
        <v>7</v>
      </c>
      <c r="C260" s="169" t="s">
        <v>480</v>
      </c>
      <c r="D260" s="54"/>
      <c r="E260" s="54"/>
      <c r="F260" s="33"/>
      <c r="G260" s="23"/>
    </row>
    <row r="261" customHeight="1" spans="1:7">
      <c r="A261" s="167" t="s">
        <v>481</v>
      </c>
      <c r="B261" s="168">
        <f t="shared" si="4"/>
        <v>7</v>
      </c>
      <c r="C261" s="169" t="s">
        <v>482</v>
      </c>
      <c r="D261" s="54"/>
      <c r="E261" s="54"/>
      <c r="F261" s="33"/>
      <c r="G261" s="23"/>
    </row>
    <row r="262" customHeight="1" spans="1:7">
      <c r="A262" s="162" t="s">
        <v>483</v>
      </c>
      <c r="B262" s="163">
        <f t="shared" ref="B262:B325" si="5">LEN(A262)</f>
        <v>5</v>
      </c>
      <c r="C262" s="164" t="s">
        <v>484</v>
      </c>
      <c r="D262" s="165"/>
      <c r="E262" s="165"/>
      <c r="F262" s="165"/>
      <c r="G262" s="166"/>
    </row>
    <row r="263" customHeight="1" spans="1:7">
      <c r="A263" s="167" t="s">
        <v>485</v>
      </c>
      <c r="B263" s="168">
        <f t="shared" si="5"/>
        <v>7</v>
      </c>
      <c r="C263" s="169" t="s">
        <v>486</v>
      </c>
      <c r="D263" s="54"/>
      <c r="E263" s="54"/>
      <c r="F263" s="33"/>
      <c r="G263" s="23"/>
    </row>
    <row r="264" customHeight="1" spans="1:7">
      <c r="A264" s="167" t="s">
        <v>487</v>
      </c>
      <c r="B264" s="168">
        <f t="shared" si="5"/>
        <v>7</v>
      </c>
      <c r="C264" s="169" t="s">
        <v>488</v>
      </c>
      <c r="D264" s="54"/>
      <c r="E264" s="54"/>
      <c r="F264" s="33"/>
      <c r="G264" s="23"/>
    </row>
    <row r="265" customHeight="1" spans="1:7">
      <c r="A265" s="167" t="s">
        <v>489</v>
      </c>
      <c r="B265" s="168">
        <f t="shared" si="5"/>
        <v>7</v>
      </c>
      <c r="C265" s="169" t="s">
        <v>490</v>
      </c>
      <c r="D265" s="54"/>
      <c r="E265" s="54"/>
      <c r="F265" s="33"/>
      <c r="G265" s="23"/>
    </row>
    <row r="266" customHeight="1" spans="1:7">
      <c r="A266" s="167" t="s">
        <v>491</v>
      </c>
      <c r="B266" s="168">
        <f t="shared" si="5"/>
        <v>7</v>
      </c>
      <c r="C266" s="169" t="s">
        <v>492</v>
      </c>
      <c r="D266" s="54"/>
      <c r="E266" s="54"/>
      <c r="F266" s="33"/>
      <c r="G266" s="23"/>
    </row>
    <row r="267" customHeight="1" spans="1:7">
      <c r="A267" s="167" t="s">
        <v>493</v>
      </c>
      <c r="B267" s="168">
        <f t="shared" si="5"/>
        <v>7</v>
      </c>
      <c r="C267" s="169" t="s">
        <v>494</v>
      </c>
      <c r="D267" s="54"/>
      <c r="E267" s="54"/>
      <c r="F267" s="33"/>
      <c r="G267" s="23"/>
    </row>
    <row r="268" customHeight="1" spans="1:7">
      <c r="A268" s="162" t="s">
        <v>495</v>
      </c>
      <c r="B268" s="163">
        <f t="shared" si="5"/>
        <v>5</v>
      </c>
      <c r="C268" s="164" t="s">
        <v>496</v>
      </c>
      <c r="D268" s="165"/>
      <c r="E268" s="165"/>
      <c r="F268" s="165"/>
      <c r="G268" s="166"/>
    </row>
    <row r="269" customHeight="1" spans="1:7">
      <c r="A269" s="167" t="s">
        <v>497</v>
      </c>
      <c r="B269" s="168">
        <f t="shared" si="5"/>
        <v>7</v>
      </c>
      <c r="C269" s="169" t="s">
        <v>498</v>
      </c>
      <c r="D269" s="54"/>
      <c r="E269" s="54"/>
      <c r="F269" s="33"/>
      <c r="G269" s="23"/>
    </row>
    <row r="270" customHeight="1" spans="1:7">
      <c r="A270" s="167" t="s">
        <v>499</v>
      </c>
      <c r="B270" s="168">
        <f t="shared" si="5"/>
        <v>7</v>
      </c>
      <c r="C270" s="169" t="s">
        <v>500</v>
      </c>
      <c r="D270" s="54"/>
      <c r="E270" s="54"/>
      <c r="F270" s="33"/>
      <c r="G270" s="23"/>
    </row>
    <row r="271" customHeight="1" spans="1:7">
      <c r="A271" s="167" t="s">
        <v>501</v>
      </c>
      <c r="B271" s="168">
        <f t="shared" si="5"/>
        <v>7</v>
      </c>
      <c r="C271" s="169" t="s">
        <v>502</v>
      </c>
      <c r="D271" s="54"/>
      <c r="E271" s="54"/>
      <c r="F271" s="33"/>
      <c r="G271" s="23"/>
    </row>
    <row r="272" customHeight="1" spans="1:7">
      <c r="A272" s="167" t="s">
        <v>503</v>
      </c>
      <c r="B272" s="168">
        <f t="shared" si="5"/>
        <v>7</v>
      </c>
      <c r="C272" s="169" t="s">
        <v>504</v>
      </c>
      <c r="D272" s="54"/>
      <c r="E272" s="54"/>
      <c r="F272" s="33"/>
      <c r="G272" s="23"/>
    </row>
    <row r="273" customHeight="1" spans="1:7">
      <c r="A273" s="162" t="s">
        <v>505</v>
      </c>
      <c r="B273" s="163">
        <f t="shared" si="5"/>
        <v>5</v>
      </c>
      <c r="C273" s="164" t="s">
        <v>506</v>
      </c>
      <c r="D273" s="165"/>
      <c r="E273" s="165"/>
      <c r="F273" s="165"/>
      <c r="G273" s="166"/>
    </row>
    <row r="274" customHeight="1" spans="1:7">
      <c r="A274" s="167" t="s">
        <v>507</v>
      </c>
      <c r="B274" s="168">
        <f t="shared" si="5"/>
        <v>7</v>
      </c>
      <c r="C274" s="169" t="s">
        <v>508</v>
      </c>
      <c r="D274" s="54"/>
      <c r="E274" s="54"/>
      <c r="F274" s="33"/>
      <c r="G274" s="23"/>
    </row>
    <row r="275" customHeight="1" spans="1:7">
      <c r="A275" s="162" t="s">
        <v>509</v>
      </c>
      <c r="B275" s="163">
        <f t="shared" si="5"/>
        <v>5</v>
      </c>
      <c r="C275" s="164" t="s">
        <v>510</v>
      </c>
      <c r="D275" s="165"/>
      <c r="E275" s="165"/>
      <c r="F275" s="165"/>
      <c r="G275" s="166"/>
    </row>
    <row r="276" customHeight="1" spans="1:7">
      <c r="A276" s="167" t="s">
        <v>511</v>
      </c>
      <c r="B276" s="168">
        <f t="shared" si="5"/>
        <v>7</v>
      </c>
      <c r="C276" s="169" t="s">
        <v>512</v>
      </c>
      <c r="D276" s="54"/>
      <c r="E276" s="54"/>
      <c r="F276" s="33"/>
      <c r="G276" s="23"/>
    </row>
    <row r="277" customHeight="1" spans="1:7">
      <c r="A277" s="167" t="s">
        <v>513</v>
      </c>
      <c r="B277" s="168">
        <f t="shared" si="5"/>
        <v>7</v>
      </c>
      <c r="C277" s="169" t="s">
        <v>514</v>
      </c>
      <c r="D277" s="54"/>
      <c r="E277" s="54"/>
      <c r="F277" s="33"/>
      <c r="G277" s="23"/>
    </row>
    <row r="278" customHeight="1" spans="1:7">
      <c r="A278" s="167" t="s">
        <v>515</v>
      </c>
      <c r="B278" s="168">
        <f t="shared" si="5"/>
        <v>7</v>
      </c>
      <c r="C278" s="169" t="s">
        <v>516</v>
      </c>
      <c r="D278" s="54"/>
      <c r="E278" s="54"/>
      <c r="F278" s="33"/>
      <c r="G278" s="23"/>
    </row>
    <row r="279" customHeight="1" spans="1:7">
      <c r="A279" s="167" t="s">
        <v>517</v>
      </c>
      <c r="B279" s="168">
        <f t="shared" si="5"/>
        <v>7</v>
      </c>
      <c r="C279" s="169" t="s">
        <v>518</v>
      </c>
      <c r="D279" s="54"/>
      <c r="E279" s="54"/>
      <c r="F279" s="33"/>
      <c r="G279" s="23"/>
    </row>
    <row r="280" customHeight="1" spans="1:7">
      <c r="A280" s="162" t="s">
        <v>519</v>
      </c>
      <c r="B280" s="163">
        <f t="shared" si="5"/>
        <v>5</v>
      </c>
      <c r="C280" s="164" t="s">
        <v>520</v>
      </c>
      <c r="D280" s="165"/>
      <c r="E280" s="165"/>
      <c r="F280" s="165"/>
      <c r="G280" s="166"/>
    </row>
    <row r="281" customHeight="1" spans="1:7">
      <c r="A281" s="167" t="s">
        <v>521</v>
      </c>
      <c r="B281" s="168">
        <f t="shared" si="5"/>
        <v>7</v>
      </c>
      <c r="C281" s="169" t="s">
        <v>89</v>
      </c>
      <c r="D281" s="54"/>
      <c r="E281" s="54"/>
      <c r="F281" s="33"/>
      <c r="G281" s="23"/>
    </row>
    <row r="282" customHeight="1" spans="1:7">
      <c r="A282" s="167" t="s">
        <v>522</v>
      </c>
      <c r="B282" s="168">
        <f t="shared" si="5"/>
        <v>7</v>
      </c>
      <c r="C282" s="169" t="s">
        <v>91</v>
      </c>
      <c r="D282" s="54"/>
      <c r="E282" s="54"/>
      <c r="F282" s="33"/>
      <c r="G282" s="23"/>
    </row>
    <row r="283" customHeight="1" spans="1:7">
      <c r="A283" s="167" t="s">
        <v>523</v>
      </c>
      <c r="B283" s="168">
        <f t="shared" si="5"/>
        <v>7</v>
      </c>
      <c r="C283" s="169" t="s">
        <v>93</v>
      </c>
      <c r="D283" s="54"/>
      <c r="E283" s="54"/>
      <c r="F283" s="33"/>
      <c r="G283" s="23"/>
    </row>
    <row r="284" customHeight="1" spans="1:7">
      <c r="A284" s="167" t="s">
        <v>524</v>
      </c>
      <c r="B284" s="168">
        <f t="shared" si="5"/>
        <v>7</v>
      </c>
      <c r="C284" s="169" t="s">
        <v>107</v>
      </c>
      <c r="D284" s="54"/>
      <c r="E284" s="54"/>
      <c r="F284" s="33"/>
      <c r="G284" s="23"/>
    </row>
    <row r="285" customHeight="1" spans="1:7">
      <c r="A285" s="167" t="s">
        <v>525</v>
      </c>
      <c r="B285" s="168">
        <f t="shared" si="5"/>
        <v>7</v>
      </c>
      <c r="C285" s="169" t="s">
        <v>526</v>
      </c>
      <c r="D285" s="54"/>
      <c r="E285" s="54"/>
      <c r="F285" s="33"/>
      <c r="G285" s="23"/>
    </row>
    <row r="286" customHeight="1" spans="1:7">
      <c r="A286" s="162" t="s">
        <v>527</v>
      </c>
      <c r="B286" s="163">
        <f t="shared" si="5"/>
        <v>5</v>
      </c>
      <c r="C286" s="164" t="s">
        <v>528</v>
      </c>
      <c r="D286" s="165"/>
      <c r="E286" s="165"/>
      <c r="F286" s="165"/>
      <c r="G286" s="166"/>
    </row>
    <row r="287" customHeight="1" spans="1:7">
      <c r="A287" s="167" t="s">
        <v>529</v>
      </c>
      <c r="B287" s="168">
        <f t="shared" si="5"/>
        <v>7</v>
      </c>
      <c r="C287" s="169" t="s">
        <v>530</v>
      </c>
      <c r="D287" s="54"/>
      <c r="E287" s="54"/>
      <c r="F287" s="33"/>
      <c r="G287" s="23"/>
    </row>
    <row r="288" customHeight="1" spans="1:7">
      <c r="A288" s="159" t="s">
        <v>531</v>
      </c>
      <c r="B288" s="156">
        <f t="shared" si="5"/>
        <v>3</v>
      </c>
      <c r="C288" s="155" t="s">
        <v>532</v>
      </c>
      <c r="D288" s="160">
        <f>D289+D293+D295+D297+D305</f>
        <v>259936</v>
      </c>
      <c r="E288" s="160">
        <f>F288-D288</f>
        <v>1745017.77</v>
      </c>
      <c r="F288" s="160">
        <f>F289+F293+F295+F297+F305</f>
        <v>2004953.77</v>
      </c>
      <c r="G288" s="161">
        <f>E288/D288</f>
        <v>6.71325930228979</v>
      </c>
    </row>
    <row r="289" customHeight="1" spans="1:7">
      <c r="A289" s="162" t="s">
        <v>533</v>
      </c>
      <c r="B289" s="163">
        <f t="shared" si="5"/>
        <v>5</v>
      </c>
      <c r="C289" s="164" t="s">
        <v>534</v>
      </c>
      <c r="D289" s="172"/>
      <c r="E289" s="165"/>
      <c r="F289" s="165"/>
      <c r="G289" s="166"/>
    </row>
    <row r="290" customHeight="1" spans="1:7">
      <c r="A290" s="167" t="s">
        <v>535</v>
      </c>
      <c r="B290" s="168">
        <f t="shared" si="5"/>
        <v>7</v>
      </c>
      <c r="C290" s="169" t="s">
        <v>536</v>
      </c>
      <c r="D290" s="170"/>
      <c r="E290" s="54"/>
      <c r="F290" s="33"/>
      <c r="G290" s="23"/>
    </row>
    <row r="291" customHeight="1" spans="1:7">
      <c r="A291" s="167" t="s">
        <v>537</v>
      </c>
      <c r="B291" s="168">
        <f t="shared" si="5"/>
        <v>7</v>
      </c>
      <c r="C291" s="169" t="s">
        <v>538</v>
      </c>
      <c r="D291" s="170"/>
      <c r="E291" s="54"/>
      <c r="F291" s="33"/>
      <c r="G291" s="23"/>
    </row>
    <row r="292" customHeight="1" spans="1:7">
      <c r="A292" s="167" t="s">
        <v>539</v>
      </c>
      <c r="B292" s="168">
        <f t="shared" si="5"/>
        <v>7</v>
      </c>
      <c r="C292" s="169" t="s">
        <v>540</v>
      </c>
      <c r="D292" s="170"/>
      <c r="E292" s="54"/>
      <c r="F292" s="33"/>
      <c r="G292" s="23"/>
    </row>
    <row r="293" customHeight="1" spans="1:7">
      <c r="A293" s="162" t="s">
        <v>541</v>
      </c>
      <c r="B293" s="163">
        <f t="shared" si="5"/>
        <v>5</v>
      </c>
      <c r="C293" s="164" t="s">
        <v>542</v>
      </c>
      <c r="D293" s="172"/>
      <c r="E293" s="165"/>
      <c r="F293" s="165"/>
      <c r="G293" s="166"/>
    </row>
    <row r="294" customHeight="1" spans="1:7">
      <c r="A294" s="167" t="s">
        <v>543</v>
      </c>
      <c r="B294" s="168">
        <f t="shared" si="5"/>
        <v>7</v>
      </c>
      <c r="C294" s="169" t="s">
        <v>544</v>
      </c>
      <c r="D294" s="170"/>
      <c r="E294" s="54"/>
      <c r="F294" s="33"/>
      <c r="G294" s="23"/>
    </row>
    <row r="295" customHeight="1" spans="1:7">
      <c r="A295" s="162" t="s">
        <v>545</v>
      </c>
      <c r="B295" s="163">
        <f t="shared" si="5"/>
        <v>5</v>
      </c>
      <c r="C295" s="164" t="s">
        <v>546</v>
      </c>
      <c r="D295" s="172"/>
      <c r="E295" s="165"/>
      <c r="F295" s="165"/>
      <c r="G295" s="166"/>
    </row>
    <row r="296" customHeight="1" spans="1:7">
      <c r="A296" s="167" t="s">
        <v>547</v>
      </c>
      <c r="B296" s="168">
        <f t="shared" si="5"/>
        <v>7</v>
      </c>
      <c r="C296" s="169" t="s">
        <v>548</v>
      </c>
      <c r="D296" s="170"/>
      <c r="E296" s="54"/>
      <c r="F296" s="33"/>
      <c r="G296" s="23"/>
    </row>
    <row r="297" customHeight="1" spans="1:7">
      <c r="A297" s="162" t="s">
        <v>549</v>
      </c>
      <c r="B297" s="163">
        <f t="shared" si="5"/>
        <v>5</v>
      </c>
      <c r="C297" s="164" t="s">
        <v>550</v>
      </c>
      <c r="D297" s="165">
        <f>SUM(D298:D304)</f>
        <v>259936</v>
      </c>
      <c r="E297" s="165">
        <f>F297-D297</f>
        <v>1745017.77</v>
      </c>
      <c r="F297" s="165">
        <f>SUM(F298:F304)</f>
        <v>2004953.77</v>
      </c>
      <c r="G297" s="166">
        <f>E297/D297</f>
        <v>6.71325930228979</v>
      </c>
    </row>
    <row r="298" customHeight="1" spans="1:7">
      <c r="A298" s="167" t="s">
        <v>551</v>
      </c>
      <c r="B298" s="168">
        <f t="shared" si="5"/>
        <v>7</v>
      </c>
      <c r="C298" s="169" t="s">
        <v>552</v>
      </c>
      <c r="D298" s="170"/>
      <c r="E298" s="54">
        <f>F298-D298</f>
        <v>812000</v>
      </c>
      <c r="F298" s="33">
        <v>812000</v>
      </c>
      <c r="G298" s="23"/>
    </row>
    <row r="299" customHeight="1" spans="1:7">
      <c r="A299" s="167" t="s">
        <v>553</v>
      </c>
      <c r="B299" s="168">
        <f t="shared" si="5"/>
        <v>7</v>
      </c>
      <c r="C299" s="169" t="s">
        <v>554</v>
      </c>
      <c r="D299" s="170"/>
      <c r="E299" s="54"/>
      <c r="F299" s="33"/>
      <c r="G299" s="23"/>
    </row>
    <row r="300" customHeight="1" spans="1:7">
      <c r="A300" s="167" t="s">
        <v>555</v>
      </c>
      <c r="B300" s="168">
        <f t="shared" si="5"/>
        <v>7</v>
      </c>
      <c r="C300" s="169" t="s">
        <v>556</v>
      </c>
      <c r="D300" s="170"/>
      <c r="E300" s="54">
        <f>F300-D300</f>
        <v>88636</v>
      </c>
      <c r="F300" s="33">
        <v>88636</v>
      </c>
      <c r="G300" s="23"/>
    </row>
    <row r="301" customHeight="1" spans="1:7">
      <c r="A301" s="167" t="s">
        <v>557</v>
      </c>
      <c r="B301" s="168">
        <f t="shared" si="5"/>
        <v>7</v>
      </c>
      <c r="C301" s="169" t="s">
        <v>558</v>
      </c>
      <c r="D301" s="170"/>
      <c r="E301" s="54"/>
      <c r="F301" s="33"/>
      <c r="G301" s="23"/>
    </row>
    <row r="302" customHeight="1" spans="1:7">
      <c r="A302" s="167" t="s">
        <v>559</v>
      </c>
      <c r="B302" s="168">
        <f t="shared" si="5"/>
        <v>7</v>
      </c>
      <c r="C302" s="169" t="s">
        <v>560</v>
      </c>
      <c r="D302" s="173">
        <v>259936</v>
      </c>
      <c r="E302" s="54">
        <f>F302-D302</f>
        <v>844381.77</v>
      </c>
      <c r="F302" s="33">
        <v>1104317.77</v>
      </c>
      <c r="G302" s="23">
        <f>E302/D302</f>
        <v>3.24842180382863</v>
      </c>
    </row>
    <row r="303" customHeight="1" spans="1:7">
      <c r="A303" s="167" t="s">
        <v>561</v>
      </c>
      <c r="B303" s="168">
        <f t="shared" si="5"/>
        <v>7</v>
      </c>
      <c r="C303" s="169" t="s">
        <v>562</v>
      </c>
      <c r="D303" s="170"/>
      <c r="E303" s="54"/>
      <c r="F303" s="33"/>
      <c r="G303" s="23"/>
    </row>
    <row r="304" customHeight="1" spans="1:7">
      <c r="A304" s="167" t="s">
        <v>563</v>
      </c>
      <c r="B304" s="168">
        <f t="shared" si="5"/>
        <v>7</v>
      </c>
      <c r="C304" s="169" t="s">
        <v>564</v>
      </c>
      <c r="D304" s="170"/>
      <c r="E304" s="54"/>
      <c r="F304" s="33"/>
      <c r="G304" s="23"/>
    </row>
    <row r="305" customHeight="1" spans="1:7">
      <c r="A305" s="162" t="s">
        <v>565</v>
      </c>
      <c r="B305" s="163">
        <f t="shared" si="5"/>
        <v>5</v>
      </c>
      <c r="C305" s="164" t="s">
        <v>566</v>
      </c>
      <c r="D305" s="172"/>
      <c r="E305" s="165"/>
      <c r="F305" s="165"/>
      <c r="G305" s="166"/>
    </row>
    <row r="306" customHeight="1" spans="1:7">
      <c r="A306" s="167" t="s">
        <v>567</v>
      </c>
      <c r="B306" s="168">
        <f t="shared" si="5"/>
        <v>7</v>
      </c>
      <c r="C306" s="169" t="s">
        <v>568</v>
      </c>
      <c r="D306" s="170"/>
      <c r="E306" s="54"/>
      <c r="F306" s="33"/>
      <c r="G306" s="23"/>
    </row>
    <row r="307" customHeight="1" spans="1:7">
      <c r="A307" s="159" t="s">
        <v>569</v>
      </c>
      <c r="B307" s="156">
        <f t="shared" si="5"/>
        <v>3</v>
      </c>
      <c r="C307" s="155" t="s">
        <v>570</v>
      </c>
      <c r="D307" s="160">
        <f>D311+D322+D329+D337+D346+D360+D370+D380+D388+D394</f>
        <v>4985857.87</v>
      </c>
      <c r="E307" s="160">
        <f>F307-D307</f>
        <v>167671037.5</v>
      </c>
      <c r="F307" s="160">
        <f>F311+F322+F329+F337+F346+F360+F370+F380+F388+F394</f>
        <v>172656895.37</v>
      </c>
      <c r="G307" s="161">
        <f>E307/D307</f>
        <v>33.6293255587729</v>
      </c>
    </row>
    <row r="308" customHeight="1" spans="1:7">
      <c r="A308" s="162" t="s">
        <v>571</v>
      </c>
      <c r="B308" s="163">
        <f t="shared" si="5"/>
        <v>5</v>
      </c>
      <c r="C308" s="164" t="s">
        <v>572</v>
      </c>
      <c r="D308" s="172"/>
      <c r="E308" s="165"/>
      <c r="F308" s="165"/>
      <c r="G308" s="166"/>
    </row>
    <row r="309" customHeight="1" spans="1:7">
      <c r="A309" s="167" t="s">
        <v>573</v>
      </c>
      <c r="B309" s="168">
        <f t="shared" si="5"/>
        <v>7</v>
      </c>
      <c r="C309" s="169" t="s">
        <v>574</v>
      </c>
      <c r="D309" s="170"/>
      <c r="E309" s="54"/>
      <c r="F309" s="33"/>
      <c r="G309" s="23"/>
    </row>
    <row r="310" customHeight="1" spans="1:7">
      <c r="A310" s="167" t="s">
        <v>575</v>
      </c>
      <c r="B310" s="168">
        <f t="shared" si="5"/>
        <v>7</v>
      </c>
      <c r="C310" s="169" t="s">
        <v>576</v>
      </c>
      <c r="D310" s="170"/>
      <c r="E310" s="54"/>
      <c r="F310" s="33"/>
      <c r="G310" s="23"/>
    </row>
    <row r="311" customHeight="1" spans="1:7">
      <c r="A311" s="162" t="s">
        <v>577</v>
      </c>
      <c r="B311" s="163">
        <f t="shared" si="5"/>
        <v>5</v>
      </c>
      <c r="C311" s="164" t="s">
        <v>578</v>
      </c>
      <c r="D311" s="165"/>
      <c r="E311" s="165">
        <f>F311-D311</f>
        <v>156995293.8</v>
      </c>
      <c r="F311" s="165">
        <f>SUM(F312:F321)</f>
        <v>156995293.8</v>
      </c>
      <c r="G311" s="166"/>
    </row>
    <row r="312" customHeight="1" spans="1:7">
      <c r="A312" s="167" t="s">
        <v>579</v>
      </c>
      <c r="B312" s="168">
        <f t="shared" si="5"/>
        <v>7</v>
      </c>
      <c r="C312" s="169" t="s">
        <v>89</v>
      </c>
      <c r="D312" s="170"/>
      <c r="E312" s="54">
        <f>F312-D312</f>
        <v>39409389.95</v>
      </c>
      <c r="F312" s="33">
        <v>39409389.95</v>
      </c>
      <c r="G312" s="23"/>
    </row>
    <row r="313" customHeight="1" spans="1:7">
      <c r="A313" s="167" t="s">
        <v>580</v>
      </c>
      <c r="B313" s="168">
        <f t="shared" si="5"/>
        <v>7</v>
      </c>
      <c r="C313" s="169" t="s">
        <v>91</v>
      </c>
      <c r="D313" s="170"/>
      <c r="E313" s="54"/>
      <c r="F313" s="33"/>
      <c r="G313" s="23"/>
    </row>
    <row r="314" customHeight="1" spans="1:7">
      <c r="A314" s="167" t="s">
        <v>581</v>
      </c>
      <c r="B314" s="168">
        <f t="shared" si="5"/>
        <v>7</v>
      </c>
      <c r="C314" s="169" t="s">
        <v>93</v>
      </c>
      <c r="D314" s="170"/>
      <c r="E314" s="54"/>
      <c r="F314" s="33"/>
      <c r="G314" s="23"/>
    </row>
    <row r="315" customHeight="1" spans="1:7">
      <c r="A315" s="167" t="s">
        <v>582</v>
      </c>
      <c r="B315" s="168">
        <f t="shared" si="5"/>
        <v>7</v>
      </c>
      <c r="C315" s="169" t="s">
        <v>190</v>
      </c>
      <c r="D315" s="170"/>
      <c r="E315" s="54"/>
      <c r="F315" s="33"/>
      <c r="G315" s="23"/>
    </row>
    <row r="316" customHeight="1" spans="1:7">
      <c r="A316" s="167" t="s">
        <v>583</v>
      </c>
      <c r="B316" s="168">
        <f t="shared" si="5"/>
        <v>7</v>
      </c>
      <c r="C316" s="169" t="s">
        <v>584</v>
      </c>
      <c r="D316" s="170"/>
      <c r="E316" s="54"/>
      <c r="F316" s="33"/>
      <c r="G316" s="23"/>
    </row>
    <row r="317" customHeight="1" spans="1:7">
      <c r="A317" s="167" t="s">
        <v>585</v>
      </c>
      <c r="B317" s="168">
        <f t="shared" si="5"/>
        <v>7</v>
      </c>
      <c r="C317" s="169" t="s">
        <v>586</v>
      </c>
      <c r="D317" s="170"/>
      <c r="E317" s="54"/>
      <c r="F317" s="33"/>
      <c r="G317" s="23"/>
    </row>
    <row r="318" customHeight="1" spans="1:7">
      <c r="A318" s="167" t="s">
        <v>587</v>
      </c>
      <c r="B318" s="168">
        <f t="shared" si="5"/>
        <v>7</v>
      </c>
      <c r="C318" s="169" t="s">
        <v>588</v>
      </c>
      <c r="D318" s="170"/>
      <c r="E318" s="54"/>
      <c r="F318" s="33"/>
      <c r="G318" s="23"/>
    </row>
    <row r="319" customHeight="1" spans="1:7">
      <c r="A319" s="167" t="s">
        <v>589</v>
      </c>
      <c r="B319" s="168">
        <f t="shared" si="5"/>
        <v>7</v>
      </c>
      <c r="C319" s="169" t="s">
        <v>590</v>
      </c>
      <c r="D319" s="170"/>
      <c r="E319" s="54"/>
      <c r="F319" s="33"/>
      <c r="G319" s="23"/>
    </row>
    <row r="320" customHeight="1" spans="1:7">
      <c r="A320" s="167" t="s">
        <v>591</v>
      </c>
      <c r="B320" s="168">
        <f t="shared" si="5"/>
        <v>7</v>
      </c>
      <c r="C320" s="169" t="s">
        <v>107</v>
      </c>
      <c r="D320" s="170"/>
      <c r="E320" s="54"/>
      <c r="F320" s="33"/>
      <c r="G320" s="23"/>
    </row>
    <row r="321" customHeight="1" spans="1:7">
      <c r="A321" s="167" t="s">
        <v>592</v>
      </c>
      <c r="B321" s="168">
        <f t="shared" si="5"/>
        <v>7</v>
      </c>
      <c r="C321" s="169" t="s">
        <v>593</v>
      </c>
      <c r="D321" s="170">
        <v>0</v>
      </c>
      <c r="E321" s="54">
        <f>F321-D321</f>
        <v>117585903.85</v>
      </c>
      <c r="F321" s="33">
        <v>117585903.85</v>
      </c>
      <c r="G321" s="23"/>
    </row>
    <row r="322" customHeight="1" spans="1:7">
      <c r="A322" s="162" t="s">
        <v>594</v>
      </c>
      <c r="B322" s="163">
        <f t="shared" si="5"/>
        <v>5</v>
      </c>
      <c r="C322" s="164" t="s">
        <v>595</v>
      </c>
      <c r="D322" s="172"/>
      <c r="E322" s="165"/>
      <c r="F322" s="165"/>
      <c r="G322" s="166"/>
    </row>
    <row r="323" customHeight="1" spans="1:7">
      <c r="A323" s="167" t="s">
        <v>596</v>
      </c>
      <c r="B323" s="168">
        <f t="shared" si="5"/>
        <v>7</v>
      </c>
      <c r="C323" s="169" t="s">
        <v>89</v>
      </c>
      <c r="D323" s="170"/>
      <c r="E323" s="54"/>
      <c r="F323" s="33"/>
      <c r="G323" s="23"/>
    </row>
    <row r="324" customHeight="1" spans="1:7">
      <c r="A324" s="167" t="s">
        <v>597</v>
      </c>
      <c r="B324" s="168">
        <f t="shared" si="5"/>
        <v>7</v>
      </c>
      <c r="C324" s="169" t="s">
        <v>91</v>
      </c>
      <c r="D324" s="170"/>
      <c r="E324" s="54"/>
      <c r="F324" s="33"/>
      <c r="G324" s="23"/>
    </row>
    <row r="325" customHeight="1" spans="1:7">
      <c r="A325" s="167" t="s">
        <v>598</v>
      </c>
      <c r="B325" s="168">
        <f t="shared" si="5"/>
        <v>7</v>
      </c>
      <c r="C325" s="169" t="s">
        <v>93</v>
      </c>
      <c r="D325" s="170"/>
      <c r="E325" s="54"/>
      <c r="F325" s="33"/>
      <c r="G325" s="23"/>
    </row>
    <row r="326" customHeight="1" spans="1:7">
      <c r="A326" s="167" t="s">
        <v>599</v>
      </c>
      <c r="B326" s="168">
        <f t="shared" ref="B326:B389" si="6">LEN(A326)</f>
        <v>7</v>
      </c>
      <c r="C326" s="169" t="s">
        <v>600</v>
      </c>
      <c r="D326" s="170"/>
      <c r="E326" s="54"/>
      <c r="F326" s="33"/>
      <c r="G326" s="23"/>
    </row>
    <row r="327" customHeight="1" spans="1:7">
      <c r="A327" s="167" t="s">
        <v>601</v>
      </c>
      <c r="B327" s="168">
        <f t="shared" si="6"/>
        <v>7</v>
      </c>
      <c r="C327" s="169" t="s">
        <v>107</v>
      </c>
      <c r="D327" s="170"/>
      <c r="E327" s="54"/>
      <c r="F327" s="33"/>
      <c r="G327" s="23"/>
    </row>
    <row r="328" customHeight="1" spans="1:7">
      <c r="A328" s="167" t="s">
        <v>602</v>
      </c>
      <c r="B328" s="168">
        <f t="shared" si="6"/>
        <v>7</v>
      </c>
      <c r="C328" s="169" t="s">
        <v>603</v>
      </c>
      <c r="D328" s="170"/>
      <c r="E328" s="54"/>
      <c r="F328" s="33"/>
      <c r="G328" s="23"/>
    </row>
    <row r="329" customHeight="1" spans="1:7">
      <c r="A329" s="162" t="s">
        <v>604</v>
      </c>
      <c r="B329" s="163">
        <f t="shared" si="6"/>
        <v>5</v>
      </c>
      <c r="C329" s="164" t="s">
        <v>605</v>
      </c>
      <c r="D329" s="172"/>
      <c r="E329" s="165">
        <f>F329-D329</f>
        <v>2375798.74</v>
      </c>
      <c r="F329" s="165">
        <f>SUM(F330:F336)</f>
        <v>2375798.74</v>
      </c>
      <c r="G329" s="166"/>
    </row>
    <row r="330" customHeight="1" spans="1:7">
      <c r="A330" s="167" t="s">
        <v>606</v>
      </c>
      <c r="B330" s="168">
        <f t="shared" si="6"/>
        <v>7</v>
      </c>
      <c r="C330" s="169" t="s">
        <v>89</v>
      </c>
      <c r="D330" s="170"/>
      <c r="E330" s="54">
        <f>F330-D330</f>
        <v>1302805.49</v>
      </c>
      <c r="F330" s="33">
        <v>1302805.49</v>
      </c>
      <c r="G330" s="23"/>
    </row>
    <row r="331" customHeight="1" spans="1:7">
      <c r="A331" s="167" t="s">
        <v>607</v>
      </c>
      <c r="B331" s="168">
        <f t="shared" si="6"/>
        <v>7</v>
      </c>
      <c r="C331" s="169" t="s">
        <v>91</v>
      </c>
      <c r="D331" s="170"/>
      <c r="E331" s="54"/>
      <c r="F331" s="33"/>
      <c r="G331" s="23"/>
    </row>
    <row r="332" customHeight="1" spans="1:7">
      <c r="A332" s="167" t="s">
        <v>608</v>
      </c>
      <c r="B332" s="168">
        <f t="shared" si="6"/>
        <v>7</v>
      </c>
      <c r="C332" s="169" t="s">
        <v>93</v>
      </c>
      <c r="D332" s="170"/>
      <c r="E332" s="54"/>
      <c r="F332" s="33"/>
      <c r="G332" s="23"/>
    </row>
    <row r="333" customHeight="1" spans="1:7">
      <c r="A333" s="167" t="s">
        <v>609</v>
      </c>
      <c r="B333" s="168">
        <f t="shared" si="6"/>
        <v>7</v>
      </c>
      <c r="C333" s="169" t="s">
        <v>610</v>
      </c>
      <c r="D333" s="170"/>
      <c r="E333" s="54"/>
      <c r="F333" s="33"/>
      <c r="G333" s="23"/>
    </row>
    <row r="334" customHeight="1" spans="1:7">
      <c r="A334" s="167" t="s">
        <v>611</v>
      </c>
      <c r="B334" s="168">
        <f t="shared" si="6"/>
        <v>7</v>
      </c>
      <c r="C334" s="169" t="s">
        <v>612</v>
      </c>
      <c r="D334" s="170"/>
      <c r="E334" s="54"/>
      <c r="F334" s="33"/>
      <c r="G334" s="23"/>
    </row>
    <row r="335" customHeight="1" spans="1:7">
      <c r="A335" s="167" t="s">
        <v>613</v>
      </c>
      <c r="B335" s="168">
        <f t="shared" si="6"/>
        <v>7</v>
      </c>
      <c r="C335" s="169" t="s">
        <v>107</v>
      </c>
      <c r="D335" s="170"/>
      <c r="E335" s="54"/>
      <c r="F335" s="33"/>
      <c r="G335" s="23"/>
    </row>
    <row r="336" customHeight="1" spans="1:7">
      <c r="A336" s="167" t="s">
        <v>614</v>
      </c>
      <c r="B336" s="168">
        <f t="shared" si="6"/>
        <v>7</v>
      </c>
      <c r="C336" s="169" t="s">
        <v>615</v>
      </c>
      <c r="D336" s="170"/>
      <c r="E336" s="54">
        <f>F336-D336</f>
        <v>1072993.25</v>
      </c>
      <c r="F336" s="33">
        <v>1072993.25</v>
      </c>
      <c r="G336" s="23"/>
    </row>
    <row r="337" customHeight="1" spans="1:7">
      <c r="A337" s="162" t="s">
        <v>616</v>
      </c>
      <c r="B337" s="163">
        <f t="shared" si="6"/>
        <v>5</v>
      </c>
      <c r="C337" s="164" t="s">
        <v>617</v>
      </c>
      <c r="D337" s="172"/>
      <c r="E337" s="165">
        <f>F337-D337</f>
        <v>4041629</v>
      </c>
      <c r="F337" s="165">
        <f>SUM(F338:F345)</f>
        <v>4041629</v>
      </c>
      <c r="G337" s="166"/>
    </row>
    <row r="338" customHeight="1" spans="1:7">
      <c r="A338" s="167" t="s">
        <v>618</v>
      </c>
      <c r="B338" s="168">
        <f t="shared" si="6"/>
        <v>7</v>
      </c>
      <c r="C338" s="169" t="s">
        <v>89</v>
      </c>
      <c r="D338" s="170"/>
      <c r="E338" s="54">
        <f>F338-D338</f>
        <v>2221306</v>
      </c>
      <c r="F338" s="33">
        <v>2221306</v>
      </c>
      <c r="G338" s="23"/>
    </row>
    <row r="339" customHeight="1" spans="1:7">
      <c r="A339" s="167" t="s">
        <v>619</v>
      </c>
      <c r="B339" s="168">
        <f t="shared" si="6"/>
        <v>7</v>
      </c>
      <c r="C339" s="169" t="s">
        <v>91</v>
      </c>
      <c r="D339" s="170"/>
      <c r="E339" s="54"/>
      <c r="F339" s="33"/>
      <c r="G339" s="23"/>
    </row>
    <row r="340" customHeight="1" spans="1:7">
      <c r="A340" s="167" t="s">
        <v>620</v>
      </c>
      <c r="B340" s="168">
        <f t="shared" si="6"/>
        <v>7</v>
      </c>
      <c r="C340" s="169" t="s">
        <v>93</v>
      </c>
      <c r="D340" s="170"/>
      <c r="E340" s="54"/>
      <c r="F340" s="33"/>
      <c r="G340" s="23"/>
    </row>
    <row r="341" customHeight="1" spans="1:7">
      <c r="A341" s="167" t="s">
        <v>621</v>
      </c>
      <c r="B341" s="168">
        <f t="shared" si="6"/>
        <v>7</v>
      </c>
      <c r="C341" s="169" t="s">
        <v>622</v>
      </c>
      <c r="D341" s="170"/>
      <c r="E341" s="54"/>
      <c r="F341" s="33"/>
      <c r="G341" s="23"/>
    </row>
    <row r="342" customHeight="1" spans="1:7">
      <c r="A342" s="167" t="s">
        <v>623</v>
      </c>
      <c r="B342" s="168">
        <f t="shared" si="6"/>
        <v>7</v>
      </c>
      <c r="C342" s="169" t="s">
        <v>624</v>
      </c>
      <c r="D342" s="170"/>
      <c r="E342" s="54"/>
      <c r="F342" s="33"/>
      <c r="G342" s="23"/>
    </row>
    <row r="343" customHeight="1" spans="1:7">
      <c r="A343" s="167" t="s">
        <v>625</v>
      </c>
      <c r="B343" s="168">
        <f t="shared" si="6"/>
        <v>7</v>
      </c>
      <c r="C343" s="169" t="s">
        <v>626</v>
      </c>
      <c r="D343" s="170"/>
      <c r="E343" s="54"/>
      <c r="F343" s="33"/>
      <c r="G343" s="23"/>
    </row>
    <row r="344" customHeight="1" spans="1:7">
      <c r="A344" s="167" t="s">
        <v>627</v>
      </c>
      <c r="B344" s="168">
        <f t="shared" si="6"/>
        <v>7</v>
      </c>
      <c r="C344" s="169" t="s">
        <v>107</v>
      </c>
      <c r="D344" s="170"/>
      <c r="E344" s="54"/>
      <c r="F344" s="33"/>
      <c r="G344" s="23"/>
    </row>
    <row r="345" customHeight="1" spans="1:7">
      <c r="A345" s="167" t="s">
        <v>628</v>
      </c>
      <c r="B345" s="168">
        <f t="shared" si="6"/>
        <v>7</v>
      </c>
      <c r="C345" s="169" t="s">
        <v>629</v>
      </c>
      <c r="D345" s="170"/>
      <c r="E345" s="54">
        <f>F345-D345</f>
        <v>1820323</v>
      </c>
      <c r="F345" s="33">
        <v>1820323</v>
      </c>
      <c r="G345" s="23"/>
    </row>
    <row r="346" customHeight="1" spans="1:7">
      <c r="A346" s="162" t="s">
        <v>630</v>
      </c>
      <c r="B346" s="163">
        <f t="shared" si="6"/>
        <v>5</v>
      </c>
      <c r="C346" s="164" t="s">
        <v>631</v>
      </c>
      <c r="D346" s="165">
        <f>SUM(D347:D359)</f>
        <v>4775857.87</v>
      </c>
      <c r="E346" s="165">
        <f>F346-D346</f>
        <v>3898315.96</v>
      </c>
      <c r="F346" s="165">
        <f>SUM(F347:F359)</f>
        <v>8674173.83</v>
      </c>
      <c r="G346" s="166">
        <f>E346/D346</f>
        <v>0.81625460097706</v>
      </c>
    </row>
    <row r="347" customHeight="1" spans="1:7">
      <c r="A347" s="167" t="s">
        <v>632</v>
      </c>
      <c r="B347" s="168">
        <f t="shared" si="6"/>
        <v>7</v>
      </c>
      <c r="C347" s="169" t="s">
        <v>89</v>
      </c>
      <c r="D347" s="173">
        <v>4416158.47</v>
      </c>
      <c r="E347" s="54">
        <f>F347-D347</f>
        <v>1298084.88</v>
      </c>
      <c r="F347" s="33">
        <v>5714243.35</v>
      </c>
      <c r="G347" s="23">
        <f>E347/D347</f>
        <v>0.293939832281426</v>
      </c>
    </row>
    <row r="348" customHeight="1" spans="1:7">
      <c r="A348" s="167" t="s">
        <v>633</v>
      </c>
      <c r="B348" s="168">
        <f t="shared" si="6"/>
        <v>7</v>
      </c>
      <c r="C348" s="169" t="s">
        <v>91</v>
      </c>
      <c r="D348" s="174"/>
      <c r="E348" s="54">
        <f>F348-D348</f>
        <v>18526.08</v>
      </c>
      <c r="F348" s="33">
        <v>18526.08</v>
      </c>
      <c r="G348" s="23"/>
    </row>
    <row r="349" customHeight="1" spans="1:7">
      <c r="A349" s="167" t="s">
        <v>634</v>
      </c>
      <c r="B349" s="168">
        <f t="shared" si="6"/>
        <v>7</v>
      </c>
      <c r="C349" s="169" t="s">
        <v>93</v>
      </c>
      <c r="D349" s="174"/>
      <c r="E349" s="54"/>
      <c r="F349" s="33"/>
      <c r="G349" s="23"/>
    </row>
    <row r="350" customHeight="1" spans="1:7">
      <c r="A350" s="167" t="s">
        <v>635</v>
      </c>
      <c r="B350" s="168">
        <f t="shared" si="6"/>
        <v>7</v>
      </c>
      <c r="C350" s="169" t="s">
        <v>636</v>
      </c>
      <c r="D350" s="174"/>
      <c r="E350" s="54"/>
      <c r="F350" s="33"/>
      <c r="G350" s="23"/>
    </row>
    <row r="351" customHeight="1" spans="1:7">
      <c r="A351" s="167" t="s">
        <v>637</v>
      </c>
      <c r="B351" s="168">
        <f t="shared" si="6"/>
        <v>7</v>
      </c>
      <c r="C351" s="169" t="s">
        <v>638</v>
      </c>
      <c r="D351" s="174"/>
      <c r="E351" s="54"/>
      <c r="F351" s="33"/>
      <c r="G351" s="23"/>
    </row>
    <row r="352" customHeight="1" spans="1:7">
      <c r="A352" s="167" t="s">
        <v>639</v>
      </c>
      <c r="B352" s="168">
        <f t="shared" si="6"/>
        <v>7</v>
      </c>
      <c r="C352" s="169" t="s">
        <v>640</v>
      </c>
      <c r="D352" s="174">
        <v>49600</v>
      </c>
      <c r="E352" s="54">
        <f>F352-D352</f>
        <v>-49600</v>
      </c>
      <c r="F352" s="33">
        <v>0</v>
      </c>
      <c r="G352" s="23">
        <f>E352/D352</f>
        <v>-1</v>
      </c>
    </row>
    <row r="353" customHeight="1" spans="1:7">
      <c r="A353" s="167" t="s">
        <v>641</v>
      </c>
      <c r="B353" s="168">
        <f t="shared" si="6"/>
        <v>7</v>
      </c>
      <c r="C353" s="169" t="s">
        <v>642</v>
      </c>
      <c r="D353" s="174"/>
      <c r="E353" s="54">
        <f>F353-D353</f>
        <v>558200</v>
      </c>
      <c r="F353" s="33">
        <v>558200</v>
      </c>
      <c r="G353" s="23"/>
    </row>
    <row r="354" customHeight="1" spans="1:7">
      <c r="A354" s="167" t="s">
        <v>643</v>
      </c>
      <c r="B354" s="168">
        <f t="shared" si="6"/>
        <v>7</v>
      </c>
      <c r="C354" s="169" t="s">
        <v>644</v>
      </c>
      <c r="D354" s="174"/>
      <c r="E354" s="54"/>
      <c r="F354" s="33"/>
      <c r="G354" s="23"/>
    </row>
    <row r="355" customHeight="1" spans="1:7">
      <c r="A355" s="167" t="s">
        <v>645</v>
      </c>
      <c r="B355" s="168">
        <f t="shared" si="6"/>
        <v>7</v>
      </c>
      <c r="C355" s="169" t="s">
        <v>646</v>
      </c>
      <c r="D355" s="174"/>
      <c r="E355" s="54">
        <f>F355-D355</f>
        <v>877200</v>
      </c>
      <c r="F355" s="33">
        <v>877200</v>
      </c>
      <c r="G355" s="23"/>
    </row>
    <row r="356" customHeight="1" spans="1:7">
      <c r="A356" s="167" t="s">
        <v>647</v>
      </c>
      <c r="B356" s="168">
        <f t="shared" si="6"/>
        <v>7</v>
      </c>
      <c r="C356" s="169" t="s">
        <v>648</v>
      </c>
      <c r="D356" s="174"/>
      <c r="E356" s="54">
        <f>F356-D356</f>
        <v>55905</v>
      </c>
      <c r="F356" s="33">
        <v>55905</v>
      </c>
      <c r="G356" s="23"/>
    </row>
    <row r="357" customHeight="1" spans="1:7">
      <c r="A357" s="167" t="s">
        <v>649</v>
      </c>
      <c r="B357" s="168">
        <f t="shared" si="6"/>
        <v>7</v>
      </c>
      <c r="C357" s="169" t="s">
        <v>190</v>
      </c>
      <c r="D357" s="174"/>
      <c r="E357" s="54"/>
      <c r="F357" s="33"/>
      <c r="G357" s="23"/>
    </row>
    <row r="358" customHeight="1" spans="1:7">
      <c r="A358" s="167" t="s">
        <v>650</v>
      </c>
      <c r="B358" s="168">
        <f t="shared" si="6"/>
        <v>7</v>
      </c>
      <c r="C358" s="169" t="s">
        <v>107</v>
      </c>
      <c r="D358" s="174"/>
      <c r="E358" s="54"/>
      <c r="F358" s="33"/>
      <c r="G358" s="23"/>
    </row>
    <row r="359" customHeight="1" spans="1:7">
      <c r="A359" s="167" t="s">
        <v>651</v>
      </c>
      <c r="B359" s="168">
        <f t="shared" si="6"/>
        <v>7</v>
      </c>
      <c r="C359" s="169" t="s">
        <v>652</v>
      </c>
      <c r="D359" s="174">
        <v>310099.4</v>
      </c>
      <c r="E359" s="54">
        <f>F359-D359</f>
        <v>1140000</v>
      </c>
      <c r="F359" s="33">
        <v>1450099.4</v>
      </c>
      <c r="G359" s="23">
        <f>E359/D359</f>
        <v>3.67624058608304</v>
      </c>
    </row>
    <row r="360" customHeight="1" spans="1:7">
      <c r="A360" s="162" t="s">
        <v>653</v>
      </c>
      <c r="B360" s="163">
        <f t="shared" si="6"/>
        <v>5</v>
      </c>
      <c r="C360" s="164" t="s">
        <v>654</v>
      </c>
      <c r="D360" s="172"/>
      <c r="E360" s="165"/>
      <c r="F360" s="165"/>
      <c r="G360" s="166"/>
    </row>
    <row r="361" customHeight="1" spans="1:7">
      <c r="A361" s="167" t="s">
        <v>655</v>
      </c>
      <c r="B361" s="168">
        <f t="shared" si="6"/>
        <v>7</v>
      </c>
      <c r="C361" s="169" t="s">
        <v>89</v>
      </c>
      <c r="D361" s="170"/>
      <c r="E361" s="54"/>
      <c r="F361" s="33"/>
      <c r="G361" s="23"/>
    </row>
    <row r="362" customHeight="1" spans="1:7">
      <c r="A362" s="167" t="s">
        <v>656</v>
      </c>
      <c r="B362" s="168">
        <f t="shared" si="6"/>
        <v>7</v>
      </c>
      <c r="C362" s="169" t="s">
        <v>91</v>
      </c>
      <c r="D362" s="170"/>
      <c r="E362" s="54"/>
      <c r="F362" s="33"/>
      <c r="G362" s="23"/>
    </row>
    <row r="363" customHeight="1" spans="1:7">
      <c r="A363" s="167" t="s">
        <v>657</v>
      </c>
      <c r="B363" s="168">
        <f t="shared" si="6"/>
        <v>7</v>
      </c>
      <c r="C363" s="169" t="s">
        <v>93</v>
      </c>
      <c r="D363" s="170"/>
      <c r="E363" s="54"/>
      <c r="F363" s="33"/>
      <c r="G363" s="23"/>
    </row>
    <row r="364" customHeight="1" spans="1:7">
      <c r="A364" s="167" t="s">
        <v>658</v>
      </c>
      <c r="B364" s="168">
        <f t="shared" si="6"/>
        <v>7</v>
      </c>
      <c r="C364" s="169" t="s">
        <v>659</v>
      </c>
      <c r="D364" s="170"/>
      <c r="E364" s="54"/>
      <c r="F364" s="33"/>
      <c r="G364" s="23"/>
    </row>
    <row r="365" customHeight="1" spans="1:7">
      <c r="A365" s="167" t="s">
        <v>660</v>
      </c>
      <c r="B365" s="168">
        <f t="shared" si="6"/>
        <v>7</v>
      </c>
      <c r="C365" s="169" t="s">
        <v>661</v>
      </c>
      <c r="D365" s="170"/>
      <c r="E365" s="54"/>
      <c r="F365" s="33"/>
      <c r="G365" s="23"/>
    </row>
    <row r="366" customHeight="1" spans="1:7">
      <c r="A366" s="167" t="s">
        <v>662</v>
      </c>
      <c r="B366" s="168">
        <f t="shared" si="6"/>
        <v>7</v>
      </c>
      <c r="C366" s="169" t="s">
        <v>663</v>
      </c>
      <c r="D366" s="170"/>
      <c r="E366" s="54"/>
      <c r="F366" s="33"/>
      <c r="G366" s="23"/>
    </row>
    <row r="367" customHeight="1" spans="1:7">
      <c r="A367" s="167" t="s">
        <v>664</v>
      </c>
      <c r="B367" s="168">
        <f t="shared" si="6"/>
        <v>7</v>
      </c>
      <c r="C367" s="169" t="s">
        <v>190</v>
      </c>
      <c r="D367" s="170"/>
      <c r="E367" s="54"/>
      <c r="F367" s="33"/>
      <c r="G367" s="23"/>
    </row>
    <row r="368" customHeight="1" spans="1:7">
      <c r="A368" s="167" t="s">
        <v>665</v>
      </c>
      <c r="B368" s="168">
        <f t="shared" si="6"/>
        <v>7</v>
      </c>
      <c r="C368" s="169" t="s">
        <v>107</v>
      </c>
      <c r="D368" s="170"/>
      <c r="E368" s="54"/>
      <c r="F368" s="33"/>
      <c r="G368" s="23"/>
    </row>
    <row r="369" customHeight="1" spans="1:7">
      <c r="A369" s="167" t="s">
        <v>666</v>
      </c>
      <c r="B369" s="168">
        <f t="shared" si="6"/>
        <v>7</v>
      </c>
      <c r="C369" s="169" t="s">
        <v>667</v>
      </c>
      <c r="D369" s="170"/>
      <c r="E369" s="54"/>
      <c r="F369" s="33"/>
      <c r="G369" s="23"/>
    </row>
    <row r="370" customHeight="1" spans="1:7">
      <c r="A370" s="162" t="s">
        <v>668</v>
      </c>
      <c r="B370" s="163">
        <f t="shared" si="6"/>
        <v>5</v>
      </c>
      <c r="C370" s="164" t="s">
        <v>669</v>
      </c>
      <c r="D370" s="172"/>
      <c r="E370" s="165"/>
      <c r="F370" s="165"/>
      <c r="G370" s="166"/>
    </row>
    <row r="371" customHeight="1" spans="1:7">
      <c r="A371" s="167" t="s">
        <v>670</v>
      </c>
      <c r="B371" s="168">
        <f t="shared" si="6"/>
        <v>7</v>
      </c>
      <c r="C371" s="169" t="s">
        <v>89</v>
      </c>
      <c r="D371" s="170"/>
      <c r="E371" s="54"/>
      <c r="F371" s="33"/>
      <c r="G371" s="23"/>
    </row>
    <row r="372" customHeight="1" spans="1:7">
      <c r="A372" s="167" t="s">
        <v>671</v>
      </c>
      <c r="B372" s="168">
        <f t="shared" si="6"/>
        <v>7</v>
      </c>
      <c r="C372" s="169" t="s">
        <v>91</v>
      </c>
      <c r="D372" s="170"/>
      <c r="E372" s="54"/>
      <c r="F372" s="33"/>
      <c r="G372" s="23"/>
    </row>
    <row r="373" customHeight="1" spans="1:7">
      <c r="A373" s="167" t="s">
        <v>672</v>
      </c>
      <c r="B373" s="168">
        <f t="shared" si="6"/>
        <v>7</v>
      </c>
      <c r="C373" s="169" t="s">
        <v>93</v>
      </c>
      <c r="D373" s="170"/>
      <c r="E373" s="54"/>
      <c r="F373" s="33"/>
      <c r="G373" s="23"/>
    </row>
    <row r="374" customHeight="1" spans="1:7">
      <c r="A374" s="167" t="s">
        <v>673</v>
      </c>
      <c r="B374" s="168">
        <f t="shared" si="6"/>
        <v>7</v>
      </c>
      <c r="C374" s="169" t="s">
        <v>674</v>
      </c>
      <c r="D374" s="170"/>
      <c r="E374" s="54"/>
      <c r="F374" s="33"/>
      <c r="G374" s="23"/>
    </row>
    <row r="375" customHeight="1" spans="1:7">
      <c r="A375" s="167" t="s">
        <v>675</v>
      </c>
      <c r="B375" s="168">
        <f t="shared" si="6"/>
        <v>7</v>
      </c>
      <c r="C375" s="169" t="s">
        <v>676</v>
      </c>
      <c r="D375" s="170"/>
      <c r="E375" s="54"/>
      <c r="F375" s="33"/>
      <c r="G375" s="23"/>
    </row>
    <row r="376" customHeight="1" spans="1:7">
      <c r="A376" s="167" t="s">
        <v>677</v>
      </c>
      <c r="B376" s="168">
        <f t="shared" si="6"/>
        <v>7</v>
      </c>
      <c r="C376" s="169" t="s">
        <v>678</v>
      </c>
      <c r="D376" s="170"/>
      <c r="E376" s="54"/>
      <c r="F376" s="33"/>
      <c r="G376" s="23"/>
    </row>
    <row r="377" customHeight="1" spans="1:7">
      <c r="A377" s="167" t="s">
        <v>679</v>
      </c>
      <c r="B377" s="168">
        <f t="shared" si="6"/>
        <v>7</v>
      </c>
      <c r="C377" s="169" t="s">
        <v>190</v>
      </c>
      <c r="D377" s="170"/>
      <c r="E377" s="54"/>
      <c r="F377" s="33"/>
      <c r="G377" s="23"/>
    </row>
    <row r="378" customHeight="1" spans="1:7">
      <c r="A378" s="167" t="s">
        <v>680</v>
      </c>
      <c r="B378" s="168">
        <f t="shared" si="6"/>
        <v>7</v>
      </c>
      <c r="C378" s="169" t="s">
        <v>107</v>
      </c>
      <c r="D378" s="170"/>
      <c r="E378" s="54"/>
      <c r="F378" s="33"/>
      <c r="G378" s="23"/>
    </row>
    <row r="379" customHeight="1" spans="1:7">
      <c r="A379" s="167" t="s">
        <v>681</v>
      </c>
      <c r="B379" s="168">
        <f t="shared" si="6"/>
        <v>7</v>
      </c>
      <c r="C379" s="169" t="s">
        <v>682</v>
      </c>
      <c r="D379" s="170"/>
      <c r="E379" s="54"/>
      <c r="F379" s="33"/>
      <c r="G379" s="23"/>
    </row>
    <row r="380" customHeight="1" spans="1:7">
      <c r="A380" s="162" t="s">
        <v>683</v>
      </c>
      <c r="B380" s="163">
        <f t="shared" si="6"/>
        <v>5</v>
      </c>
      <c r="C380" s="164" t="s">
        <v>684</v>
      </c>
      <c r="D380" s="172"/>
      <c r="E380" s="165"/>
      <c r="F380" s="165"/>
      <c r="G380" s="166"/>
    </row>
    <row r="381" customHeight="1" spans="1:7">
      <c r="A381" s="167" t="s">
        <v>685</v>
      </c>
      <c r="B381" s="168">
        <f t="shared" si="6"/>
        <v>7</v>
      </c>
      <c r="C381" s="169" t="s">
        <v>89</v>
      </c>
      <c r="D381" s="170"/>
      <c r="E381" s="54"/>
      <c r="F381" s="33"/>
      <c r="G381" s="23"/>
    </row>
    <row r="382" customHeight="1" spans="1:7">
      <c r="A382" s="167" t="s">
        <v>686</v>
      </c>
      <c r="B382" s="168">
        <f t="shared" si="6"/>
        <v>7</v>
      </c>
      <c r="C382" s="169" t="s">
        <v>91</v>
      </c>
      <c r="D382" s="170"/>
      <c r="E382" s="54"/>
      <c r="F382" s="33"/>
      <c r="G382" s="23"/>
    </row>
    <row r="383" customHeight="1" spans="1:7">
      <c r="A383" s="167" t="s">
        <v>687</v>
      </c>
      <c r="B383" s="168">
        <f t="shared" si="6"/>
        <v>7</v>
      </c>
      <c r="C383" s="169" t="s">
        <v>93</v>
      </c>
      <c r="D383" s="170"/>
      <c r="E383" s="54"/>
      <c r="F383" s="33"/>
      <c r="G383" s="23"/>
    </row>
    <row r="384" customHeight="1" spans="1:7">
      <c r="A384" s="167" t="s">
        <v>688</v>
      </c>
      <c r="B384" s="168">
        <f t="shared" si="6"/>
        <v>7</v>
      </c>
      <c r="C384" s="169" t="s">
        <v>689</v>
      </c>
      <c r="D384" s="170"/>
      <c r="E384" s="54"/>
      <c r="F384" s="33"/>
      <c r="G384" s="23"/>
    </row>
    <row r="385" customHeight="1" spans="1:7">
      <c r="A385" s="167" t="s">
        <v>690</v>
      </c>
      <c r="B385" s="168">
        <f t="shared" si="6"/>
        <v>7</v>
      </c>
      <c r="C385" s="169" t="s">
        <v>691</v>
      </c>
      <c r="D385" s="170"/>
      <c r="E385" s="54"/>
      <c r="F385" s="33"/>
      <c r="G385" s="23"/>
    </row>
    <row r="386" customHeight="1" spans="1:7">
      <c r="A386" s="167" t="s">
        <v>692</v>
      </c>
      <c r="B386" s="168">
        <f t="shared" si="6"/>
        <v>7</v>
      </c>
      <c r="C386" s="169" t="s">
        <v>107</v>
      </c>
      <c r="D386" s="170"/>
      <c r="E386" s="54"/>
      <c r="F386" s="33"/>
      <c r="G386" s="23"/>
    </row>
    <row r="387" customHeight="1" spans="1:7">
      <c r="A387" s="167" t="s">
        <v>693</v>
      </c>
      <c r="B387" s="168">
        <f t="shared" si="6"/>
        <v>7</v>
      </c>
      <c r="C387" s="169" t="s">
        <v>694</v>
      </c>
      <c r="D387" s="170"/>
      <c r="E387" s="54"/>
      <c r="F387" s="33"/>
      <c r="G387" s="23"/>
    </row>
    <row r="388" customHeight="1" spans="1:7">
      <c r="A388" s="162" t="s">
        <v>695</v>
      </c>
      <c r="B388" s="163">
        <f t="shared" si="6"/>
        <v>5</v>
      </c>
      <c r="C388" s="164" t="s">
        <v>696</v>
      </c>
      <c r="D388" s="172"/>
      <c r="E388" s="165"/>
      <c r="F388" s="165"/>
      <c r="G388" s="166"/>
    </row>
    <row r="389" customHeight="1" spans="1:7">
      <c r="A389" s="167" t="s">
        <v>697</v>
      </c>
      <c r="B389" s="168">
        <f t="shared" si="6"/>
        <v>7</v>
      </c>
      <c r="C389" s="169" t="s">
        <v>89</v>
      </c>
      <c r="D389" s="170"/>
      <c r="E389" s="54"/>
      <c r="F389" s="33"/>
      <c r="G389" s="23"/>
    </row>
    <row r="390" customHeight="1" spans="1:7">
      <c r="A390" s="167" t="s">
        <v>698</v>
      </c>
      <c r="B390" s="168">
        <f t="shared" ref="B390:B453" si="7">LEN(A390)</f>
        <v>7</v>
      </c>
      <c r="C390" s="169" t="s">
        <v>91</v>
      </c>
      <c r="D390" s="170"/>
      <c r="E390" s="54"/>
      <c r="F390" s="33"/>
      <c r="G390" s="23"/>
    </row>
    <row r="391" customHeight="1" spans="1:7">
      <c r="A391" s="167" t="s">
        <v>699</v>
      </c>
      <c r="B391" s="168">
        <f t="shared" si="7"/>
        <v>7</v>
      </c>
      <c r="C391" s="169" t="s">
        <v>190</v>
      </c>
      <c r="D391" s="170"/>
      <c r="E391" s="54"/>
      <c r="F391" s="33"/>
      <c r="G391" s="23"/>
    </row>
    <row r="392" customHeight="1" spans="1:7">
      <c r="A392" s="167" t="s">
        <v>700</v>
      </c>
      <c r="B392" s="168">
        <f t="shared" si="7"/>
        <v>7</v>
      </c>
      <c r="C392" s="169" t="s">
        <v>701</v>
      </c>
      <c r="D392" s="170"/>
      <c r="E392" s="54"/>
      <c r="F392" s="33"/>
      <c r="G392" s="23"/>
    </row>
    <row r="393" customHeight="1" spans="1:7">
      <c r="A393" s="167" t="s">
        <v>702</v>
      </c>
      <c r="B393" s="168">
        <f t="shared" si="7"/>
        <v>7</v>
      </c>
      <c r="C393" s="169" t="s">
        <v>703</v>
      </c>
      <c r="D393" s="170"/>
      <c r="E393" s="54"/>
      <c r="F393" s="33"/>
      <c r="G393" s="23"/>
    </row>
    <row r="394" customHeight="1" spans="1:7">
      <c r="A394" s="162" t="s">
        <v>704</v>
      </c>
      <c r="B394" s="163">
        <f t="shared" si="7"/>
        <v>5</v>
      </c>
      <c r="C394" s="164" t="s">
        <v>705</v>
      </c>
      <c r="D394" s="165">
        <f>SUM(D395:D396)</f>
        <v>210000</v>
      </c>
      <c r="E394" s="165">
        <f>F394-D394</f>
        <v>360000</v>
      </c>
      <c r="F394" s="165">
        <f>SUM(F395:F396)</f>
        <v>570000</v>
      </c>
      <c r="G394" s="166">
        <f>E394/D394</f>
        <v>1.71428571428571</v>
      </c>
    </row>
    <row r="395" customHeight="1" spans="1:7">
      <c r="A395" s="167" t="s">
        <v>706</v>
      </c>
      <c r="B395" s="168">
        <f t="shared" si="7"/>
        <v>7</v>
      </c>
      <c r="C395" s="169" t="s">
        <v>707</v>
      </c>
      <c r="D395" s="170"/>
      <c r="E395" s="54"/>
      <c r="F395" s="33"/>
      <c r="G395" s="23"/>
    </row>
    <row r="396" customHeight="1" spans="1:7">
      <c r="A396" s="167" t="s">
        <v>708</v>
      </c>
      <c r="B396" s="168">
        <f t="shared" si="7"/>
        <v>7</v>
      </c>
      <c r="C396" s="169" t="s">
        <v>709</v>
      </c>
      <c r="D396" s="174">
        <v>210000</v>
      </c>
      <c r="E396" s="54">
        <f>F396-D396</f>
        <v>360000</v>
      </c>
      <c r="F396" s="33">
        <v>570000</v>
      </c>
      <c r="G396" s="23">
        <f>E396/D396</f>
        <v>1.71428571428571</v>
      </c>
    </row>
    <row r="397" s="133" customFormat="1" customHeight="1" spans="1:7">
      <c r="A397" s="159" t="s">
        <v>710</v>
      </c>
      <c r="B397" s="156">
        <f t="shared" si="7"/>
        <v>3</v>
      </c>
      <c r="C397" s="155" t="s">
        <v>711</v>
      </c>
      <c r="D397" s="160">
        <f>D398+D403+D410+D416+D422+D426+D430+D434+D440+D447</f>
        <v>565933705.21</v>
      </c>
      <c r="E397" s="160">
        <f>F397-D397</f>
        <v>88050530.9200002</v>
      </c>
      <c r="F397" s="160">
        <f>F398+F403+F410+F416+F422+F426+F430+F434+F440+F447</f>
        <v>653984236.13</v>
      </c>
      <c r="G397" s="161">
        <f>E397/D397</f>
        <v>0.155584532445063</v>
      </c>
    </row>
    <row r="398" customHeight="1" spans="1:7">
      <c r="A398" s="162" t="s">
        <v>712</v>
      </c>
      <c r="B398" s="163">
        <f t="shared" si="7"/>
        <v>5</v>
      </c>
      <c r="C398" s="164" t="s">
        <v>713</v>
      </c>
      <c r="D398" s="165">
        <f>SUM(D399:D402)</f>
        <v>5033912.88</v>
      </c>
      <c r="E398" s="165">
        <f>F398-D398</f>
        <v>9540363.35</v>
      </c>
      <c r="F398" s="165">
        <f>SUM(F399:F402)</f>
        <v>14574276.23</v>
      </c>
      <c r="G398" s="166">
        <f>E398/D398</f>
        <v>1.89521820846451</v>
      </c>
    </row>
    <row r="399" customHeight="1" spans="1:7">
      <c r="A399" s="167" t="s">
        <v>714</v>
      </c>
      <c r="B399" s="168">
        <f t="shared" si="7"/>
        <v>7</v>
      </c>
      <c r="C399" s="169" t="s">
        <v>89</v>
      </c>
      <c r="D399" s="170">
        <v>1023333.8</v>
      </c>
      <c r="E399" s="54">
        <f>F399-D399</f>
        <v>340170.1</v>
      </c>
      <c r="F399" s="33">
        <v>1363503.9</v>
      </c>
      <c r="G399" s="23">
        <f>E399/D399</f>
        <v>0.332413626912352</v>
      </c>
    </row>
    <row r="400" customHeight="1" spans="1:7">
      <c r="A400" s="167" t="s">
        <v>715</v>
      </c>
      <c r="B400" s="168">
        <f t="shared" si="7"/>
        <v>7</v>
      </c>
      <c r="C400" s="169" t="s">
        <v>91</v>
      </c>
      <c r="D400" s="170"/>
      <c r="E400" s="54">
        <f>F400-D400</f>
        <v>8597100.28</v>
      </c>
      <c r="F400" s="33">
        <v>8597100.28</v>
      </c>
      <c r="G400" s="23"/>
    </row>
    <row r="401" customHeight="1" spans="1:7">
      <c r="A401" s="167" t="s">
        <v>716</v>
      </c>
      <c r="B401" s="168">
        <f t="shared" si="7"/>
        <v>7</v>
      </c>
      <c r="C401" s="169" t="s">
        <v>93</v>
      </c>
      <c r="D401" s="170"/>
      <c r="E401" s="54"/>
      <c r="F401" s="33"/>
      <c r="G401" s="23"/>
    </row>
    <row r="402" customHeight="1" spans="1:7">
      <c r="A402" s="167" t="s">
        <v>717</v>
      </c>
      <c r="B402" s="168">
        <f t="shared" si="7"/>
        <v>7</v>
      </c>
      <c r="C402" s="169" t="s">
        <v>718</v>
      </c>
      <c r="D402" s="170">
        <v>4010579.08</v>
      </c>
      <c r="E402" s="54">
        <f t="shared" ref="E402:E407" si="8">F402-D402</f>
        <v>603092.97</v>
      </c>
      <c r="F402" s="33">
        <v>4613672.05</v>
      </c>
      <c r="G402" s="23">
        <f>E402/D402</f>
        <v>0.150375533799473</v>
      </c>
    </row>
    <row r="403" customHeight="1" spans="1:7">
      <c r="A403" s="162" t="s">
        <v>719</v>
      </c>
      <c r="B403" s="163">
        <f t="shared" si="7"/>
        <v>5</v>
      </c>
      <c r="C403" s="164" t="s">
        <v>720</v>
      </c>
      <c r="D403" s="165">
        <f>SUM(D404:D409)</f>
        <v>557245038.68</v>
      </c>
      <c r="E403" s="165">
        <f t="shared" si="8"/>
        <v>77801264.2100002</v>
      </c>
      <c r="F403" s="165">
        <f>SUM(F404:F409)</f>
        <v>635046302.89</v>
      </c>
      <c r="G403" s="166">
        <f>E403/D403</f>
        <v>0.139617688466631</v>
      </c>
    </row>
    <row r="404" customHeight="1" spans="1:7">
      <c r="A404" s="167" t="s">
        <v>721</v>
      </c>
      <c r="B404" s="168">
        <f t="shared" si="7"/>
        <v>7</v>
      </c>
      <c r="C404" s="169" t="s">
        <v>722</v>
      </c>
      <c r="D404" s="170">
        <v>33576367.01</v>
      </c>
      <c r="E404" s="54">
        <f t="shared" si="8"/>
        <v>21701000.56</v>
      </c>
      <c r="F404" s="33">
        <v>55277367.57</v>
      </c>
      <c r="G404" s="23">
        <f>E404/D404</f>
        <v>0.646317707735826</v>
      </c>
    </row>
    <row r="405" customHeight="1" spans="1:7">
      <c r="A405" s="167" t="s">
        <v>723</v>
      </c>
      <c r="B405" s="168">
        <f t="shared" si="7"/>
        <v>7</v>
      </c>
      <c r="C405" s="169" t="s">
        <v>724</v>
      </c>
      <c r="D405" s="170">
        <v>282517150.94</v>
      </c>
      <c r="E405" s="54">
        <f t="shared" si="8"/>
        <v>16743687.53</v>
      </c>
      <c r="F405" s="33">
        <v>299260838.47</v>
      </c>
      <c r="G405" s="23">
        <f>E405/D405</f>
        <v>0.0592660922506471</v>
      </c>
    </row>
    <row r="406" customHeight="1" spans="1:7">
      <c r="A406" s="167" t="s">
        <v>725</v>
      </c>
      <c r="B406" s="168">
        <f t="shared" si="7"/>
        <v>7</v>
      </c>
      <c r="C406" s="169" t="s">
        <v>726</v>
      </c>
      <c r="D406" s="170">
        <v>224494696.14</v>
      </c>
      <c r="E406" s="54">
        <f t="shared" si="8"/>
        <v>18999662.23</v>
      </c>
      <c r="F406" s="33">
        <v>243494358.37</v>
      </c>
      <c r="G406" s="23">
        <f>E406/D406</f>
        <v>0.084633011633163</v>
      </c>
    </row>
    <row r="407" customHeight="1" spans="1:7">
      <c r="A407" s="167" t="s">
        <v>727</v>
      </c>
      <c r="B407" s="168">
        <f t="shared" si="7"/>
        <v>7</v>
      </c>
      <c r="C407" s="169" t="s">
        <v>728</v>
      </c>
      <c r="D407" s="170"/>
      <c r="E407" s="54">
        <f t="shared" si="8"/>
        <v>374850</v>
      </c>
      <c r="F407" s="33">
        <v>374850</v>
      </c>
      <c r="G407" s="23"/>
    </row>
    <row r="408" customHeight="1" spans="1:7">
      <c r="A408" s="167" t="s">
        <v>729</v>
      </c>
      <c r="B408" s="168">
        <f t="shared" si="7"/>
        <v>7</v>
      </c>
      <c r="C408" s="169" t="s">
        <v>730</v>
      </c>
      <c r="D408" s="170"/>
      <c r="E408" s="54"/>
      <c r="F408" s="33"/>
      <c r="G408" s="23"/>
    </row>
    <row r="409" customHeight="1" spans="1:7">
      <c r="A409" s="167" t="s">
        <v>731</v>
      </c>
      <c r="B409" s="168">
        <f t="shared" si="7"/>
        <v>7</v>
      </c>
      <c r="C409" s="169" t="s">
        <v>732</v>
      </c>
      <c r="D409" s="170">
        <v>16656824.59</v>
      </c>
      <c r="E409" s="54">
        <f>F409-D409</f>
        <v>19982063.89</v>
      </c>
      <c r="F409" s="33">
        <v>36638888.48</v>
      </c>
      <c r="G409" s="23">
        <f>E409/D409</f>
        <v>1.19963224575207</v>
      </c>
    </row>
    <row r="410" customHeight="1" spans="1:7">
      <c r="A410" s="162" t="s">
        <v>733</v>
      </c>
      <c r="B410" s="163">
        <f t="shared" si="7"/>
        <v>5</v>
      </c>
      <c r="C410" s="164" t="s">
        <v>734</v>
      </c>
      <c r="D410" s="172">
        <f>SUM(D411:D415)</f>
        <v>2285200</v>
      </c>
      <c r="E410" s="165">
        <f>F410-D410</f>
        <v>-2285200</v>
      </c>
      <c r="F410" s="165">
        <f>SUM(F411:F415)</f>
        <v>0</v>
      </c>
      <c r="G410" s="166">
        <f>E410/D410</f>
        <v>-1</v>
      </c>
    </row>
    <row r="411" customHeight="1" spans="1:7">
      <c r="A411" s="167" t="s">
        <v>735</v>
      </c>
      <c r="B411" s="168">
        <f t="shared" si="7"/>
        <v>7</v>
      </c>
      <c r="C411" s="169" t="s">
        <v>736</v>
      </c>
      <c r="D411" s="170"/>
      <c r="E411" s="54"/>
      <c r="F411" s="33"/>
      <c r="G411" s="23"/>
    </row>
    <row r="412" customHeight="1" spans="1:7">
      <c r="A412" s="167" t="s">
        <v>737</v>
      </c>
      <c r="B412" s="168">
        <f t="shared" si="7"/>
        <v>7</v>
      </c>
      <c r="C412" s="169" t="s">
        <v>738</v>
      </c>
      <c r="D412" s="170">
        <v>2285200</v>
      </c>
      <c r="E412" s="54">
        <f>F412-D412</f>
        <v>-2285200</v>
      </c>
      <c r="F412" s="33">
        <v>0</v>
      </c>
      <c r="G412" s="23">
        <f>E412/D412</f>
        <v>-1</v>
      </c>
    </row>
    <row r="413" customHeight="1" spans="1:7">
      <c r="A413" s="167" t="s">
        <v>739</v>
      </c>
      <c r="B413" s="168">
        <f t="shared" si="7"/>
        <v>7</v>
      </c>
      <c r="C413" s="169" t="s">
        <v>740</v>
      </c>
      <c r="D413" s="170"/>
      <c r="E413" s="54"/>
      <c r="F413" s="33"/>
      <c r="G413" s="23"/>
    </row>
    <row r="414" customHeight="1" spans="1:7">
      <c r="A414" s="167" t="s">
        <v>741</v>
      </c>
      <c r="B414" s="168">
        <f t="shared" si="7"/>
        <v>7</v>
      </c>
      <c r="C414" s="169" t="s">
        <v>742</v>
      </c>
      <c r="D414" s="170"/>
      <c r="E414" s="54"/>
      <c r="F414" s="33"/>
      <c r="G414" s="23"/>
    </row>
    <row r="415" customHeight="1" spans="1:7">
      <c r="A415" s="167" t="s">
        <v>743</v>
      </c>
      <c r="B415" s="168">
        <f t="shared" si="7"/>
        <v>7</v>
      </c>
      <c r="C415" s="169" t="s">
        <v>744</v>
      </c>
      <c r="D415" s="170"/>
      <c r="E415" s="54"/>
      <c r="F415" s="33"/>
      <c r="G415" s="23"/>
    </row>
    <row r="416" customHeight="1" spans="1:7">
      <c r="A416" s="162" t="s">
        <v>745</v>
      </c>
      <c r="B416" s="163">
        <f t="shared" si="7"/>
        <v>5</v>
      </c>
      <c r="C416" s="164" t="s">
        <v>746</v>
      </c>
      <c r="D416" s="172"/>
      <c r="E416" s="165"/>
      <c r="F416" s="165"/>
      <c r="G416" s="166"/>
    </row>
    <row r="417" customHeight="1" spans="1:7">
      <c r="A417" s="167" t="s">
        <v>747</v>
      </c>
      <c r="B417" s="168">
        <f t="shared" si="7"/>
        <v>7</v>
      </c>
      <c r="C417" s="169" t="s">
        <v>748</v>
      </c>
      <c r="D417" s="170"/>
      <c r="E417" s="54"/>
      <c r="F417" s="33"/>
      <c r="G417" s="23"/>
    </row>
    <row r="418" customHeight="1" spans="1:7">
      <c r="A418" s="167" t="s">
        <v>749</v>
      </c>
      <c r="B418" s="168">
        <f t="shared" si="7"/>
        <v>7</v>
      </c>
      <c r="C418" s="169" t="s">
        <v>750</v>
      </c>
      <c r="D418" s="170"/>
      <c r="E418" s="54"/>
      <c r="F418" s="33"/>
      <c r="G418" s="23"/>
    </row>
    <row r="419" customHeight="1" spans="1:7">
      <c r="A419" s="167" t="s">
        <v>751</v>
      </c>
      <c r="B419" s="168">
        <f t="shared" si="7"/>
        <v>7</v>
      </c>
      <c r="C419" s="169" t="s">
        <v>752</v>
      </c>
      <c r="D419" s="170"/>
      <c r="E419" s="54"/>
      <c r="F419" s="33"/>
      <c r="G419" s="23"/>
    </row>
    <row r="420" customHeight="1" spans="1:7">
      <c r="A420" s="167" t="s">
        <v>753</v>
      </c>
      <c r="B420" s="168">
        <f t="shared" si="7"/>
        <v>7</v>
      </c>
      <c r="C420" s="169" t="s">
        <v>754</v>
      </c>
      <c r="D420" s="170"/>
      <c r="E420" s="54"/>
      <c r="F420" s="33"/>
      <c r="G420" s="23"/>
    </row>
    <row r="421" customHeight="1" spans="1:7">
      <c r="A421" s="167" t="s">
        <v>755</v>
      </c>
      <c r="B421" s="168">
        <f t="shared" si="7"/>
        <v>7</v>
      </c>
      <c r="C421" s="169" t="s">
        <v>756</v>
      </c>
      <c r="D421" s="170"/>
      <c r="E421" s="54"/>
      <c r="F421" s="33"/>
      <c r="G421" s="23"/>
    </row>
    <row r="422" customHeight="1" spans="1:7">
      <c r="A422" s="162" t="s">
        <v>757</v>
      </c>
      <c r="B422" s="163">
        <f t="shared" si="7"/>
        <v>5</v>
      </c>
      <c r="C422" s="164" t="s">
        <v>758</v>
      </c>
      <c r="D422" s="172"/>
      <c r="E422" s="165"/>
      <c r="F422" s="165"/>
      <c r="G422" s="166"/>
    </row>
    <row r="423" customHeight="1" spans="1:7">
      <c r="A423" s="167" t="s">
        <v>759</v>
      </c>
      <c r="B423" s="168">
        <f t="shared" si="7"/>
        <v>7</v>
      </c>
      <c r="C423" s="169" t="s">
        <v>760</v>
      </c>
      <c r="D423" s="170"/>
      <c r="E423" s="54"/>
      <c r="F423" s="33"/>
      <c r="G423" s="23"/>
    </row>
    <row r="424" customHeight="1" spans="1:7">
      <c r="A424" s="167" t="s">
        <v>761</v>
      </c>
      <c r="B424" s="168">
        <f t="shared" si="7"/>
        <v>7</v>
      </c>
      <c r="C424" s="169" t="s">
        <v>762</v>
      </c>
      <c r="D424" s="170"/>
      <c r="E424" s="54"/>
      <c r="F424" s="33"/>
      <c r="G424" s="23"/>
    </row>
    <row r="425" customHeight="1" spans="1:7">
      <c r="A425" s="167" t="s">
        <v>763</v>
      </c>
      <c r="B425" s="168">
        <f t="shared" si="7"/>
        <v>7</v>
      </c>
      <c r="C425" s="169" t="s">
        <v>764</v>
      </c>
      <c r="D425" s="170"/>
      <c r="E425" s="54"/>
      <c r="F425" s="33"/>
      <c r="G425" s="23"/>
    </row>
    <row r="426" customHeight="1" spans="1:7">
      <c r="A426" s="162" t="s">
        <v>765</v>
      </c>
      <c r="B426" s="163">
        <f t="shared" si="7"/>
        <v>5</v>
      </c>
      <c r="C426" s="164" t="s">
        <v>766</v>
      </c>
      <c r="D426" s="172"/>
      <c r="E426" s="165"/>
      <c r="F426" s="165"/>
      <c r="G426" s="166"/>
    </row>
    <row r="427" customHeight="1" spans="1:7">
      <c r="A427" s="167" t="s">
        <v>767</v>
      </c>
      <c r="B427" s="168">
        <f t="shared" si="7"/>
        <v>7</v>
      </c>
      <c r="C427" s="169" t="s">
        <v>768</v>
      </c>
      <c r="D427" s="170"/>
      <c r="E427" s="54"/>
      <c r="F427" s="33"/>
      <c r="G427" s="23"/>
    </row>
    <row r="428" customHeight="1" spans="1:7">
      <c r="A428" s="167" t="s">
        <v>769</v>
      </c>
      <c r="B428" s="168">
        <f t="shared" si="7"/>
        <v>7</v>
      </c>
      <c r="C428" s="169" t="s">
        <v>770</v>
      </c>
      <c r="D428" s="170"/>
      <c r="E428" s="54"/>
      <c r="F428" s="33"/>
      <c r="G428" s="23"/>
    </row>
    <row r="429" customHeight="1" spans="1:7">
      <c r="A429" s="167" t="s">
        <v>771</v>
      </c>
      <c r="B429" s="168">
        <f t="shared" si="7"/>
        <v>7</v>
      </c>
      <c r="C429" s="169" t="s">
        <v>772</v>
      </c>
      <c r="D429" s="170"/>
      <c r="E429" s="54"/>
      <c r="F429" s="33"/>
      <c r="G429" s="23"/>
    </row>
    <row r="430" customHeight="1" spans="1:7">
      <c r="A430" s="162" t="s">
        <v>773</v>
      </c>
      <c r="B430" s="163">
        <f t="shared" si="7"/>
        <v>5</v>
      </c>
      <c r="C430" s="164" t="s">
        <v>774</v>
      </c>
      <c r="D430" s="165">
        <f>SUM(D431:D433)</f>
        <v>39000</v>
      </c>
      <c r="E430" s="165">
        <f>F430-D430</f>
        <v>-21000</v>
      </c>
      <c r="F430" s="165">
        <f>SUM(F431:F433)</f>
        <v>18000</v>
      </c>
      <c r="G430" s="166">
        <f>E430/D430</f>
        <v>-0.538461538461538</v>
      </c>
    </row>
    <row r="431" customHeight="1" spans="1:7">
      <c r="A431" s="167" t="s">
        <v>775</v>
      </c>
      <c r="B431" s="168">
        <f t="shared" si="7"/>
        <v>7</v>
      </c>
      <c r="C431" s="169" t="s">
        <v>776</v>
      </c>
      <c r="D431" s="170"/>
      <c r="E431" s="54"/>
      <c r="F431" s="33"/>
      <c r="G431" s="23"/>
    </row>
    <row r="432" customHeight="1" spans="1:7">
      <c r="A432" s="167" t="s">
        <v>777</v>
      </c>
      <c r="B432" s="168">
        <f t="shared" si="7"/>
        <v>7</v>
      </c>
      <c r="C432" s="169" t="s">
        <v>778</v>
      </c>
      <c r="D432" s="170"/>
      <c r="E432" s="54"/>
      <c r="F432" s="33"/>
      <c r="G432" s="23"/>
    </row>
    <row r="433" customHeight="1" spans="1:7">
      <c r="A433" s="167" t="s">
        <v>779</v>
      </c>
      <c r="B433" s="168">
        <f t="shared" si="7"/>
        <v>7</v>
      </c>
      <c r="C433" s="169" t="s">
        <v>780</v>
      </c>
      <c r="D433" s="174">
        <v>39000</v>
      </c>
      <c r="E433" s="54">
        <f>F433-D433</f>
        <v>-21000</v>
      </c>
      <c r="F433" s="33">
        <v>18000</v>
      </c>
      <c r="G433" s="23">
        <f>E433/D433</f>
        <v>-0.538461538461538</v>
      </c>
    </row>
    <row r="434" customHeight="1" spans="1:7">
      <c r="A434" s="162" t="s">
        <v>781</v>
      </c>
      <c r="B434" s="163">
        <f t="shared" si="7"/>
        <v>5</v>
      </c>
      <c r="C434" s="164" t="s">
        <v>782</v>
      </c>
      <c r="D434" s="165">
        <f>SUM(D435:D439)</f>
        <v>333153.65</v>
      </c>
      <c r="E434" s="165">
        <f>F434-D434</f>
        <v>1998298.13</v>
      </c>
      <c r="F434" s="165">
        <f>SUM(F435:F439)</f>
        <v>2331451.78</v>
      </c>
      <c r="G434" s="166">
        <f>E434/D434</f>
        <v>5.9981276807263</v>
      </c>
    </row>
    <row r="435" customHeight="1" spans="1:7">
      <c r="A435" s="167" t="s">
        <v>783</v>
      </c>
      <c r="B435" s="168">
        <f t="shared" si="7"/>
        <v>7</v>
      </c>
      <c r="C435" s="169" t="s">
        <v>784</v>
      </c>
      <c r="D435" s="170"/>
      <c r="E435" s="54">
        <f>F435-D435</f>
        <v>50000</v>
      </c>
      <c r="F435" s="33">
        <v>50000</v>
      </c>
      <c r="G435" s="23"/>
    </row>
    <row r="436" customHeight="1" spans="1:7">
      <c r="A436" s="167" t="s">
        <v>785</v>
      </c>
      <c r="B436" s="168">
        <f t="shared" si="7"/>
        <v>7</v>
      </c>
      <c r="C436" s="169" t="s">
        <v>786</v>
      </c>
      <c r="D436" s="170">
        <v>333153.65</v>
      </c>
      <c r="E436" s="54">
        <f>F436-D436</f>
        <v>1948298.13</v>
      </c>
      <c r="F436" s="33">
        <v>2281451.78</v>
      </c>
      <c r="G436" s="23">
        <f>E436/D436</f>
        <v>5.84804677961655</v>
      </c>
    </row>
    <row r="437" customHeight="1" spans="1:7">
      <c r="A437" s="167" t="s">
        <v>787</v>
      </c>
      <c r="B437" s="168">
        <f t="shared" si="7"/>
        <v>7</v>
      </c>
      <c r="C437" s="169" t="s">
        <v>788</v>
      </c>
      <c r="D437" s="170"/>
      <c r="E437" s="54"/>
      <c r="F437" s="33"/>
      <c r="G437" s="23"/>
    </row>
    <row r="438" customHeight="1" spans="1:7">
      <c r="A438" s="167" t="s">
        <v>789</v>
      </c>
      <c r="B438" s="168">
        <f t="shared" si="7"/>
        <v>7</v>
      </c>
      <c r="C438" s="169" t="s">
        <v>790</v>
      </c>
      <c r="D438" s="170"/>
      <c r="E438" s="54"/>
      <c r="F438" s="33"/>
      <c r="G438" s="23"/>
    </row>
    <row r="439" customHeight="1" spans="1:7">
      <c r="A439" s="167" t="s">
        <v>791</v>
      </c>
      <c r="B439" s="168">
        <f t="shared" si="7"/>
        <v>7</v>
      </c>
      <c r="C439" s="169" t="s">
        <v>792</v>
      </c>
      <c r="D439" s="170"/>
      <c r="E439" s="54"/>
      <c r="F439" s="33"/>
      <c r="G439" s="23"/>
    </row>
    <row r="440" customHeight="1" spans="1:7">
      <c r="A440" s="162" t="s">
        <v>793</v>
      </c>
      <c r="B440" s="163">
        <f t="shared" si="7"/>
        <v>5</v>
      </c>
      <c r="C440" s="164" t="s">
        <v>794</v>
      </c>
      <c r="D440" s="165">
        <f>SUM(D441:D446)</f>
        <v>770000</v>
      </c>
      <c r="E440" s="165">
        <f>F440-D440</f>
        <v>1080767.96</v>
      </c>
      <c r="F440" s="165">
        <f>SUM(F441:F446)</f>
        <v>1850767.96</v>
      </c>
      <c r="G440" s="166">
        <f>E440/D440</f>
        <v>1.40359475324675</v>
      </c>
    </row>
    <row r="441" customHeight="1" spans="1:7">
      <c r="A441" s="167" t="s">
        <v>795</v>
      </c>
      <c r="B441" s="168">
        <f t="shared" si="7"/>
        <v>7</v>
      </c>
      <c r="C441" s="169" t="s">
        <v>796</v>
      </c>
      <c r="D441" s="170"/>
      <c r="E441" s="54"/>
      <c r="F441" s="33"/>
      <c r="G441" s="23"/>
    </row>
    <row r="442" customHeight="1" spans="1:7">
      <c r="A442" s="167" t="s">
        <v>797</v>
      </c>
      <c r="B442" s="168">
        <f t="shared" si="7"/>
        <v>7</v>
      </c>
      <c r="C442" s="169" t="s">
        <v>798</v>
      </c>
      <c r="D442" s="170">
        <v>30000</v>
      </c>
      <c r="E442" s="54">
        <f>F442-D442</f>
        <v>-30000</v>
      </c>
      <c r="F442" s="33">
        <v>0</v>
      </c>
      <c r="G442" s="23">
        <f>E442/D442</f>
        <v>-1</v>
      </c>
    </row>
    <row r="443" customHeight="1" spans="1:7">
      <c r="A443" s="167" t="s">
        <v>799</v>
      </c>
      <c r="B443" s="168">
        <f t="shared" si="7"/>
        <v>7</v>
      </c>
      <c r="C443" s="169" t="s">
        <v>800</v>
      </c>
      <c r="D443" s="170"/>
      <c r="E443" s="54"/>
      <c r="F443" s="33"/>
      <c r="G443" s="23"/>
    </row>
    <row r="444" customHeight="1" spans="1:7">
      <c r="A444" s="167" t="s">
        <v>801</v>
      </c>
      <c r="B444" s="168">
        <f t="shared" si="7"/>
        <v>7</v>
      </c>
      <c r="C444" s="169" t="s">
        <v>802</v>
      </c>
      <c r="D444" s="170"/>
      <c r="E444" s="54"/>
      <c r="F444" s="33"/>
      <c r="G444" s="23"/>
    </row>
    <row r="445" customHeight="1" spans="1:7">
      <c r="A445" s="167" t="s">
        <v>803</v>
      </c>
      <c r="B445" s="168">
        <f t="shared" si="7"/>
        <v>7</v>
      </c>
      <c r="C445" s="169" t="s">
        <v>804</v>
      </c>
      <c r="D445" s="170"/>
      <c r="E445" s="54"/>
      <c r="F445" s="33"/>
      <c r="G445" s="23"/>
    </row>
    <row r="446" customHeight="1" spans="1:7">
      <c r="A446" s="167" t="s">
        <v>805</v>
      </c>
      <c r="B446" s="168">
        <f t="shared" si="7"/>
        <v>7</v>
      </c>
      <c r="C446" s="169" t="s">
        <v>806</v>
      </c>
      <c r="D446" s="170">
        <v>740000</v>
      </c>
      <c r="E446" s="54">
        <f t="shared" ref="E446:E452" si="9">F446-D446</f>
        <v>1110767.96</v>
      </c>
      <c r="F446" s="33">
        <v>1850767.96</v>
      </c>
      <c r="G446" s="23">
        <f t="shared" ref="G446:G452" si="10">E446/D446</f>
        <v>1.50103778378378</v>
      </c>
    </row>
    <row r="447" customHeight="1" spans="1:7">
      <c r="A447" s="162" t="s">
        <v>807</v>
      </c>
      <c r="B447" s="163">
        <f t="shared" si="7"/>
        <v>5</v>
      </c>
      <c r="C447" s="164" t="s">
        <v>808</v>
      </c>
      <c r="D447" s="165">
        <f>D448</f>
        <v>227400</v>
      </c>
      <c r="E447" s="165">
        <f t="shared" si="9"/>
        <v>-63962.73</v>
      </c>
      <c r="F447" s="165">
        <f>F448</f>
        <v>163437.27</v>
      </c>
      <c r="G447" s="166">
        <f t="shared" si="10"/>
        <v>-0.281278496042216</v>
      </c>
    </row>
    <row r="448" customHeight="1" spans="1:7">
      <c r="A448" s="167" t="s">
        <v>809</v>
      </c>
      <c r="B448" s="168">
        <f t="shared" si="7"/>
        <v>7</v>
      </c>
      <c r="C448" s="169" t="s">
        <v>810</v>
      </c>
      <c r="D448" s="174">
        <v>227400</v>
      </c>
      <c r="E448" s="54">
        <f t="shared" si="9"/>
        <v>-63962.73</v>
      </c>
      <c r="F448" s="33">
        <v>163437.27</v>
      </c>
      <c r="G448" s="23">
        <f t="shared" si="10"/>
        <v>-0.281278496042216</v>
      </c>
    </row>
    <row r="449" customHeight="1" spans="1:7">
      <c r="A449" s="159" t="s">
        <v>811</v>
      </c>
      <c r="B449" s="156">
        <f t="shared" si="7"/>
        <v>3</v>
      </c>
      <c r="C449" s="155" t="s">
        <v>812</v>
      </c>
      <c r="D449" s="160">
        <f>D450+D455+D464+D470+D475+D480+D485+D492+D496+D500</f>
        <v>22161157.57</v>
      </c>
      <c r="E449" s="160">
        <f t="shared" si="9"/>
        <v>-17169227.09</v>
      </c>
      <c r="F449" s="160">
        <f>F450+F455+F464+F470+F475+F480+F485+F492+F496+F500</f>
        <v>4991930.48</v>
      </c>
      <c r="G449" s="161">
        <f t="shared" si="10"/>
        <v>-0.774744145731915</v>
      </c>
    </row>
    <row r="450" customHeight="1" spans="1:7">
      <c r="A450" s="162" t="s">
        <v>813</v>
      </c>
      <c r="B450" s="163">
        <f t="shared" si="7"/>
        <v>5</v>
      </c>
      <c r="C450" s="164" t="s">
        <v>814</v>
      </c>
      <c r="D450" s="165">
        <f>SUM(D451:D454)</f>
        <v>22011157.57</v>
      </c>
      <c r="E450" s="165">
        <f t="shared" si="9"/>
        <v>-17269785.09</v>
      </c>
      <c r="F450" s="165">
        <f>SUM(F451:F454)</f>
        <v>4741372.48</v>
      </c>
      <c r="G450" s="166">
        <f t="shared" si="10"/>
        <v>-0.78459231574162</v>
      </c>
    </row>
    <row r="451" customHeight="1" spans="1:7">
      <c r="A451" s="167" t="s">
        <v>815</v>
      </c>
      <c r="B451" s="168">
        <f t="shared" si="7"/>
        <v>7</v>
      </c>
      <c r="C451" s="169" t="s">
        <v>89</v>
      </c>
      <c r="D451" s="170">
        <v>492687.29</v>
      </c>
      <c r="E451" s="54">
        <f t="shared" si="9"/>
        <v>625752.69</v>
      </c>
      <c r="F451" s="33">
        <v>1118439.98</v>
      </c>
      <c r="G451" s="23">
        <f t="shared" si="10"/>
        <v>1.27008084580384</v>
      </c>
    </row>
    <row r="452" customHeight="1" spans="1:7">
      <c r="A452" s="167" t="s">
        <v>816</v>
      </c>
      <c r="B452" s="168">
        <f t="shared" si="7"/>
        <v>7</v>
      </c>
      <c r="C452" s="169" t="s">
        <v>91</v>
      </c>
      <c r="D452" s="170">
        <v>21518470.28</v>
      </c>
      <c r="E452" s="54">
        <f t="shared" si="9"/>
        <v>-17895537.78</v>
      </c>
      <c r="F452" s="33">
        <v>3622932.5</v>
      </c>
      <c r="G452" s="23">
        <f t="shared" si="10"/>
        <v>-0.83163615011392</v>
      </c>
    </row>
    <row r="453" customHeight="1" spans="1:7">
      <c r="A453" s="167" t="s">
        <v>817</v>
      </c>
      <c r="B453" s="168">
        <f t="shared" si="7"/>
        <v>7</v>
      </c>
      <c r="C453" s="169" t="s">
        <v>93</v>
      </c>
      <c r="D453" s="170"/>
      <c r="E453" s="54"/>
      <c r="F453" s="33"/>
      <c r="G453" s="23"/>
    </row>
    <row r="454" customHeight="1" spans="1:7">
      <c r="A454" s="167" t="s">
        <v>818</v>
      </c>
      <c r="B454" s="168">
        <f t="shared" ref="B454:B517" si="11">LEN(A454)</f>
        <v>7</v>
      </c>
      <c r="C454" s="169" t="s">
        <v>819</v>
      </c>
      <c r="D454" s="170"/>
      <c r="E454" s="54"/>
      <c r="F454" s="33"/>
      <c r="G454" s="23"/>
    </row>
    <row r="455" customHeight="1" spans="1:7">
      <c r="A455" s="162" t="s">
        <v>820</v>
      </c>
      <c r="B455" s="163">
        <f t="shared" si="11"/>
        <v>5</v>
      </c>
      <c r="C455" s="164" t="s">
        <v>821</v>
      </c>
      <c r="D455" s="165"/>
      <c r="E455" s="165"/>
      <c r="F455" s="165"/>
      <c r="G455" s="166"/>
    </row>
    <row r="456" customHeight="1" spans="1:7">
      <c r="A456" s="167" t="s">
        <v>822</v>
      </c>
      <c r="B456" s="168">
        <f t="shared" si="11"/>
        <v>7</v>
      </c>
      <c r="C456" s="169" t="s">
        <v>823</v>
      </c>
      <c r="D456" s="170"/>
      <c r="E456" s="54"/>
      <c r="F456" s="33"/>
      <c r="G456" s="23"/>
    </row>
    <row r="457" customHeight="1" spans="1:7">
      <c r="A457" s="167" t="s">
        <v>824</v>
      </c>
      <c r="B457" s="168">
        <f t="shared" si="11"/>
        <v>7</v>
      </c>
      <c r="C457" s="169" t="s">
        <v>825</v>
      </c>
      <c r="D457" s="170"/>
      <c r="E457" s="54"/>
      <c r="F457" s="33"/>
      <c r="G457" s="23"/>
    </row>
    <row r="458" customHeight="1" spans="1:7">
      <c r="A458" s="167" t="s">
        <v>826</v>
      </c>
      <c r="B458" s="168">
        <f t="shared" si="11"/>
        <v>7</v>
      </c>
      <c r="C458" s="169" t="s">
        <v>827</v>
      </c>
      <c r="D458" s="170"/>
      <c r="E458" s="54"/>
      <c r="F458" s="33"/>
      <c r="G458" s="23"/>
    </row>
    <row r="459" customHeight="1" spans="1:7">
      <c r="A459" s="167" t="s">
        <v>828</v>
      </c>
      <c r="B459" s="168">
        <f t="shared" si="11"/>
        <v>7</v>
      </c>
      <c r="C459" s="169" t="s">
        <v>829</v>
      </c>
      <c r="D459" s="170"/>
      <c r="E459" s="54"/>
      <c r="F459" s="33"/>
      <c r="G459" s="23"/>
    </row>
    <row r="460" customHeight="1" spans="1:7">
      <c r="A460" s="167" t="s">
        <v>830</v>
      </c>
      <c r="B460" s="168">
        <f t="shared" si="11"/>
        <v>7</v>
      </c>
      <c r="C460" s="169" t="s">
        <v>831</v>
      </c>
      <c r="D460" s="170"/>
      <c r="E460" s="54"/>
      <c r="F460" s="33"/>
      <c r="G460" s="23"/>
    </row>
    <row r="461" customHeight="1" spans="1:7">
      <c r="A461" s="167" t="s">
        <v>832</v>
      </c>
      <c r="B461" s="168">
        <f t="shared" si="11"/>
        <v>7</v>
      </c>
      <c r="C461" s="169" t="s">
        <v>833</v>
      </c>
      <c r="D461" s="170"/>
      <c r="E461" s="54"/>
      <c r="F461" s="33"/>
      <c r="G461" s="23"/>
    </row>
    <row r="462" customHeight="1" spans="1:7">
      <c r="A462" s="167" t="s">
        <v>834</v>
      </c>
      <c r="B462" s="168">
        <f t="shared" si="11"/>
        <v>7</v>
      </c>
      <c r="C462" s="169" t="s">
        <v>835</v>
      </c>
      <c r="D462" s="170"/>
      <c r="E462" s="54"/>
      <c r="F462" s="33"/>
      <c r="G462" s="23"/>
    </row>
    <row r="463" customHeight="1" spans="1:7">
      <c r="A463" s="167" t="s">
        <v>836</v>
      </c>
      <c r="B463" s="168">
        <f t="shared" si="11"/>
        <v>7</v>
      </c>
      <c r="C463" s="169" t="s">
        <v>837</v>
      </c>
      <c r="D463" s="170"/>
      <c r="E463" s="54"/>
      <c r="F463" s="33"/>
      <c r="G463" s="23"/>
    </row>
    <row r="464" customHeight="1" spans="1:7">
      <c r="A464" s="162" t="s">
        <v>838</v>
      </c>
      <c r="B464" s="163">
        <f t="shared" si="11"/>
        <v>5</v>
      </c>
      <c r="C464" s="164" t="s">
        <v>839</v>
      </c>
      <c r="D464" s="172"/>
      <c r="E464" s="165"/>
      <c r="F464" s="165"/>
      <c r="G464" s="166"/>
    </row>
    <row r="465" customHeight="1" spans="1:7">
      <c r="A465" s="167" t="s">
        <v>840</v>
      </c>
      <c r="B465" s="168">
        <f t="shared" si="11"/>
        <v>7</v>
      </c>
      <c r="C465" s="169" t="s">
        <v>823</v>
      </c>
      <c r="D465" s="170"/>
      <c r="E465" s="54"/>
      <c r="F465" s="33"/>
      <c r="G465" s="23"/>
    </row>
    <row r="466" customHeight="1" spans="1:7">
      <c r="A466" s="167" t="s">
        <v>841</v>
      </c>
      <c r="B466" s="168">
        <f t="shared" si="11"/>
        <v>7</v>
      </c>
      <c r="C466" s="169" t="s">
        <v>842</v>
      </c>
      <c r="D466" s="170"/>
      <c r="E466" s="54"/>
      <c r="F466" s="33"/>
      <c r="G466" s="23"/>
    </row>
    <row r="467" customHeight="1" spans="1:7">
      <c r="A467" s="167" t="s">
        <v>843</v>
      </c>
      <c r="B467" s="168">
        <f t="shared" si="11"/>
        <v>7</v>
      </c>
      <c r="C467" s="169" t="s">
        <v>844</v>
      </c>
      <c r="D467" s="170"/>
      <c r="E467" s="54"/>
      <c r="F467" s="33"/>
      <c r="G467" s="23"/>
    </row>
    <row r="468" customHeight="1" spans="1:7">
      <c r="A468" s="167" t="s">
        <v>845</v>
      </c>
      <c r="B468" s="168">
        <f t="shared" si="11"/>
        <v>7</v>
      </c>
      <c r="C468" s="169" t="s">
        <v>846</v>
      </c>
      <c r="D468" s="170"/>
      <c r="E468" s="54"/>
      <c r="F468" s="33"/>
      <c r="G468" s="23"/>
    </row>
    <row r="469" customHeight="1" spans="1:7">
      <c r="A469" s="167" t="s">
        <v>847</v>
      </c>
      <c r="B469" s="168">
        <f t="shared" si="11"/>
        <v>7</v>
      </c>
      <c r="C469" s="169" t="s">
        <v>848</v>
      </c>
      <c r="D469" s="170"/>
      <c r="E469" s="54"/>
      <c r="F469" s="33"/>
      <c r="G469" s="23"/>
    </row>
    <row r="470" customHeight="1" spans="1:7">
      <c r="A470" s="162" t="s">
        <v>849</v>
      </c>
      <c r="B470" s="163">
        <f t="shared" si="11"/>
        <v>5</v>
      </c>
      <c r="C470" s="164" t="s">
        <v>850</v>
      </c>
      <c r="D470" s="172"/>
      <c r="E470" s="165"/>
      <c r="F470" s="165"/>
      <c r="G470" s="166"/>
    </row>
    <row r="471" customHeight="1" spans="1:7">
      <c r="A471" s="167" t="s">
        <v>851</v>
      </c>
      <c r="B471" s="168">
        <f t="shared" si="11"/>
        <v>7</v>
      </c>
      <c r="C471" s="169" t="s">
        <v>823</v>
      </c>
      <c r="D471" s="170"/>
      <c r="E471" s="54"/>
      <c r="F471" s="33"/>
      <c r="G471" s="23"/>
    </row>
    <row r="472" customHeight="1" spans="1:7">
      <c r="A472" s="167" t="s">
        <v>852</v>
      </c>
      <c r="B472" s="168">
        <f t="shared" si="11"/>
        <v>7</v>
      </c>
      <c r="C472" s="169" t="s">
        <v>853</v>
      </c>
      <c r="D472" s="170"/>
      <c r="E472" s="54"/>
      <c r="F472" s="33"/>
      <c r="G472" s="23"/>
    </row>
    <row r="473" customHeight="1" spans="1:7">
      <c r="A473" s="167" t="s">
        <v>854</v>
      </c>
      <c r="B473" s="168">
        <f t="shared" si="11"/>
        <v>7</v>
      </c>
      <c r="C473" s="169" t="s">
        <v>855</v>
      </c>
      <c r="D473" s="170"/>
      <c r="E473" s="54"/>
      <c r="F473" s="33"/>
      <c r="G473" s="23"/>
    </row>
    <row r="474" customHeight="1" spans="1:7">
      <c r="A474" s="167" t="s">
        <v>856</v>
      </c>
      <c r="B474" s="168">
        <f t="shared" si="11"/>
        <v>7</v>
      </c>
      <c r="C474" s="169" t="s">
        <v>857</v>
      </c>
      <c r="D474" s="170"/>
      <c r="E474" s="54"/>
      <c r="F474" s="33"/>
      <c r="G474" s="23"/>
    </row>
    <row r="475" customHeight="1" spans="1:7">
      <c r="A475" s="162" t="s">
        <v>858</v>
      </c>
      <c r="B475" s="163">
        <f t="shared" si="11"/>
        <v>5</v>
      </c>
      <c r="C475" s="164" t="s">
        <v>859</v>
      </c>
      <c r="D475" s="165">
        <f>SUM(D476:D479)</f>
        <v>150000</v>
      </c>
      <c r="E475" s="165">
        <f>F475-D475</f>
        <v>100558</v>
      </c>
      <c r="F475" s="165">
        <f>SUM(F476:F479)</f>
        <v>250558</v>
      </c>
      <c r="G475" s="166">
        <f>E475/D475</f>
        <v>0.670386666666667</v>
      </c>
    </row>
    <row r="476" customHeight="1" spans="1:7">
      <c r="A476" s="167" t="s">
        <v>860</v>
      </c>
      <c r="B476" s="168">
        <f t="shared" si="11"/>
        <v>7</v>
      </c>
      <c r="C476" s="169" t="s">
        <v>823</v>
      </c>
      <c r="D476" s="170"/>
      <c r="E476" s="54"/>
      <c r="F476" s="33"/>
      <c r="G476" s="23"/>
    </row>
    <row r="477" customHeight="1" spans="1:7">
      <c r="A477" s="167" t="s">
        <v>861</v>
      </c>
      <c r="B477" s="168">
        <f t="shared" si="11"/>
        <v>7</v>
      </c>
      <c r="C477" s="169" t="s">
        <v>862</v>
      </c>
      <c r="D477" s="170">
        <v>150000</v>
      </c>
      <c r="E477" s="54">
        <f>F477-D477</f>
        <v>100000</v>
      </c>
      <c r="F477" s="33">
        <v>250000</v>
      </c>
      <c r="G477" s="23">
        <f>E477/D477</f>
        <v>0.666666666666667</v>
      </c>
    </row>
    <row r="478" customHeight="1" spans="1:7">
      <c r="A478" s="167" t="s">
        <v>863</v>
      </c>
      <c r="B478" s="168">
        <f t="shared" si="11"/>
        <v>7</v>
      </c>
      <c r="C478" s="169" t="s">
        <v>864</v>
      </c>
      <c r="D478" s="170"/>
      <c r="E478" s="54"/>
      <c r="F478" s="33"/>
      <c r="G478" s="23"/>
    </row>
    <row r="479" customHeight="1" spans="1:7">
      <c r="A479" s="167" t="s">
        <v>865</v>
      </c>
      <c r="B479" s="168">
        <f t="shared" si="11"/>
        <v>7</v>
      </c>
      <c r="C479" s="169" t="s">
        <v>866</v>
      </c>
      <c r="D479" s="170"/>
      <c r="E479" s="54">
        <f>F479-D479</f>
        <v>558</v>
      </c>
      <c r="F479" s="33">
        <v>558</v>
      </c>
      <c r="G479" s="23"/>
    </row>
    <row r="480" customHeight="1" spans="1:7">
      <c r="A480" s="162" t="s">
        <v>867</v>
      </c>
      <c r="B480" s="163">
        <f t="shared" si="11"/>
        <v>5</v>
      </c>
      <c r="C480" s="164" t="s">
        <v>868</v>
      </c>
      <c r="D480" s="172"/>
      <c r="E480" s="165"/>
      <c r="F480" s="165"/>
      <c r="G480" s="166"/>
    </row>
    <row r="481" customHeight="1" spans="1:7">
      <c r="A481" s="167" t="s">
        <v>869</v>
      </c>
      <c r="B481" s="168">
        <f t="shared" si="11"/>
        <v>7</v>
      </c>
      <c r="C481" s="169" t="s">
        <v>870</v>
      </c>
      <c r="D481" s="170"/>
      <c r="E481" s="54"/>
      <c r="F481" s="33"/>
      <c r="G481" s="23"/>
    </row>
    <row r="482" customHeight="1" spans="1:7">
      <c r="A482" s="167" t="s">
        <v>871</v>
      </c>
      <c r="B482" s="168">
        <f t="shared" si="11"/>
        <v>7</v>
      </c>
      <c r="C482" s="169" t="s">
        <v>872</v>
      </c>
      <c r="D482" s="170"/>
      <c r="E482" s="54"/>
      <c r="F482" s="33"/>
      <c r="G482" s="23"/>
    </row>
    <row r="483" customHeight="1" spans="1:7">
      <c r="A483" s="167" t="s">
        <v>873</v>
      </c>
      <c r="B483" s="168">
        <f t="shared" si="11"/>
        <v>7</v>
      </c>
      <c r="C483" s="169" t="s">
        <v>874</v>
      </c>
      <c r="D483" s="170"/>
      <c r="E483" s="54"/>
      <c r="F483" s="33"/>
      <c r="G483" s="23"/>
    </row>
    <row r="484" customHeight="1" spans="1:7">
      <c r="A484" s="167" t="s">
        <v>875</v>
      </c>
      <c r="B484" s="168">
        <f t="shared" si="11"/>
        <v>7</v>
      </c>
      <c r="C484" s="169" t="s">
        <v>876</v>
      </c>
      <c r="D484" s="170"/>
      <c r="E484" s="54"/>
      <c r="F484" s="33"/>
      <c r="G484" s="23"/>
    </row>
    <row r="485" customHeight="1" spans="1:7">
      <c r="A485" s="162" t="s">
        <v>877</v>
      </c>
      <c r="B485" s="163">
        <f t="shared" si="11"/>
        <v>5</v>
      </c>
      <c r="C485" s="164" t="s">
        <v>878</v>
      </c>
      <c r="D485" s="172"/>
      <c r="E485" s="165"/>
      <c r="F485" s="165"/>
      <c r="G485" s="166"/>
    </row>
    <row r="486" customHeight="1" spans="1:7">
      <c r="A486" s="167" t="s">
        <v>879</v>
      </c>
      <c r="B486" s="168">
        <f t="shared" si="11"/>
        <v>7</v>
      </c>
      <c r="C486" s="169" t="s">
        <v>823</v>
      </c>
      <c r="D486" s="170"/>
      <c r="E486" s="54"/>
      <c r="F486" s="33"/>
      <c r="G486" s="23"/>
    </row>
    <row r="487" customHeight="1" spans="1:7">
      <c r="A487" s="167" t="s">
        <v>880</v>
      </c>
      <c r="B487" s="168">
        <f t="shared" si="11"/>
        <v>7</v>
      </c>
      <c r="C487" s="169" t="s">
        <v>881</v>
      </c>
      <c r="D487" s="170"/>
      <c r="E487" s="54"/>
      <c r="F487" s="33"/>
      <c r="G487" s="23"/>
    </row>
    <row r="488" customHeight="1" spans="1:7">
      <c r="A488" s="167" t="s">
        <v>882</v>
      </c>
      <c r="B488" s="168">
        <f t="shared" si="11"/>
        <v>7</v>
      </c>
      <c r="C488" s="169" t="s">
        <v>883</v>
      </c>
      <c r="D488" s="170"/>
      <c r="E488" s="54"/>
      <c r="F488" s="33"/>
      <c r="G488" s="23"/>
    </row>
    <row r="489" customHeight="1" spans="1:7">
      <c r="A489" s="167" t="s">
        <v>884</v>
      </c>
      <c r="B489" s="168">
        <f t="shared" si="11"/>
        <v>7</v>
      </c>
      <c r="C489" s="169" t="s">
        <v>885</v>
      </c>
      <c r="D489" s="170"/>
      <c r="E489" s="54"/>
      <c r="F489" s="33"/>
      <c r="G489" s="23"/>
    </row>
    <row r="490" customHeight="1" spans="1:7">
      <c r="A490" s="167" t="s">
        <v>886</v>
      </c>
      <c r="B490" s="168">
        <f t="shared" si="11"/>
        <v>7</v>
      </c>
      <c r="C490" s="169" t="s">
        <v>887</v>
      </c>
      <c r="D490" s="170"/>
      <c r="E490" s="54"/>
      <c r="F490" s="33"/>
      <c r="G490" s="23"/>
    </row>
    <row r="491" customHeight="1" spans="1:7">
      <c r="A491" s="167" t="s">
        <v>888</v>
      </c>
      <c r="B491" s="168">
        <f t="shared" si="11"/>
        <v>7</v>
      </c>
      <c r="C491" s="169" t="s">
        <v>889</v>
      </c>
      <c r="D491" s="170"/>
      <c r="E491" s="54"/>
      <c r="F491" s="33"/>
      <c r="G491" s="23"/>
    </row>
    <row r="492" customHeight="1" spans="1:7">
      <c r="A492" s="162" t="s">
        <v>890</v>
      </c>
      <c r="B492" s="163">
        <f t="shared" si="11"/>
        <v>5</v>
      </c>
      <c r="C492" s="164" t="s">
        <v>891</v>
      </c>
      <c r="D492" s="172"/>
      <c r="E492" s="165"/>
      <c r="F492" s="165"/>
      <c r="G492" s="166"/>
    </row>
    <row r="493" customHeight="1" spans="1:7">
      <c r="A493" s="167" t="s">
        <v>892</v>
      </c>
      <c r="B493" s="168">
        <f t="shared" si="11"/>
        <v>7</v>
      </c>
      <c r="C493" s="169" t="s">
        <v>893</v>
      </c>
      <c r="D493" s="170"/>
      <c r="E493" s="54"/>
      <c r="F493" s="33"/>
      <c r="G493" s="23"/>
    </row>
    <row r="494" customHeight="1" spans="1:7">
      <c r="A494" s="167" t="s">
        <v>894</v>
      </c>
      <c r="B494" s="168">
        <f t="shared" si="11"/>
        <v>7</v>
      </c>
      <c r="C494" s="169" t="s">
        <v>895</v>
      </c>
      <c r="D494" s="170"/>
      <c r="E494" s="54"/>
      <c r="F494" s="33"/>
      <c r="G494" s="23"/>
    </row>
    <row r="495" customHeight="1" spans="1:7">
      <c r="A495" s="167" t="s">
        <v>896</v>
      </c>
      <c r="B495" s="168">
        <f t="shared" si="11"/>
        <v>7</v>
      </c>
      <c r="C495" s="169" t="s">
        <v>897</v>
      </c>
      <c r="D495" s="170"/>
      <c r="E495" s="54"/>
      <c r="F495" s="33"/>
      <c r="G495" s="23"/>
    </row>
    <row r="496" customHeight="1" spans="1:7">
      <c r="A496" s="162" t="s">
        <v>898</v>
      </c>
      <c r="B496" s="163">
        <f t="shared" si="11"/>
        <v>5</v>
      </c>
      <c r="C496" s="164" t="s">
        <v>899</v>
      </c>
      <c r="D496" s="172"/>
      <c r="E496" s="165"/>
      <c r="F496" s="165"/>
      <c r="G496" s="166"/>
    </row>
    <row r="497" customHeight="1" spans="1:7">
      <c r="A497" s="167" t="s">
        <v>900</v>
      </c>
      <c r="B497" s="168">
        <f t="shared" si="11"/>
        <v>7</v>
      </c>
      <c r="C497" s="169" t="s">
        <v>901</v>
      </c>
      <c r="D497" s="170"/>
      <c r="E497" s="54"/>
      <c r="F497" s="33"/>
      <c r="G497" s="23"/>
    </row>
    <row r="498" customHeight="1" spans="1:7">
      <c r="A498" s="167" t="s">
        <v>902</v>
      </c>
      <c r="B498" s="168">
        <f t="shared" si="11"/>
        <v>7</v>
      </c>
      <c r="C498" s="169" t="s">
        <v>903</v>
      </c>
      <c r="D498" s="170"/>
      <c r="E498" s="54"/>
      <c r="F498" s="33"/>
      <c r="G498" s="23"/>
    </row>
    <row r="499" customHeight="1" spans="1:7">
      <c r="A499" s="167" t="s">
        <v>904</v>
      </c>
      <c r="B499" s="168">
        <f t="shared" si="11"/>
        <v>7</v>
      </c>
      <c r="C499" s="169" t="s">
        <v>905</v>
      </c>
      <c r="D499" s="170"/>
      <c r="E499" s="54"/>
      <c r="F499" s="33"/>
      <c r="G499" s="23"/>
    </row>
    <row r="500" customHeight="1" spans="1:7">
      <c r="A500" s="162" t="s">
        <v>906</v>
      </c>
      <c r="B500" s="163">
        <f t="shared" si="11"/>
        <v>5</v>
      </c>
      <c r="C500" s="164" t="s">
        <v>907</v>
      </c>
      <c r="D500" s="172"/>
      <c r="E500" s="165"/>
      <c r="F500" s="165"/>
      <c r="G500" s="166"/>
    </row>
    <row r="501" customHeight="1" spans="1:7">
      <c r="A501" s="167" t="s">
        <v>908</v>
      </c>
      <c r="B501" s="168">
        <f t="shared" si="11"/>
        <v>7</v>
      </c>
      <c r="C501" s="169" t="s">
        <v>909</v>
      </c>
      <c r="D501" s="170"/>
      <c r="E501" s="54"/>
      <c r="F501" s="33"/>
      <c r="G501" s="23"/>
    </row>
    <row r="502" customHeight="1" spans="1:7">
      <c r="A502" s="167" t="s">
        <v>910</v>
      </c>
      <c r="B502" s="168">
        <f t="shared" si="11"/>
        <v>7</v>
      </c>
      <c r="C502" s="169" t="s">
        <v>911</v>
      </c>
      <c r="D502" s="170"/>
      <c r="E502" s="54"/>
      <c r="F502" s="33"/>
      <c r="G502" s="23"/>
    </row>
    <row r="503" customHeight="1" spans="1:7">
      <c r="A503" s="167" t="s">
        <v>912</v>
      </c>
      <c r="B503" s="168">
        <f t="shared" si="11"/>
        <v>7</v>
      </c>
      <c r="C503" s="169" t="s">
        <v>913</v>
      </c>
      <c r="D503" s="170"/>
      <c r="E503" s="54"/>
      <c r="F503" s="33"/>
      <c r="G503" s="23"/>
    </row>
    <row r="504" customHeight="1" spans="1:7">
      <c r="A504" s="167" t="s">
        <v>914</v>
      </c>
      <c r="B504" s="168">
        <f t="shared" si="11"/>
        <v>7</v>
      </c>
      <c r="C504" s="169" t="s">
        <v>915</v>
      </c>
      <c r="D504" s="170"/>
      <c r="E504" s="54"/>
      <c r="F504" s="33"/>
      <c r="G504" s="23"/>
    </row>
    <row r="505" customHeight="1" spans="1:7">
      <c r="A505" s="159" t="s">
        <v>916</v>
      </c>
      <c r="B505" s="156">
        <f t="shared" si="11"/>
        <v>3</v>
      </c>
      <c r="C505" s="155" t="s">
        <v>917</v>
      </c>
      <c r="D505" s="160">
        <f>D506+D522+D530+D541+D550+D558</f>
        <v>3622681.93</v>
      </c>
      <c r="E505" s="160">
        <f>F505-D505</f>
        <v>6107890.37</v>
      </c>
      <c r="F505" s="160">
        <f>F506+F522+F530+F541+F550+F558</f>
        <v>9730572.3</v>
      </c>
      <c r="G505" s="161">
        <f>E505/D505</f>
        <v>1.68601342541822</v>
      </c>
    </row>
    <row r="506" customHeight="1" spans="1:7">
      <c r="A506" s="162" t="s">
        <v>918</v>
      </c>
      <c r="B506" s="163">
        <f t="shared" si="11"/>
        <v>5</v>
      </c>
      <c r="C506" s="164" t="s">
        <v>919</v>
      </c>
      <c r="D506" s="165">
        <f>SUM(D507:D521)</f>
        <v>2813401.93</v>
      </c>
      <c r="E506" s="165">
        <f>F506-D506</f>
        <v>4181372.37</v>
      </c>
      <c r="F506" s="165">
        <f>SUM(F507:F521)</f>
        <v>6994774.3</v>
      </c>
      <c r="G506" s="166">
        <f>E506/D506</f>
        <v>1.48623356137386</v>
      </c>
    </row>
    <row r="507" customHeight="1" spans="1:7">
      <c r="A507" s="167" t="s">
        <v>920</v>
      </c>
      <c r="B507" s="168">
        <f t="shared" si="11"/>
        <v>7</v>
      </c>
      <c r="C507" s="169" t="s">
        <v>89</v>
      </c>
      <c r="D507" s="170">
        <v>745764.57</v>
      </c>
      <c r="E507" s="54">
        <f>F507-D507</f>
        <v>516888.83</v>
      </c>
      <c r="F507" s="33">
        <v>1262653.4</v>
      </c>
      <c r="G507" s="23">
        <f>E507/D507</f>
        <v>0.693099204216687</v>
      </c>
    </row>
    <row r="508" customHeight="1" spans="1:7">
      <c r="A508" s="167" t="s">
        <v>921</v>
      </c>
      <c r="B508" s="168">
        <f t="shared" si="11"/>
        <v>7</v>
      </c>
      <c r="C508" s="169" t="s">
        <v>91</v>
      </c>
      <c r="D508" s="170">
        <v>50000</v>
      </c>
      <c r="E508" s="54">
        <f>F508-D508</f>
        <v>3101.5</v>
      </c>
      <c r="F508" s="33">
        <v>53101.5</v>
      </c>
      <c r="G508" s="23">
        <f>E508/D508</f>
        <v>0.06203</v>
      </c>
    </row>
    <row r="509" customHeight="1" spans="1:7">
      <c r="A509" s="167" t="s">
        <v>922</v>
      </c>
      <c r="B509" s="168">
        <f t="shared" si="11"/>
        <v>7</v>
      </c>
      <c r="C509" s="169" t="s">
        <v>93</v>
      </c>
      <c r="D509" s="170"/>
      <c r="E509" s="54"/>
      <c r="F509" s="33"/>
      <c r="G509" s="23"/>
    </row>
    <row r="510" customHeight="1" spans="1:7">
      <c r="A510" s="167" t="s">
        <v>923</v>
      </c>
      <c r="B510" s="168">
        <f t="shared" si="11"/>
        <v>7</v>
      </c>
      <c r="C510" s="169" t="s">
        <v>924</v>
      </c>
      <c r="D510" s="170">
        <v>476793.06</v>
      </c>
      <c r="E510" s="54">
        <f>F510-D510</f>
        <v>261536.67</v>
      </c>
      <c r="F510" s="33">
        <v>738329.73</v>
      </c>
      <c r="G510" s="23">
        <f>E510/D510</f>
        <v>0.548532879232764</v>
      </c>
    </row>
    <row r="511" customHeight="1" spans="1:7">
      <c r="A511" s="167" t="s">
        <v>925</v>
      </c>
      <c r="B511" s="168">
        <f t="shared" si="11"/>
        <v>7</v>
      </c>
      <c r="C511" s="169" t="s">
        <v>926</v>
      </c>
      <c r="D511" s="170"/>
      <c r="E511" s="54"/>
      <c r="F511" s="33"/>
      <c r="G511" s="23"/>
    </row>
    <row r="512" customHeight="1" spans="1:7">
      <c r="A512" s="167" t="s">
        <v>927</v>
      </c>
      <c r="B512" s="168">
        <f t="shared" si="11"/>
        <v>7</v>
      </c>
      <c r="C512" s="169" t="s">
        <v>928</v>
      </c>
      <c r="D512" s="170"/>
      <c r="E512" s="54"/>
      <c r="F512" s="33"/>
      <c r="G512" s="23"/>
    </row>
    <row r="513" customHeight="1" spans="1:7">
      <c r="A513" s="167" t="s">
        <v>929</v>
      </c>
      <c r="B513" s="168">
        <f t="shared" si="11"/>
        <v>7</v>
      </c>
      <c r="C513" s="169" t="s">
        <v>930</v>
      </c>
      <c r="D513" s="170"/>
      <c r="E513" s="54"/>
      <c r="F513" s="33"/>
      <c r="G513" s="23"/>
    </row>
    <row r="514" customHeight="1" spans="1:7">
      <c r="A514" s="167" t="s">
        <v>931</v>
      </c>
      <c r="B514" s="168">
        <f t="shared" si="11"/>
        <v>7</v>
      </c>
      <c r="C514" s="169" t="s">
        <v>932</v>
      </c>
      <c r="D514" s="170"/>
      <c r="E514" s="54"/>
      <c r="F514" s="33"/>
      <c r="G514" s="23"/>
    </row>
    <row r="515" customHeight="1" spans="1:7">
      <c r="A515" s="167" t="s">
        <v>933</v>
      </c>
      <c r="B515" s="168">
        <f t="shared" si="11"/>
        <v>7</v>
      </c>
      <c r="C515" s="169" t="s">
        <v>934</v>
      </c>
      <c r="D515" s="170">
        <v>1240844.3</v>
      </c>
      <c r="E515" s="54">
        <f>F515-D515</f>
        <v>696280</v>
      </c>
      <c r="F515" s="33">
        <v>1937124.3</v>
      </c>
      <c r="G515" s="23">
        <f>E515/D515</f>
        <v>0.561134060091181</v>
      </c>
    </row>
    <row r="516" customHeight="1" spans="1:7">
      <c r="A516" s="167" t="s">
        <v>935</v>
      </c>
      <c r="B516" s="168">
        <f t="shared" si="11"/>
        <v>7</v>
      </c>
      <c r="C516" s="169" t="s">
        <v>936</v>
      </c>
      <c r="D516" s="170"/>
      <c r="E516" s="54"/>
      <c r="F516" s="33"/>
      <c r="G516" s="23"/>
    </row>
    <row r="517" customHeight="1" spans="1:7">
      <c r="A517" s="167" t="s">
        <v>937</v>
      </c>
      <c r="B517" s="168">
        <f t="shared" si="11"/>
        <v>7</v>
      </c>
      <c r="C517" s="169" t="s">
        <v>938</v>
      </c>
      <c r="D517" s="170"/>
      <c r="E517" s="54"/>
      <c r="F517" s="33"/>
      <c r="G517" s="23"/>
    </row>
    <row r="518" customHeight="1" spans="1:7">
      <c r="A518" s="167" t="s">
        <v>939</v>
      </c>
      <c r="B518" s="168">
        <f t="shared" ref="B518:B581" si="12">LEN(A518)</f>
        <v>7</v>
      </c>
      <c r="C518" s="169" t="s">
        <v>940</v>
      </c>
      <c r="D518" s="170"/>
      <c r="E518" s="54"/>
      <c r="F518" s="33"/>
      <c r="G518" s="23"/>
    </row>
    <row r="519" customHeight="1" spans="1:7">
      <c r="A519" s="167" t="s">
        <v>941</v>
      </c>
      <c r="B519" s="168">
        <f t="shared" si="12"/>
        <v>7</v>
      </c>
      <c r="C519" s="169" t="s">
        <v>942</v>
      </c>
      <c r="D519" s="170"/>
      <c r="E519" s="54"/>
      <c r="F519" s="33"/>
      <c r="G519" s="23"/>
    </row>
    <row r="520" customHeight="1" spans="1:7">
      <c r="A520" s="167" t="s">
        <v>943</v>
      </c>
      <c r="B520" s="168">
        <f t="shared" si="12"/>
        <v>7</v>
      </c>
      <c r="C520" s="169" t="s">
        <v>944</v>
      </c>
      <c r="D520" s="170"/>
      <c r="E520" s="54"/>
      <c r="F520" s="33"/>
      <c r="G520" s="23"/>
    </row>
    <row r="521" customHeight="1" spans="1:7">
      <c r="A521" s="167" t="s">
        <v>945</v>
      </c>
      <c r="B521" s="168">
        <f t="shared" si="12"/>
        <v>7</v>
      </c>
      <c r="C521" s="169" t="s">
        <v>946</v>
      </c>
      <c r="D521" s="170">
        <v>300000</v>
      </c>
      <c r="E521" s="54">
        <f>F521-D521</f>
        <v>2703565.37</v>
      </c>
      <c r="F521" s="33">
        <v>3003565.37</v>
      </c>
      <c r="G521" s="23">
        <f>E521/D521</f>
        <v>9.01188456666667</v>
      </c>
    </row>
    <row r="522" customHeight="1" spans="1:7">
      <c r="A522" s="162" t="s">
        <v>947</v>
      </c>
      <c r="B522" s="163">
        <f t="shared" si="12"/>
        <v>5</v>
      </c>
      <c r="C522" s="164" t="s">
        <v>948</v>
      </c>
      <c r="D522" s="172"/>
      <c r="E522" s="165"/>
      <c r="F522" s="165"/>
      <c r="G522" s="166"/>
    </row>
    <row r="523" customHeight="1" spans="1:7">
      <c r="A523" s="167" t="s">
        <v>949</v>
      </c>
      <c r="B523" s="168">
        <f t="shared" si="12"/>
        <v>7</v>
      </c>
      <c r="C523" s="169" t="s">
        <v>89</v>
      </c>
      <c r="D523" s="170"/>
      <c r="E523" s="54"/>
      <c r="F523" s="33"/>
      <c r="G523" s="23"/>
    </row>
    <row r="524" customHeight="1" spans="1:7">
      <c r="A524" s="167" t="s">
        <v>950</v>
      </c>
      <c r="B524" s="168">
        <f t="shared" si="12"/>
        <v>7</v>
      </c>
      <c r="C524" s="169" t="s">
        <v>91</v>
      </c>
      <c r="D524" s="170"/>
      <c r="E524" s="54"/>
      <c r="F524" s="33"/>
      <c r="G524" s="23"/>
    </row>
    <row r="525" customHeight="1" spans="1:7">
      <c r="A525" s="167" t="s">
        <v>951</v>
      </c>
      <c r="B525" s="168">
        <f t="shared" si="12"/>
        <v>7</v>
      </c>
      <c r="C525" s="169" t="s">
        <v>93</v>
      </c>
      <c r="D525" s="170"/>
      <c r="E525" s="54"/>
      <c r="F525" s="33"/>
      <c r="G525" s="23"/>
    </row>
    <row r="526" customHeight="1" spans="1:7">
      <c r="A526" s="167" t="s">
        <v>952</v>
      </c>
      <c r="B526" s="168">
        <f t="shared" si="12"/>
        <v>7</v>
      </c>
      <c r="C526" s="169" t="s">
        <v>953</v>
      </c>
      <c r="D526" s="170"/>
      <c r="E526" s="54"/>
      <c r="F526" s="33"/>
      <c r="G526" s="23"/>
    </row>
    <row r="527" customHeight="1" spans="1:7">
      <c r="A527" s="167" t="s">
        <v>954</v>
      </c>
      <c r="B527" s="168">
        <f t="shared" si="12"/>
        <v>7</v>
      </c>
      <c r="C527" s="169" t="s">
        <v>955</v>
      </c>
      <c r="D527" s="170"/>
      <c r="E527" s="54"/>
      <c r="F527" s="33"/>
      <c r="G527" s="23"/>
    </row>
    <row r="528" customHeight="1" spans="1:7">
      <c r="A528" s="167" t="s">
        <v>956</v>
      </c>
      <c r="B528" s="168">
        <f t="shared" si="12"/>
        <v>7</v>
      </c>
      <c r="C528" s="169" t="s">
        <v>957</v>
      </c>
      <c r="D528" s="170"/>
      <c r="E528" s="54"/>
      <c r="F528" s="33"/>
      <c r="G528" s="23"/>
    </row>
    <row r="529" customHeight="1" spans="1:7">
      <c r="A529" s="167" t="s">
        <v>958</v>
      </c>
      <c r="B529" s="168">
        <f t="shared" si="12"/>
        <v>7</v>
      </c>
      <c r="C529" s="169" t="s">
        <v>959</v>
      </c>
      <c r="D529" s="170"/>
      <c r="E529" s="54"/>
      <c r="F529" s="33"/>
      <c r="G529" s="23"/>
    </row>
    <row r="530" customHeight="1" spans="1:7">
      <c r="A530" s="162" t="s">
        <v>960</v>
      </c>
      <c r="B530" s="163">
        <f t="shared" si="12"/>
        <v>5</v>
      </c>
      <c r="C530" s="164" t="s">
        <v>961</v>
      </c>
      <c r="D530" s="172"/>
      <c r="E530" s="165">
        <f>F530-D530</f>
        <v>952188</v>
      </c>
      <c r="F530" s="165">
        <f>SUM(F531:F540)</f>
        <v>952188</v>
      </c>
      <c r="G530" s="166"/>
    </row>
    <row r="531" customHeight="1" spans="1:7">
      <c r="A531" s="167" t="s">
        <v>962</v>
      </c>
      <c r="B531" s="168">
        <f t="shared" si="12"/>
        <v>7</v>
      </c>
      <c r="C531" s="169" t="s">
        <v>89</v>
      </c>
      <c r="D531" s="170"/>
      <c r="E531" s="54"/>
      <c r="F531" s="33"/>
      <c r="G531" s="23"/>
    </row>
    <row r="532" customHeight="1" spans="1:7">
      <c r="A532" s="167" t="s">
        <v>963</v>
      </c>
      <c r="B532" s="168">
        <f t="shared" si="12"/>
        <v>7</v>
      </c>
      <c r="C532" s="169" t="s">
        <v>91</v>
      </c>
      <c r="D532" s="170"/>
      <c r="E532" s="54"/>
      <c r="F532" s="33"/>
      <c r="G532" s="23"/>
    </row>
    <row r="533" customHeight="1" spans="1:7">
      <c r="A533" s="167" t="s">
        <v>964</v>
      </c>
      <c r="B533" s="168">
        <f t="shared" si="12"/>
        <v>7</v>
      </c>
      <c r="C533" s="169" t="s">
        <v>93</v>
      </c>
      <c r="D533" s="170"/>
      <c r="E533" s="54"/>
      <c r="F533" s="33"/>
      <c r="G533" s="23"/>
    </row>
    <row r="534" customHeight="1" spans="1:7">
      <c r="A534" s="167" t="s">
        <v>965</v>
      </c>
      <c r="B534" s="168">
        <f t="shared" si="12"/>
        <v>7</v>
      </c>
      <c r="C534" s="169" t="s">
        <v>966</v>
      </c>
      <c r="D534" s="170"/>
      <c r="E534" s="54"/>
      <c r="F534" s="33"/>
      <c r="G534" s="23"/>
    </row>
    <row r="535" customHeight="1" spans="1:7">
      <c r="A535" s="167" t="s">
        <v>967</v>
      </c>
      <c r="B535" s="168">
        <f t="shared" si="12"/>
        <v>7</v>
      </c>
      <c r="C535" s="169" t="s">
        <v>968</v>
      </c>
      <c r="D535" s="170"/>
      <c r="E535" s="54">
        <f>F535-D535</f>
        <v>552000</v>
      </c>
      <c r="F535" s="33">
        <v>552000</v>
      </c>
      <c r="G535" s="23"/>
    </row>
    <row r="536" customHeight="1" spans="1:7">
      <c r="A536" s="167" t="s">
        <v>969</v>
      </c>
      <c r="B536" s="168">
        <f t="shared" si="12"/>
        <v>7</v>
      </c>
      <c r="C536" s="169" t="s">
        <v>970</v>
      </c>
      <c r="D536" s="170"/>
      <c r="E536" s="54"/>
      <c r="F536" s="33"/>
      <c r="G536" s="23"/>
    </row>
    <row r="537" customHeight="1" spans="1:7">
      <c r="A537" s="167" t="s">
        <v>971</v>
      </c>
      <c r="B537" s="168">
        <f t="shared" si="12"/>
        <v>7</v>
      </c>
      <c r="C537" s="169" t="s">
        <v>972</v>
      </c>
      <c r="D537" s="170"/>
      <c r="E537" s="54"/>
      <c r="F537" s="33"/>
      <c r="G537" s="23"/>
    </row>
    <row r="538" customHeight="1" spans="1:7">
      <c r="A538" s="167" t="s">
        <v>973</v>
      </c>
      <c r="B538" s="168">
        <f t="shared" si="12"/>
        <v>7</v>
      </c>
      <c r="C538" s="169" t="s">
        <v>974</v>
      </c>
      <c r="D538" s="170"/>
      <c r="E538" s="54">
        <f>F538-D538</f>
        <v>400188</v>
      </c>
      <c r="F538" s="33">
        <v>400188</v>
      </c>
      <c r="G538" s="23"/>
    </row>
    <row r="539" customHeight="1" spans="1:7">
      <c r="A539" s="167" t="s">
        <v>975</v>
      </c>
      <c r="B539" s="168">
        <f t="shared" si="12"/>
        <v>7</v>
      </c>
      <c r="C539" s="169" t="s">
        <v>976</v>
      </c>
      <c r="D539" s="170"/>
      <c r="E539" s="54"/>
      <c r="F539" s="33"/>
      <c r="G539" s="23"/>
    </row>
    <row r="540" customHeight="1" spans="1:7">
      <c r="A540" s="167" t="s">
        <v>977</v>
      </c>
      <c r="B540" s="168">
        <f t="shared" si="12"/>
        <v>7</v>
      </c>
      <c r="C540" s="169" t="s">
        <v>978</v>
      </c>
      <c r="D540" s="170"/>
      <c r="E540" s="54"/>
      <c r="F540" s="33"/>
      <c r="G540" s="23"/>
    </row>
    <row r="541" customHeight="1" spans="1:7">
      <c r="A541" s="162" t="s">
        <v>979</v>
      </c>
      <c r="B541" s="163">
        <f t="shared" si="12"/>
        <v>5</v>
      </c>
      <c r="C541" s="164" t="s">
        <v>980</v>
      </c>
      <c r="D541" s="172"/>
      <c r="E541" s="165"/>
      <c r="F541" s="165"/>
      <c r="G541" s="166"/>
    </row>
    <row r="542" customHeight="1" spans="1:7">
      <c r="A542" s="167" t="s">
        <v>981</v>
      </c>
      <c r="B542" s="168">
        <f t="shared" si="12"/>
        <v>7</v>
      </c>
      <c r="C542" s="169" t="s">
        <v>89</v>
      </c>
      <c r="D542" s="170"/>
      <c r="E542" s="54"/>
      <c r="F542" s="33"/>
      <c r="G542" s="23"/>
    </row>
    <row r="543" customHeight="1" spans="1:7">
      <c r="A543" s="167" t="s">
        <v>982</v>
      </c>
      <c r="B543" s="168">
        <f t="shared" si="12"/>
        <v>7</v>
      </c>
      <c r="C543" s="169" t="s">
        <v>91</v>
      </c>
      <c r="D543" s="170"/>
      <c r="E543" s="54"/>
      <c r="F543" s="33"/>
      <c r="G543" s="23"/>
    </row>
    <row r="544" customHeight="1" spans="1:7">
      <c r="A544" s="167" t="s">
        <v>983</v>
      </c>
      <c r="B544" s="168">
        <f t="shared" si="12"/>
        <v>7</v>
      </c>
      <c r="C544" s="169" t="s">
        <v>93</v>
      </c>
      <c r="D544" s="170"/>
      <c r="E544" s="54"/>
      <c r="F544" s="33"/>
      <c r="G544" s="23"/>
    </row>
    <row r="545" customHeight="1" spans="1:7">
      <c r="A545" s="167" t="s">
        <v>984</v>
      </c>
      <c r="B545" s="168">
        <f t="shared" si="12"/>
        <v>7</v>
      </c>
      <c r="C545" s="169" t="s">
        <v>985</v>
      </c>
      <c r="D545" s="170"/>
      <c r="E545" s="54"/>
      <c r="F545" s="33"/>
      <c r="G545" s="23"/>
    </row>
    <row r="546" customHeight="1" spans="1:7">
      <c r="A546" s="167" t="s">
        <v>986</v>
      </c>
      <c r="B546" s="168">
        <f t="shared" si="12"/>
        <v>7</v>
      </c>
      <c r="C546" s="169" t="s">
        <v>987</v>
      </c>
      <c r="D546" s="170"/>
      <c r="E546" s="54"/>
      <c r="F546" s="33"/>
      <c r="G546" s="23"/>
    </row>
    <row r="547" customHeight="1" spans="1:7">
      <c r="A547" s="167" t="s">
        <v>988</v>
      </c>
      <c r="B547" s="168">
        <f t="shared" si="12"/>
        <v>7</v>
      </c>
      <c r="C547" s="169" t="s">
        <v>989</v>
      </c>
      <c r="D547" s="170"/>
      <c r="E547" s="54"/>
      <c r="F547" s="33"/>
      <c r="G547" s="23"/>
    </row>
    <row r="548" customHeight="1" spans="1:7">
      <c r="A548" s="167" t="s">
        <v>990</v>
      </c>
      <c r="B548" s="168">
        <f t="shared" si="12"/>
        <v>7</v>
      </c>
      <c r="C548" s="169" t="s">
        <v>991</v>
      </c>
      <c r="D548" s="170"/>
      <c r="E548" s="54"/>
      <c r="F548" s="33"/>
      <c r="G548" s="23"/>
    </row>
    <row r="549" customHeight="1" spans="1:7">
      <c r="A549" s="167" t="s">
        <v>992</v>
      </c>
      <c r="B549" s="168">
        <f t="shared" si="12"/>
        <v>7</v>
      </c>
      <c r="C549" s="169" t="s">
        <v>993</v>
      </c>
      <c r="D549" s="170"/>
      <c r="E549" s="54"/>
      <c r="F549" s="33"/>
      <c r="G549" s="23"/>
    </row>
    <row r="550" customHeight="1" spans="1:7">
      <c r="A550" s="162" t="s">
        <v>994</v>
      </c>
      <c r="B550" s="163">
        <f t="shared" si="12"/>
        <v>5</v>
      </c>
      <c r="C550" s="164" t="s">
        <v>995</v>
      </c>
      <c r="D550" s="172"/>
      <c r="E550" s="165">
        <f>F550-D550</f>
        <v>486230</v>
      </c>
      <c r="F550" s="165">
        <f>SUM(F551:F557)</f>
        <v>486230</v>
      </c>
      <c r="G550" s="166"/>
    </row>
    <row r="551" customHeight="1" spans="1:7">
      <c r="A551" s="167" t="s">
        <v>996</v>
      </c>
      <c r="B551" s="168">
        <f t="shared" si="12"/>
        <v>7</v>
      </c>
      <c r="C551" s="169" t="s">
        <v>89</v>
      </c>
      <c r="D551" s="170"/>
      <c r="E551" s="54"/>
      <c r="F551" s="33"/>
      <c r="G551" s="23"/>
    </row>
    <row r="552" customHeight="1" spans="1:7">
      <c r="A552" s="167" t="s">
        <v>997</v>
      </c>
      <c r="B552" s="168">
        <f t="shared" si="12"/>
        <v>7</v>
      </c>
      <c r="C552" s="169" t="s">
        <v>91</v>
      </c>
      <c r="D552" s="170"/>
      <c r="E552" s="54"/>
      <c r="F552" s="33"/>
      <c r="G552" s="23"/>
    </row>
    <row r="553" customHeight="1" spans="1:7">
      <c r="A553" s="167" t="s">
        <v>998</v>
      </c>
      <c r="B553" s="168">
        <f t="shared" si="12"/>
        <v>7</v>
      </c>
      <c r="C553" s="169" t="s">
        <v>93</v>
      </c>
      <c r="D553" s="170"/>
      <c r="E553" s="54"/>
      <c r="F553" s="33"/>
      <c r="G553" s="23"/>
    </row>
    <row r="554" customHeight="1" spans="1:7">
      <c r="A554" s="167" t="s">
        <v>999</v>
      </c>
      <c r="B554" s="168">
        <f t="shared" si="12"/>
        <v>7</v>
      </c>
      <c r="C554" s="169" t="s">
        <v>1000</v>
      </c>
      <c r="D554" s="170"/>
      <c r="E554" s="54"/>
      <c r="F554" s="33"/>
      <c r="G554" s="23"/>
    </row>
    <row r="555" customHeight="1" spans="1:7">
      <c r="A555" s="167" t="s">
        <v>1001</v>
      </c>
      <c r="B555" s="168">
        <f t="shared" si="12"/>
        <v>7</v>
      </c>
      <c r="C555" s="169" t="s">
        <v>1002</v>
      </c>
      <c r="D555" s="170"/>
      <c r="E555" s="54"/>
      <c r="F555" s="33"/>
      <c r="G555" s="23"/>
    </row>
    <row r="556" customHeight="1" spans="1:7">
      <c r="A556" s="167" t="s">
        <v>1003</v>
      </c>
      <c r="B556" s="168">
        <f t="shared" si="12"/>
        <v>7</v>
      </c>
      <c r="C556" s="169" t="s">
        <v>1004</v>
      </c>
      <c r="D556" s="170"/>
      <c r="E556" s="54"/>
      <c r="F556" s="33"/>
      <c r="G556" s="23"/>
    </row>
    <row r="557" customHeight="1" spans="1:7">
      <c r="A557" s="167" t="s">
        <v>1005</v>
      </c>
      <c r="B557" s="168">
        <f t="shared" si="12"/>
        <v>7</v>
      </c>
      <c r="C557" s="169" t="s">
        <v>1006</v>
      </c>
      <c r="D557" s="170">
        <v>0</v>
      </c>
      <c r="E557" s="54">
        <f>F557-D557</f>
        <v>486230</v>
      </c>
      <c r="F557" s="33">
        <v>486230</v>
      </c>
      <c r="G557" s="23"/>
    </row>
    <row r="558" customHeight="1" spans="1:7">
      <c r="A558" s="162" t="s">
        <v>1007</v>
      </c>
      <c r="B558" s="163">
        <f t="shared" si="12"/>
        <v>5</v>
      </c>
      <c r="C558" s="164" t="s">
        <v>1008</v>
      </c>
      <c r="D558" s="165">
        <f>SUM(D559:D561)</f>
        <v>809280</v>
      </c>
      <c r="E558" s="165">
        <f>F558-D558</f>
        <v>488100</v>
      </c>
      <c r="F558" s="165">
        <f>SUM(F559:F561)</f>
        <v>1297380</v>
      </c>
      <c r="G558" s="166">
        <f>E558/D558</f>
        <v>0.603128706998814</v>
      </c>
    </row>
    <row r="559" customHeight="1" spans="1:7">
      <c r="A559" s="167" t="s">
        <v>1009</v>
      </c>
      <c r="B559" s="168">
        <f t="shared" si="12"/>
        <v>7</v>
      </c>
      <c r="C559" s="169" t="s">
        <v>1010</v>
      </c>
      <c r="D559" s="170"/>
      <c r="E559" s="54"/>
      <c r="F559" s="33"/>
      <c r="G559" s="23"/>
    </row>
    <row r="560" customHeight="1" spans="1:7">
      <c r="A560" s="167" t="s">
        <v>1011</v>
      </c>
      <c r="B560" s="168">
        <f t="shared" si="12"/>
        <v>7</v>
      </c>
      <c r="C560" s="169" t="s">
        <v>1012</v>
      </c>
      <c r="D560" s="170"/>
      <c r="E560" s="54"/>
      <c r="F560" s="33"/>
      <c r="G560" s="23"/>
    </row>
    <row r="561" customHeight="1" spans="1:7">
      <c r="A561" s="167" t="s">
        <v>1013</v>
      </c>
      <c r="B561" s="168">
        <f t="shared" si="12"/>
        <v>7</v>
      </c>
      <c r="C561" s="169" t="s">
        <v>1014</v>
      </c>
      <c r="D561" s="170">
        <v>809280</v>
      </c>
      <c r="E561" s="54">
        <f>F561-D561</f>
        <v>488100</v>
      </c>
      <c r="F561" s="33">
        <v>1297380</v>
      </c>
      <c r="G561" s="23">
        <f>E561/D561</f>
        <v>0.603128706998814</v>
      </c>
    </row>
    <row r="562" customHeight="1" spans="1:7">
      <c r="A562" s="159" t="s">
        <v>1015</v>
      </c>
      <c r="B562" s="156">
        <f t="shared" si="12"/>
        <v>3</v>
      </c>
      <c r="C562" s="155" t="s">
        <v>1016</v>
      </c>
      <c r="D562" s="160">
        <f>D563+D582+D592+D601+D605+D615+D624+D631+D639+D653+D656+D659+D665+D668+D676+D684+D687</f>
        <v>475705955.82</v>
      </c>
      <c r="E562" s="160">
        <f>F562-D562</f>
        <v>238395312.19</v>
      </c>
      <c r="F562" s="160">
        <f>F563+F582+F592+F601+F605+F615+F624+F631+F639+F653+F656+F659+F665+F668+F676+F684+F687</f>
        <v>714101268.01</v>
      </c>
      <c r="G562" s="161">
        <f>E562/D562</f>
        <v>0.501140061992844</v>
      </c>
    </row>
    <row r="563" customHeight="1" spans="1:7">
      <c r="A563" s="162" t="s">
        <v>1017</v>
      </c>
      <c r="B563" s="163">
        <f t="shared" si="12"/>
        <v>5</v>
      </c>
      <c r="C563" s="164" t="s">
        <v>1018</v>
      </c>
      <c r="D563" s="165">
        <f>SUM(D564:D581)</f>
        <v>1967300.46</v>
      </c>
      <c r="E563" s="165">
        <f>F563-D563</f>
        <v>27157700.71</v>
      </c>
      <c r="F563" s="165">
        <f>SUM(F564:F581)</f>
        <v>29125001.17</v>
      </c>
      <c r="G563" s="166">
        <f>E563/D563</f>
        <v>13.8045515985901</v>
      </c>
    </row>
    <row r="564" customHeight="1" spans="1:7">
      <c r="A564" s="167" t="s">
        <v>1019</v>
      </c>
      <c r="B564" s="168">
        <f t="shared" si="12"/>
        <v>7</v>
      </c>
      <c r="C564" s="169" t="s">
        <v>89</v>
      </c>
      <c r="D564" s="170">
        <v>524003.87</v>
      </c>
      <c r="E564" s="54">
        <f>F564-D564</f>
        <v>1588306.46</v>
      </c>
      <c r="F564" s="33">
        <v>2112310.33</v>
      </c>
      <c r="G564" s="23">
        <f>E564/D564</f>
        <v>3.03109681231934</v>
      </c>
    </row>
    <row r="565" customHeight="1" spans="1:7">
      <c r="A565" s="167" t="s">
        <v>1020</v>
      </c>
      <c r="B565" s="168">
        <f t="shared" si="12"/>
        <v>7</v>
      </c>
      <c r="C565" s="169" t="s">
        <v>91</v>
      </c>
      <c r="D565" s="170"/>
      <c r="E565" s="54">
        <f>F565-D565</f>
        <v>16137056</v>
      </c>
      <c r="F565" s="33">
        <v>16137056</v>
      </c>
      <c r="G565" s="23"/>
    </row>
    <row r="566" customHeight="1" spans="1:7">
      <c r="A566" s="167" t="s">
        <v>1021</v>
      </c>
      <c r="B566" s="168">
        <f t="shared" si="12"/>
        <v>7</v>
      </c>
      <c r="C566" s="169" t="s">
        <v>93</v>
      </c>
      <c r="D566" s="170"/>
      <c r="E566" s="54"/>
      <c r="F566" s="33"/>
      <c r="G566" s="23"/>
    </row>
    <row r="567" customHeight="1" spans="1:7">
      <c r="A567" s="167" t="s">
        <v>1022</v>
      </c>
      <c r="B567" s="168">
        <f t="shared" si="12"/>
        <v>7</v>
      </c>
      <c r="C567" s="169" t="s">
        <v>1023</v>
      </c>
      <c r="D567" s="170">
        <v>1269640.59</v>
      </c>
      <c r="E567" s="54">
        <f>F567-D567</f>
        <v>1788844.44</v>
      </c>
      <c r="F567" s="33">
        <v>3058485.03</v>
      </c>
      <c r="G567" s="23">
        <f>E567/D567</f>
        <v>1.40893765849121</v>
      </c>
    </row>
    <row r="568" customHeight="1" spans="1:7">
      <c r="A568" s="167" t="s">
        <v>1024</v>
      </c>
      <c r="B568" s="168">
        <f t="shared" si="12"/>
        <v>7</v>
      </c>
      <c r="C568" s="169" t="s">
        <v>1025</v>
      </c>
      <c r="D568" s="170"/>
      <c r="E568" s="54">
        <f>F568-D568</f>
        <v>4802034.22</v>
      </c>
      <c r="F568" s="33">
        <v>4802034.22</v>
      </c>
      <c r="G568" s="23"/>
    </row>
    <row r="569" customHeight="1" spans="1:7">
      <c r="A569" s="167" t="s">
        <v>1026</v>
      </c>
      <c r="B569" s="168">
        <f t="shared" si="12"/>
        <v>7</v>
      </c>
      <c r="C569" s="169" t="s">
        <v>1027</v>
      </c>
      <c r="D569" s="170"/>
      <c r="E569" s="54">
        <f>F569-D569</f>
        <v>47519</v>
      </c>
      <c r="F569" s="33">
        <v>47519</v>
      </c>
      <c r="G569" s="23"/>
    </row>
    <row r="570" customHeight="1" spans="1:7">
      <c r="A570" s="167" t="s">
        <v>1028</v>
      </c>
      <c r="B570" s="168">
        <f t="shared" si="12"/>
        <v>7</v>
      </c>
      <c r="C570" s="169" t="s">
        <v>1029</v>
      </c>
      <c r="D570" s="170"/>
      <c r="E570" s="54"/>
      <c r="F570" s="33"/>
      <c r="G570" s="23"/>
    </row>
    <row r="571" customHeight="1" spans="1:7">
      <c r="A571" s="167" t="s">
        <v>1030</v>
      </c>
      <c r="B571" s="168">
        <f t="shared" si="12"/>
        <v>7</v>
      </c>
      <c r="C571" s="169" t="s">
        <v>190</v>
      </c>
      <c r="D571" s="170"/>
      <c r="E571" s="54"/>
      <c r="F571" s="33"/>
      <c r="G571" s="23"/>
    </row>
    <row r="572" customHeight="1" spans="1:7">
      <c r="A572" s="167" t="s">
        <v>1031</v>
      </c>
      <c r="B572" s="168">
        <f t="shared" si="12"/>
        <v>7</v>
      </c>
      <c r="C572" s="169" t="s">
        <v>1032</v>
      </c>
      <c r="D572" s="170"/>
      <c r="E572" s="54"/>
      <c r="F572" s="33"/>
      <c r="G572" s="23"/>
    </row>
    <row r="573" customHeight="1" spans="1:7">
      <c r="A573" s="167" t="s">
        <v>1033</v>
      </c>
      <c r="B573" s="168">
        <f t="shared" si="12"/>
        <v>7</v>
      </c>
      <c r="C573" s="169" t="s">
        <v>1034</v>
      </c>
      <c r="D573" s="170"/>
      <c r="E573" s="54"/>
      <c r="F573" s="33"/>
      <c r="G573" s="23"/>
    </row>
    <row r="574" customHeight="1" spans="1:7">
      <c r="A574" s="167" t="s">
        <v>1035</v>
      </c>
      <c r="B574" s="168">
        <f t="shared" si="12"/>
        <v>7</v>
      </c>
      <c r="C574" s="169" t="s">
        <v>1036</v>
      </c>
      <c r="D574" s="170"/>
      <c r="E574" s="54"/>
      <c r="F574" s="33"/>
      <c r="G574" s="23"/>
    </row>
    <row r="575" customHeight="1" spans="1:7">
      <c r="A575" s="167" t="s">
        <v>1037</v>
      </c>
      <c r="B575" s="168">
        <f t="shared" si="12"/>
        <v>7</v>
      </c>
      <c r="C575" s="169" t="s">
        <v>1038</v>
      </c>
      <c r="D575" s="170"/>
      <c r="E575" s="54"/>
      <c r="F575" s="33"/>
      <c r="G575" s="23"/>
    </row>
    <row r="576" customHeight="1" spans="1:7">
      <c r="A576" s="167" t="s">
        <v>1039</v>
      </c>
      <c r="B576" s="168">
        <f t="shared" si="12"/>
        <v>7</v>
      </c>
      <c r="C576" s="169" t="s">
        <v>1040</v>
      </c>
      <c r="D576" s="170"/>
      <c r="E576" s="54"/>
      <c r="F576" s="33"/>
      <c r="G576" s="23"/>
    </row>
    <row r="577" customHeight="1" spans="1:7">
      <c r="A577" s="167" t="s">
        <v>1041</v>
      </c>
      <c r="B577" s="168">
        <f t="shared" si="12"/>
        <v>7</v>
      </c>
      <c r="C577" s="169" t="s">
        <v>1042</v>
      </c>
      <c r="D577" s="170"/>
      <c r="E577" s="54"/>
      <c r="F577" s="33"/>
      <c r="G577" s="23"/>
    </row>
    <row r="578" customHeight="1" spans="1:7">
      <c r="A578" s="167" t="s">
        <v>1043</v>
      </c>
      <c r="B578" s="168">
        <f t="shared" si="12"/>
        <v>7</v>
      </c>
      <c r="C578" s="169" t="s">
        <v>1044</v>
      </c>
      <c r="D578" s="170"/>
      <c r="E578" s="54"/>
      <c r="F578" s="33"/>
      <c r="G578" s="23"/>
    </row>
    <row r="579" customHeight="1" spans="1:7">
      <c r="A579" s="167" t="s">
        <v>1045</v>
      </c>
      <c r="B579" s="168">
        <f t="shared" si="12"/>
        <v>7</v>
      </c>
      <c r="C579" s="169" t="s">
        <v>1046</v>
      </c>
      <c r="D579" s="170"/>
      <c r="E579" s="54"/>
      <c r="F579" s="33"/>
      <c r="G579" s="23"/>
    </row>
    <row r="580" customHeight="1" spans="1:7">
      <c r="A580" s="167" t="s">
        <v>1047</v>
      </c>
      <c r="B580" s="168">
        <f t="shared" si="12"/>
        <v>7</v>
      </c>
      <c r="C580" s="169" t="s">
        <v>107</v>
      </c>
      <c r="D580" s="170"/>
      <c r="E580" s="54"/>
      <c r="F580" s="33"/>
      <c r="G580" s="23"/>
    </row>
    <row r="581" customHeight="1" spans="1:7">
      <c r="A581" s="167" t="s">
        <v>1048</v>
      </c>
      <c r="B581" s="168">
        <f t="shared" si="12"/>
        <v>7</v>
      </c>
      <c r="C581" s="169" t="s">
        <v>1049</v>
      </c>
      <c r="D581" s="170">
        <v>173656</v>
      </c>
      <c r="E581" s="54">
        <f>F581-D581</f>
        <v>2793940.59</v>
      </c>
      <c r="F581" s="33">
        <v>2967596.59</v>
      </c>
      <c r="G581" s="23">
        <f>E581/D581</f>
        <v>16.0889378426314</v>
      </c>
    </row>
    <row r="582" customHeight="1" spans="1:7">
      <c r="A582" s="162" t="s">
        <v>1050</v>
      </c>
      <c r="B582" s="163">
        <f t="shared" ref="B582:B645" si="13">LEN(A582)</f>
        <v>5</v>
      </c>
      <c r="C582" s="164" t="s">
        <v>1051</v>
      </c>
      <c r="D582" s="165">
        <f>SUM(D583:D589)</f>
        <v>3309459.49</v>
      </c>
      <c r="E582" s="165">
        <f>F582-D582</f>
        <v>56313449.51</v>
      </c>
      <c r="F582" s="165">
        <f>SUM(F583:F589)</f>
        <v>59622909</v>
      </c>
      <c r="G582" s="166">
        <f>E582/D582</f>
        <v>17.0159053706985</v>
      </c>
    </row>
    <row r="583" customHeight="1" spans="1:7">
      <c r="A583" s="167" t="s">
        <v>1052</v>
      </c>
      <c r="B583" s="168">
        <f t="shared" si="13"/>
        <v>7</v>
      </c>
      <c r="C583" s="169" t="s">
        <v>89</v>
      </c>
      <c r="D583" s="170">
        <v>1326099.49</v>
      </c>
      <c r="E583" s="54">
        <f>F583-D583</f>
        <v>1387144.38</v>
      </c>
      <c r="F583" s="33">
        <v>2713243.87</v>
      </c>
      <c r="G583" s="23">
        <f>E583/D583</f>
        <v>1.04603341639171</v>
      </c>
    </row>
    <row r="584" customHeight="1" spans="1:7">
      <c r="A584" s="167" t="s">
        <v>1053</v>
      </c>
      <c r="B584" s="168">
        <f t="shared" si="13"/>
        <v>7</v>
      </c>
      <c r="C584" s="169" t="s">
        <v>91</v>
      </c>
      <c r="D584" s="170">
        <v>1030000</v>
      </c>
      <c r="E584" s="54">
        <f>F584-D584</f>
        <v>36360</v>
      </c>
      <c r="F584" s="33">
        <v>1066360</v>
      </c>
      <c r="G584" s="23">
        <f>E584/D584</f>
        <v>0.0353009708737864</v>
      </c>
    </row>
    <row r="585" customHeight="1" spans="1:7">
      <c r="A585" s="167" t="s">
        <v>1054</v>
      </c>
      <c r="B585" s="168">
        <f t="shared" si="13"/>
        <v>7</v>
      </c>
      <c r="C585" s="169" t="s">
        <v>93</v>
      </c>
      <c r="D585" s="170"/>
      <c r="E585" s="54"/>
      <c r="F585" s="33"/>
      <c r="G585" s="23"/>
    </row>
    <row r="586" customHeight="1" spans="1:7">
      <c r="A586" s="167" t="s">
        <v>1055</v>
      </c>
      <c r="B586" s="168">
        <f t="shared" si="13"/>
        <v>7</v>
      </c>
      <c r="C586" s="169" t="s">
        <v>1056</v>
      </c>
      <c r="D586" s="170"/>
      <c r="E586" s="54">
        <f>F586-D586</f>
        <v>47000</v>
      </c>
      <c r="F586" s="33">
        <v>47000</v>
      </c>
      <c r="G586" s="23"/>
    </row>
    <row r="587" customHeight="1" spans="1:7">
      <c r="A587" s="167" t="s">
        <v>1057</v>
      </c>
      <c r="B587" s="168">
        <f t="shared" si="13"/>
        <v>7</v>
      </c>
      <c r="C587" s="169" t="s">
        <v>1058</v>
      </c>
      <c r="D587" s="170"/>
      <c r="E587" s="54">
        <f>F587-D587</f>
        <v>3120</v>
      </c>
      <c r="F587" s="33">
        <v>3120</v>
      </c>
      <c r="G587" s="23"/>
    </row>
    <row r="588" customHeight="1" spans="1:7">
      <c r="A588" s="167" t="s">
        <v>1059</v>
      </c>
      <c r="B588" s="168">
        <f t="shared" si="13"/>
        <v>7</v>
      </c>
      <c r="C588" s="169" t="s">
        <v>1060</v>
      </c>
      <c r="D588" s="170"/>
      <c r="E588" s="54">
        <f>F588-D588</f>
        <v>48540711.88</v>
      </c>
      <c r="F588" s="33">
        <v>48540711.88</v>
      </c>
      <c r="G588" s="23"/>
    </row>
    <row r="589" customHeight="1" spans="1:7">
      <c r="A589" s="167" t="s">
        <v>1061</v>
      </c>
      <c r="B589" s="168">
        <f t="shared" si="13"/>
        <v>7</v>
      </c>
      <c r="C589" s="169" t="s">
        <v>1062</v>
      </c>
      <c r="D589" s="170">
        <v>953360</v>
      </c>
      <c r="E589" s="54">
        <f>F589-D589</f>
        <v>6299113.25</v>
      </c>
      <c r="F589" s="33">
        <v>7252473.25</v>
      </c>
      <c r="G589" s="23">
        <f>E589/D589</f>
        <v>6.60727663212218</v>
      </c>
    </row>
    <row r="590" customHeight="1" spans="1:7">
      <c r="A590" s="162" t="s">
        <v>1063</v>
      </c>
      <c r="B590" s="163">
        <f t="shared" si="13"/>
        <v>5</v>
      </c>
      <c r="C590" s="164" t="s">
        <v>1064</v>
      </c>
      <c r="D590" s="165"/>
      <c r="E590" s="165"/>
      <c r="F590" s="165"/>
      <c r="G590" s="166"/>
    </row>
    <row r="591" customHeight="1" spans="1:7">
      <c r="A591" s="167" t="s">
        <v>1065</v>
      </c>
      <c r="B591" s="168">
        <f t="shared" si="13"/>
        <v>7</v>
      </c>
      <c r="C591" s="169" t="s">
        <v>1066</v>
      </c>
      <c r="D591" s="54"/>
      <c r="E591" s="54"/>
      <c r="F591" s="33"/>
      <c r="G591" s="23"/>
    </row>
    <row r="592" customHeight="1" spans="1:7">
      <c r="A592" s="162" t="s">
        <v>1067</v>
      </c>
      <c r="B592" s="163">
        <f t="shared" si="13"/>
        <v>5</v>
      </c>
      <c r="C592" s="164" t="s">
        <v>1068</v>
      </c>
      <c r="D592" s="165">
        <f>SUM(D593:D600)</f>
        <v>244402364.84</v>
      </c>
      <c r="E592" s="165">
        <f t="shared" ref="E592:E599" si="14">F592-D592</f>
        <v>60316260.35</v>
      </c>
      <c r="F592" s="165">
        <f>SUM(F593:F600)</f>
        <v>304718625.19</v>
      </c>
      <c r="G592" s="166">
        <f t="shared" ref="G592:G599" si="15">E592/D592</f>
        <v>0.246790821314215</v>
      </c>
    </row>
    <row r="593" customHeight="1" spans="1:7">
      <c r="A593" s="167" t="s">
        <v>1069</v>
      </c>
      <c r="B593" s="168">
        <f t="shared" si="13"/>
        <v>7</v>
      </c>
      <c r="C593" s="169" t="s">
        <v>1070</v>
      </c>
      <c r="D593" s="170">
        <v>422949</v>
      </c>
      <c r="E593" s="54">
        <f t="shared" si="14"/>
        <v>89175.44</v>
      </c>
      <c r="F593" s="33">
        <v>512124.44</v>
      </c>
      <c r="G593" s="23">
        <f t="shared" si="15"/>
        <v>0.210842063700352</v>
      </c>
    </row>
    <row r="594" customHeight="1" spans="1:7">
      <c r="A594" s="167" t="s">
        <v>1071</v>
      </c>
      <c r="B594" s="168">
        <f t="shared" si="13"/>
        <v>7</v>
      </c>
      <c r="C594" s="169" t="s">
        <v>1072</v>
      </c>
      <c r="D594" s="170">
        <v>577293.6</v>
      </c>
      <c r="E594" s="54">
        <f t="shared" si="14"/>
        <v>545976</v>
      </c>
      <c r="F594" s="33">
        <v>1123269.6</v>
      </c>
      <c r="G594" s="23">
        <f t="shared" si="15"/>
        <v>0.945751000877197</v>
      </c>
    </row>
    <row r="595" customHeight="1" spans="1:7">
      <c r="A595" s="167" t="s">
        <v>1073</v>
      </c>
      <c r="B595" s="168">
        <f t="shared" si="13"/>
        <v>7</v>
      </c>
      <c r="C595" s="169" t="s">
        <v>1074</v>
      </c>
      <c r="D595" s="170">
        <v>648378.98</v>
      </c>
      <c r="E595" s="54">
        <f t="shared" si="14"/>
        <v>916718.24</v>
      </c>
      <c r="F595" s="33">
        <v>1565097.22</v>
      </c>
      <c r="G595" s="23">
        <f t="shared" si="15"/>
        <v>1.41386175103949</v>
      </c>
    </row>
    <row r="596" customHeight="1" spans="1:7">
      <c r="A596" s="167" t="s">
        <v>1075</v>
      </c>
      <c r="B596" s="168">
        <f t="shared" si="13"/>
        <v>7</v>
      </c>
      <c r="C596" s="169" t="s">
        <v>1076</v>
      </c>
      <c r="D596" s="170">
        <v>100502495.51</v>
      </c>
      <c r="E596" s="54">
        <f t="shared" si="14"/>
        <v>8029051.69999999</v>
      </c>
      <c r="F596" s="33">
        <v>108531547.21</v>
      </c>
      <c r="G596" s="23">
        <f t="shared" si="15"/>
        <v>0.0798890779702191</v>
      </c>
    </row>
    <row r="597" customHeight="1" spans="1:7">
      <c r="A597" s="167" t="s">
        <v>1077</v>
      </c>
      <c r="B597" s="168">
        <f t="shared" si="13"/>
        <v>7</v>
      </c>
      <c r="C597" s="169" t="s">
        <v>1078</v>
      </c>
      <c r="D597" s="170">
        <v>49891025.55</v>
      </c>
      <c r="E597" s="54">
        <f t="shared" si="14"/>
        <v>8785561.17</v>
      </c>
      <c r="F597" s="33">
        <v>58676586.72</v>
      </c>
      <c r="G597" s="23">
        <f t="shared" si="15"/>
        <v>0.176095020560266</v>
      </c>
    </row>
    <row r="598" customHeight="1" spans="1:7">
      <c r="A598" s="167" t="s">
        <v>1079</v>
      </c>
      <c r="B598" s="168">
        <f t="shared" si="13"/>
        <v>7</v>
      </c>
      <c r="C598" s="169" t="s">
        <v>1080</v>
      </c>
      <c r="D598" s="170">
        <v>92000000</v>
      </c>
      <c r="E598" s="54">
        <f t="shared" si="14"/>
        <v>42310000</v>
      </c>
      <c r="F598" s="33">
        <v>134310000</v>
      </c>
      <c r="G598" s="23">
        <f t="shared" si="15"/>
        <v>0.459891304347826</v>
      </c>
    </row>
    <row r="599" customHeight="1" spans="1:7">
      <c r="A599" s="167" t="s">
        <v>1081</v>
      </c>
      <c r="B599" s="168">
        <f t="shared" si="13"/>
        <v>7</v>
      </c>
      <c r="C599" s="169" t="s">
        <v>1082</v>
      </c>
      <c r="D599" s="170">
        <v>360222.2</v>
      </c>
      <c r="E599" s="54">
        <f t="shared" si="14"/>
        <v>-360222.2</v>
      </c>
      <c r="F599" s="33"/>
      <c r="G599" s="23">
        <f t="shared" si="15"/>
        <v>-1</v>
      </c>
    </row>
    <row r="600" customHeight="1" spans="1:7">
      <c r="A600" s="167" t="s">
        <v>1083</v>
      </c>
      <c r="B600" s="168">
        <f t="shared" si="13"/>
        <v>7</v>
      </c>
      <c r="C600" s="169" t="s">
        <v>1084</v>
      </c>
      <c r="D600" s="170"/>
      <c r="E600" s="54"/>
      <c r="F600" s="33"/>
      <c r="G600" s="23"/>
    </row>
    <row r="601" customHeight="1" spans="1:7">
      <c r="A601" s="162" t="s">
        <v>1085</v>
      </c>
      <c r="B601" s="163">
        <f t="shared" si="13"/>
        <v>5</v>
      </c>
      <c r="C601" s="164" t="s">
        <v>1086</v>
      </c>
      <c r="D601" s="172"/>
      <c r="E601" s="165"/>
      <c r="F601" s="165"/>
      <c r="G601" s="166"/>
    </row>
    <row r="602" customHeight="1" spans="1:7">
      <c r="A602" s="167" t="s">
        <v>1087</v>
      </c>
      <c r="B602" s="168">
        <f t="shared" si="13"/>
        <v>7</v>
      </c>
      <c r="C602" s="169" t="s">
        <v>1088</v>
      </c>
      <c r="D602" s="170"/>
      <c r="E602" s="54"/>
      <c r="F602" s="33"/>
      <c r="G602" s="23"/>
    </row>
    <row r="603" customHeight="1" spans="1:7">
      <c r="A603" s="167" t="s">
        <v>1089</v>
      </c>
      <c r="B603" s="168">
        <f t="shared" si="13"/>
        <v>7</v>
      </c>
      <c r="C603" s="169" t="s">
        <v>1090</v>
      </c>
      <c r="D603" s="170"/>
      <c r="E603" s="54"/>
      <c r="F603" s="33"/>
      <c r="G603" s="23"/>
    </row>
    <row r="604" customHeight="1" spans="1:7">
      <c r="A604" s="167" t="s">
        <v>1091</v>
      </c>
      <c r="B604" s="168">
        <f t="shared" si="13"/>
        <v>7</v>
      </c>
      <c r="C604" s="169" t="s">
        <v>1092</v>
      </c>
      <c r="D604" s="170"/>
      <c r="E604" s="54"/>
      <c r="F604" s="33"/>
      <c r="G604" s="23"/>
    </row>
    <row r="605" customHeight="1" spans="1:7">
      <c r="A605" s="162" t="s">
        <v>1093</v>
      </c>
      <c r="B605" s="163">
        <f t="shared" si="13"/>
        <v>5</v>
      </c>
      <c r="C605" s="164" t="s">
        <v>1094</v>
      </c>
      <c r="D605" s="165">
        <f>SUM(D606:D614)</f>
        <v>18139486.07</v>
      </c>
      <c r="E605" s="165">
        <f>F605-D605</f>
        <v>2149672.46</v>
      </c>
      <c r="F605" s="165">
        <f>SUM(F606:F614)</f>
        <v>20289158.53</v>
      </c>
      <c r="G605" s="166">
        <f>E605/D605</f>
        <v>0.118507903239621</v>
      </c>
    </row>
    <row r="606" customHeight="1" spans="1:7">
      <c r="A606" s="167" t="s">
        <v>1095</v>
      </c>
      <c r="B606" s="168">
        <f t="shared" si="13"/>
        <v>7</v>
      </c>
      <c r="C606" s="169" t="s">
        <v>1096</v>
      </c>
      <c r="D606" s="170">
        <v>2730084.26</v>
      </c>
      <c r="E606" s="54">
        <f>F606-D606</f>
        <v>-2001530.76</v>
      </c>
      <c r="F606" s="33">
        <v>728553.5</v>
      </c>
      <c r="G606" s="23">
        <f>E606/D606</f>
        <v>-0.733138822609087</v>
      </c>
    </row>
    <row r="607" customHeight="1" spans="1:7">
      <c r="A607" s="167" t="s">
        <v>1097</v>
      </c>
      <c r="B607" s="168">
        <f t="shared" si="13"/>
        <v>7</v>
      </c>
      <c r="C607" s="169" t="s">
        <v>1098</v>
      </c>
      <c r="D607" s="170">
        <v>3337000</v>
      </c>
      <c r="E607" s="54">
        <f>F607-D607</f>
        <v>-928258</v>
      </c>
      <c r="F607" s="33">
        <v>2408742</v>
      </c>
      <c r="G607" s="23">
        <f>E607/D607</f>
        <v>-0.278171411447408</v>
      </c>
    </row>
    <row r="608" customHeight="1" spans="1:7">
      <c r="A608" s="167" t="s">
        <v>1099</v>
      </c>
      <c r="B608" s="168">
        <f t="shared" si="13"/>
        <v>7</v>
      </c>
      <c r="C608" s="169" t="s">
        <v>1100</v>
      </c>
      <c r="D608" s="170">
        <v>3304560</v>
      </c>
      <c r="E608" s="54">
        <f>F608-D608</f>
        <v>-436975.77</v>
      </c>
      <c r="F608" s="33">
        <v>2867584.23</v>
      </c>
      <c r="G608" s="23">
        <f>E608/D608</f>
        <v>-0.132234176410778</v>
      </c>
    </row>
    <row r="609" customHeight="1" spans="1:7">
      <c r="A609" s="167" t="s">
        <v>1101</v>
      </c>
      <c r="B609" s="168">
        <f t="shared" si="13"/>
        <v>7</v>
      </c>
      <c r="C609" s="169" t="s">
        <v>1102</v>
      </c>
      <c r="D609" s="170">
        <v>8155020</v>
      </c>
      <c r="E609" s="54">
        <f>F609-D609</f>
        <v>-522867.2</v>
      </c>
      <c r="F609" s="33">
        <v>7632152.8</v>
      </c>
      <c r="G609" s="23">
        <f>E609/D609</f>
        <v>-0.0641159923580813</v>
      </c>
    </row>
    <row r="610" customHeight="1" spans="1:7">
      <c r="A610" s="167" t="s">
        <v>1103</v>
      </c>
      <c r="B610" s="168">
        <f t="shared" si="13"/>
        <v>7</v>
      </c>
      <c r="C610" s="169" t="s">
        <v>1104</v>
      </c>
      <c r="D610" s="170"/>
      <c r="E610" s="54"/>
      <c r="F610" s="33"/>
      <c r="G610" s="23"/>
    </row>
    <row r="611" customHeight="1" spans="1:7">
      <c r="A611" s="167" t="s">
        <v>1105</v>
      </c>
      <c r="B611" s="168">
        <f t="shared" si="13"/>
        <v>7</v>
      </c>
      <c r="C611" s="169" t="s">
        <v>1106</v>
      </c>
      <c r="D611" s="170">
        <v>450000</v>
      </c>
      <c r="E611" s="54">
        <f>F611-D611</f>
        <v>-450000</v>
      </c>
      <c r="F611" s="33">
        <v>0</v>
      </c>
      <c r="G611" s="23">
        <f>E611/D611</f>
        <v>-1</v>
      </c>
    </row>
    <row r="612" customHeight="1" spans="1:7">
      <c r="A612" s="167" t="s">
        <v>1107</v>
      </c>
      <c r="B612" s="168">
        <f t="shared" si="13"/>
        <v>7</v>
      </c>
      <c r="C612" s="169" t="s">
        <v>1108</v>
      </c>
      <c r="D612" s="170"/>
      <c r="E612" s="54"/>
      <c r="F612" s="33"/>
      <c r="G612" s="23"/>
    </row>
    <row r="613" customHeight="1" spans="1:7">
      <c r="A613" s="167" t="s">
        <v>1109</v>
      </c>
      <c r="B613" s="168">
        <f t="shared" si="13"/>
        <v>7</v>
      </c>
      <c r="C613" s="169" t="s">
        <v>1110</v>
      </c>
      <c r="D613" s="170"/>
      <c r="E613" s="54"/>
      <c r="F613" s="33"/>
      <c r="G613" s="23"/>
    </row>
    <row r="614" customHeight="1" spans="1:7">
      <c r="A614" s="167" t="s">
        <v>1111</v>
      </c>
      <c r="B614" s="168">
        <f t="shared" si="13"/>
        <v>7</v>
      </c>
      <c r="C614" s="169" t="s">
        <v>1112</v>
      </c>
      <c r="D614" s="170">
        <v>162821.81</v>
      </c>
      <c r="E614" s="54">
        <f t="shared" ref="E614:E619" si="16">F614-D614</f>
        <v>6489304.19</v>
      </c>
      <c r="F614" s="33">
        <v>6652126</v>
      </c>
      <c r="G614" s="23">
        <f>E614/D614</f>
        <v>39.8552515169804</v>
      </c>
    </row>
    <row r="615" customHeight="1" spans="1:7">
      <c r="A615" s="162" t="s">
        <v>1113</v>
      </c>
      <c r="B615" s="163">
        <f t="shared" si="13"/>
        <v>5</v>
      </c>
      <c r="C615" s="164" t="s">
        <v>1114</v>
      </c>
      <c r="D615" s="165">
        <f>SUM(D616:D623)</f>
        <v>37320297.53</v>
      </c>
      <c r="E615" s="165">
        <f t="shared" si="16"/>
        <v>-3292110.93</v>
      </c>
      <c r="F615" s="165">
        <f>SUM(F616:F623)</f>
        <v>34028186.6</v>
      </c>
      <c r="G615" s="166">
        <f>E615/D615</f>
        <v>-0.0882123441634845</v>
      </c>
    </row>
    <row r="616" customHeight="1" spans="1:7">
      <c r="A616" s="167" t="s">
        <v>1115</v>
      </c>
      <c r="B616" s="168">
        <f t="shared" si="13"/>
        <v>7</v>
      </c>
      <c r="C616" s="169" t="s">
        <v>1116</v>
      </c>
      <c r="D616" s="170">
        <v>11238493</v>
      </c>
      <c r="E616" s="54">
        <f t="shared" si="16"/>
        <v>109695.199999999</v>
      </c>
      <c r="F616" s="33">
        <v>11348188.2</v>
      </c>
      <c r="G616" s="23">
        <f>E616/D616</f>
        <v>0.00976066808957387</v>
      </c>
    </row>
    <row r="617" customHeight="1" spans="1:7">
      <c r="A617" s="167" t="s">
        <v>1117</v>
      </c>
      <c r="B617" s="168">
        <f t="shared" si="13"/>
        <v>7</v>
      </c>
      <c r="C617" s="169" t="s">
        <v>1118</v>
      </c>
      <c r="D617" s="170"/>
      <c r="E617" s="54">
        <f t="shared" si="16"/>
        <v>17400</v>
      </c>
      <c r="F617" s="33">
        <v>17400</v>
      </c>
      <c r="G617" s="23"/>
    </row>
    <row r="618" customHeight="1" spans="1:7">
      <c r="A618" s="167" t="s">
        <v>1119</v>
      </c>
      <c r="B618" s="168">
        <f t="shared" si="13"/>
        <v>7</v>
      </c>
      <c r="C618" s="169" t="s">
        <v>1120</v>
      </c>
      <c r="D618" s="170">
        <v>13755116.75</v>
      </c>
      <c r="E618" s="54">
        <f t="shared" si="16"/>
        <v>-150618.75</v>
      </c>
      <c r="F618" s="33">
        <v>13604498</v>
      </c>
      <c r="G618" s="23">
        <f>E618/D618</f>
        <v>-0.0109500161094598</v>
      </c>
    </row>
    <row r="619" customHeight="1" spans="1:7">
      <c r="A619" s="167" t="s">
        <v>1121</v>
      </c>
      <c r="B619" s="168">
        <f t="shared" si="13"/>
        <v>7</v>
      </c>
      <c r="C619" s="169" t="s">
        <v>1122</v>
      </c>
      <c r="D619" s="170">
        <v>11990745</v>
      </c>
      <c r="E619" s="54">
        <f t="shared" si="16"/>
        <v>-4076543.5</v>
      </c>
      <c r="F619" s="33">
        <v>7914201.5</v>
      </c>
      <c r="G619" s="23">
        <f>E619/D619</f>
        <v>-0.339974163406861</v>
      </c>
    </row>
    <row r="620" customHeight="1" spans="1:7">
      <c r="A620" s="167" t="s">
        <v>1123</v>
      </c>
      <c r="B620" s="168">
        <f t="shared" si="13"/>
        <v>7</v>
      </c>
      <c r="C620" s="169" t="s">
        <v>1124</v>
      </c>
      <c r="D620" s="170"/>
      <c r="E620" s="54"/>
      <c r="F620" s="33"/>
      <c r="G620" s="23"/>
    </row>
    <row r="621" customHeight="1" spans="1:7">
      <c r="A621" s="167" t="s">
        <v>1125</v>
      </c>
      <c r="B621" s="168">
        <f t="shared" si="13"/>
        <v>7</v>
      </c>
      <c r="C621" s="169" t="s">
        <v>1126</v>
      </c>
      <c r="D621" s="170"/>
      <c r="E621" s="54"/>
      <c r="F621" s="33"/>
      <c r="G621" s="23"/>
    </row>
    <row r="622" customHeight="1" spans="1:7">
      <c r="A622" s="167" t="s">
        <v>1127</v>
      </c>
      <c r="B622" s="168">
        <f t="shared" si="13"/>
        <v>7</v>
      </c>
      <c r="C622" s="169" t="s">
        <v>1128</v>
      </c>
      <c r="D622" s="170"/>
      <c r="E622" s="54"/>
      <c r="F622" s="33"/>
      <c r="G622" s="23"/>
    </row>
    <row r="623" customHeight="1" spans="1:7">
      <c r="A623" s="167" t="s">
        <v>1129</v>
      </c>
      <c r="B623" s="168">
        <f t="shared" si="13"/>
        <v>7</v>
      </c>
      <c r="C623" s="169" t="s">
        <v>1130</v>
      </c>
      <c r="D623" s="170">
        <v>335942.78</v>
      </c>
      <c r="E623" s="54">
        <f>F623-D623</f>
        <v>807956.12</v>
      </c>
      <c r="F623" s="33">
        <v>1143898.9</v>
      </c>
      <c r="G623" s="23">
        <f>E623/D623</f>
        <v>2.40504088225977</v>
      </c>
    </row>
    <row r="624" customHeight="1" spans="1:7">
      <c r="A624" s="162" t="s">
        <v>1131</v>
      </c>
      <c r="B624" s="163">
        <f t="shared" si="13"/>
        <v>5</v>
      </c>
      <c r="C624" s="164" t="s">
        <v>1132</v>
      </c>
      <c r="D624" s="165">
        <f>SUM(D625:D630)</f>
        <v>1562500</v>
      </c>
      <c r="E624" s="165">
        <f>F624-D624</f>
        <v>98000</v>
      </c>
      <c r="F624" s="165">
        <f>SUM(F625:F630)</f>
        <v>1660500</v>
      </c>
      <c r="G624" s="166">
        <f>E624/D624</f>
        <v>0.06272</v>
      </c>
    </row>
    <row r="625" customHeight="1" spans="1:7">
      <c r="A625" s="167" t="s">
        <v>1133</v>
      </c>
      <c r="B625" s="168">
        <f t="shared" si="13"/>
        <v>7</v>
      </c>
      <c r="C625" s="169" t="s">
        <v>1134</v>
      </c>
      <c r="D625" s="170">
        <v>1552500</v>
      </c>
      <c r="E625" s="54"/>
      <c r="F625" s="33">
        <v>1552500</v>
      </c>
      <c r="G625" s="23">
        <f>E625/D625</f>
        <v>0</v>
      </c>
    </row>
    <row r="626" customHeight="1" spans="1:7">
      <c r="A626" s="167" t="s">
        <v>1135</v>
      </c>
      <c r="B626" s="168">
        <f t="shared" si="13"/>
        <v>7</v>
      </c>
      <c r="C626" s="169" t="s">
        <v>1136</v>
      </c>
      <c r="D626" s="170"/>
      <c r="E626" s="54"/>
      <c r="F626" s="33"/>
      <c r="G626" s="23"/>
    </row>
    <row r="627" customHeight="1" spans="1:7">
      <c r="A627" s="167" t="s">
        <v>1137</v>
      </c>
      <c r="B627" s="168">
        <f t="shared" si="13"/>
        <v>7</v>
      </c>
      <c r="C627" s="169" t="s">
        <v>1138</v>
      </c>
      <c r="D627" s="170"/>
      <c r="E627" s="54"/>
      <c r="F627" s="33"/>
      <c r="G627" s="23"/>
    </row>
    <row r="628" customHeight="1" spans="1:7">
      <c r="A628" s="167" t="s">
        <v>1139</v>
      </c>
      <c r="B628" s="168">
        <f t="shared" si="13"/>
        <v>7</v>
      </c>
      <c r="C628" s="169" t="s">
        <v>1140</v>
      </c>
      <c r="D628" s="170"/>
      <c r="E628" s="54">
        <f>F628-D628</f>
        <v>20000</v>
      </c>
      <c r="F628" s="33">
        <v>20000</v>
      </c>
      <c r="G628" s="23"/>
    </row>
    <row r="629" customHeight="1" spans="1:7">
      <c r="A629" s="167" t="s">
        <v>1141</v>
      </c>
      <c r="B629" s="168">
        <f t="shared" si="13"/>
        <v>7</v>
      </c>
      <c r="C629" s="169" t="s">
        <v>1142</v>
      </c>
      <c r="D629" s="170"/>
      <c r="E629" s="54"/>
      <c r="F629" s="33"/>
      <c r="G629" s="23"/>
    </row>
    <row r="630" customHeight="1" spans="1:7">
      <c r="A630" s="167" t="s">
        <v>1143</v>
      </c>
      <c r="B630" s="168">
        <f t="shared" si="13"/>
        <v>7</v>
      </c>
      <c r="C630" s="169" t="s">
        <v>1144</v>
      </c>
      <c r="D630" s="170">
        <v>10000</v>
      </c>
      <c r="E630" s="54">
        <f>F630-D630</f>
        <v>78000</v>
      </c>
      <c r="F630" s="33">
        <v>88000</v>
      </c>
      <c r="G630" s="23">
        <f>E630/D630</f>
        <v>7.8</v>
      </c>
    </row>
    <row r="631" customHeight="1" spans="1:7">
      <c r="A631" s="162" t="s">
        <v>1145</v>
      </c>
      <c r="B631" s="163">
        <f t="shared" si="13"/>
        <v>5</v>
      </c>
      <c r="C631" s="164" t="s">
        <v>1146</v>
      </c>
      <c r="D631" s="165">
        <f>SUM(D632:D638)</f>
        <v>11500492</v>
      </c>
      <c r="E631" s="165">
        <f>F631-D631</f>
        <v>5934979.86</v>
      </c>
      <c r="F631" s="165">
        <f>SUM(F632:F638)</f>
        <v>17435471.86</v>
      </c>
      <c r="G631" s="166">
        <f>E631/D631</f>
        <v>0.51606312669058</v>
      </c>
    </row>
    <row r="632" customHeight="1" spans="1:7">
      <c r="A632" s="167" t="s">
        <v>1147</v>
      </c>
      <c r="B632" s="168">
        <f t="shared" si="13"/>
        <v>7</v>
      </c>
      <c r="C632" s="169" t="s">
        <v>1148</v>
      </c>
      <c r="D632" s="170">
        <v>1716960</v>
      </c>
      <c r="E632" s="54">
        <f>F632-D632</f>
        <v>95500</v>
      </c>
      <c r="F632" s="33">
        <v>1812460</v>
      </c>
      <c r="G632" s="23">
        <f>E632/D632</f>
        <v>0.0556215636939707</v>
      </c>
    </row>
    <row r="633" customHeight="1" spans="1:7">
      <c r="A633" s="167" t="s">
        <v>1149</v>
      </c>
      <c r="B633" s="168">
        <f t="shared" si="13"/>
        <v>7</v>
      </c>
      <c r="C633" s="169" t="s">
        <v>1150</v>
      </c>
      <c r="D633" s="170">
        <v>9780000</v>
      </c>
      <c r="E633" s="54">
        <f>F633-D633</f>
        <v>946518</v>
      </c>
      <c r="F633" s="33">
        <v>10726518</v>
      </c>
      <c r="G633" s="23">
        <f>E633/D633</f>
        <v>0.096780981595092</v>
      </c>
    </row>
    <row r="634" customHeight="1" spans="1:7">
      <c r="A634" s="167" t="s">
        <v>1151</v>
      </c>
      <c r="B634" s="168">
        <f t="shared" si="13"/>
        <v>7</v>
      </c>
      <c r="C634" s="169" t="s">
        <v>1152</v>
      </c>
      <c r="D634" s="170"/>
      <c r="E634" s="54"/>
      <c r="F634" s="33"/>
      <c r="G634" s="23"/>
    </row>
    <row r="635" customHeight="1" spans="1:7">
      <c r="A635" s="167" t="s">
        <v>1153</v>
      </c>
      <c r="B635" s="168">
        <f t="shared" si="13"/>
        <v>7</v>
      </c>
      <c r="C635" s="169" t="s">
        <v>1154</v>
      </c>
      <c r="D635" s="170"/>
      <c r="E635" s="54"/>
      <c r="F635" s="33"/>
      <c r="G635" s="23"/>
    </row>
    <row r="636" customHeight="1" spans="1:7">
      <c r="A636" s="167" t="s">
        <v>1155</v>
      </c>
      <c r="B636" s="168">
        <f t="shared" si="13"/>
        <v>7</v>
      </c>
      <c r="C636" s="169" t="s">
        <v>1156</v>
      </c>
      <c r="D636" s="170"/>
      <c r="E636" s="54"/>
      <c r="F636" s="33"/>
      <c r="G636" s="23"/>
    </row>
    <row r="637" customHeight="1" spans="1:7">
      <c r="A637" s="167" t="s">
        <v>1157</v>
      </c>
      <c r="B637" s="168">
        <f t="shared" si="13"/>
        <v>7</v>
      </c>
      <c r="C637" s="169" t="s">
        <v>1158</v>
      </c>
      <c r="D637" s="170"/>
      <c r="E637" s="54">
        <f>F637-D637</f>
        <v>4856460.86</v>
      </c>
      <c r="F637" s="33">
        <v>4856460.86</v>
      </c>
      <c r="G637" s="23"/>
    </row>
    <row r="638" customHeight="1" spans="1:7">
      <c r="A638" s="167" t="s">
        <v>1159</v>
      </c>
      <c r="B638" s="168">
        <f t="shared" si="13"/>
        <v>7</v>
      </c>
      <c r="C638" s="169" t="s">
        <v>1160</v>
      </c>
      <c r="D638" s="170">
        <v>3532</v>
      </c>
      <c r="E638" s="54">
        <f>F638-D638</f>
        <v>36501</v>
      </c>
      <c r="F638" s="33">
        <v>40033</v>
      </c>
      <c r="G638" s="23">
        <f>E638/D638</f>
        <v>10.3343714609287</v>
      </c>
    </row>
    <row r="639" customHeight="1" spans="1:7">
      <c r="A639" s="162" t="s">
        <v>1161</v>
      </c>
      <c r="B639" s="163">
        <f t="shared" si="13"/>
        <v>5</v>
      </c>
      <c r="C639" s="164" t="s">
        <v>1162</v>
      </c>
      <c r="D639" s="165">
        <f>SUM(D640:D647)</f>
        <v>12310389.56</v>
      </c>
      <c r="E639" s="165">
        <f>F639-D639</f>
        <v>24618092.57</v>
      </c>
      <c r="F639" s="165">
        <f>SUM(F640:F647)</f>
        <v>36928482.13</v>
      </c>
      <c r="G639" s="166">
        <f>E639/D639</f>
        <v>1.99978176563894</v>
      </c>
    </row>
    <row r="640" customHeight="1" spans="1:7">
      <c r="A640" s="167" t="s">
        <v>1163</v>
      </c>
      <c r="B640" s="168">
        <f t="shared" si="13"/>
        <v>7</v>
      </c>
      <c r="C640" s="169" t="s">
        <v>89</v>
      </c>
      <c r="D640" s="170">
        <v>362474.71</v>
      </c>
      <c r="E640" s="54">
        <f>F640-D640</f>
        <v>573655.92</v>
      </c>
      <c r="F640" s="33">
        <v>936130.63</v>
      </c>
      <c r="G640" s="23">
        <f>E640/D640</f>
        <v>1.58260950122562</v>
      </c>
    </row>
    <row r="641" customHeight="1" spans="1:7">
      <c r="A641" s="167" t="s">
        <v>1164</v>
      </c>
      <c r="B641" s="168">
        <f t="shared" si="13"/>
        <v>7</v>
      </c>
      <c r="C641" s="169" t="s">
        <v>91</v>
      </c>
      <c r="D641" s="170"/>
      <c r="E641" s="54"/>
      <c r="F641" s="33"/>
      <c r="G641" s="23"/>
    </row>
    <row r="642" customHeight="1" spans="1:7">
      <c r="A642" s="167" t="s">
        <v>1165</v>
      </c>
      <c r="B642" s="168">
        <f t="shared" si="13"/>
        <v>7</v>
      </c>
      <c r="C642" s="169" t="s">
        <v>93</v>
      </c>
      <c r="D642" s="170"/>
      <c r="E642" s="54"/>
      <c r="F642" s="33"/>
      <c r="G642" s="23"/>
    </row>
    <row r="643" customHeight="1" spans="1:7">
      <c r="A643" s="167" t="s">
        <v>1166</v>
      </c>
      <c r="B643" s="168">
        <f t="shared" si="13"/>
        <v>7</v>
      </c>
      <c r="C643" s="169" t="s">
        <v>1167</v>
      </c>
      <c r="D643" s="170"/>
      <c r="E643" s="54">
        <f>F643-D643</f>
        <v>2266000</v>
      </c>
      <c r="F643" s="33">
        <v>2266000</v>
      </c>
      <c r="G643" s="23"/>
    </row>
    <row r="644" customHeight="1" spans="1:7">
      <c r="A644" s="167" t="s">
        <v>1168</v>
      </c>
      <c r="B644" s="168">
        <f t="shared" si="13"/>
        <v>7</v>
      </c>
      <c r="C644" s="169" t="s">
        <v>1169</v>
      </c>
      <c r="D644" s="170"/>
      <c r="E644" s="54">
        <f>F644-D644</f>
        <v>767500</v>
      </c>
      <c r="F644" s="33">
        <v>767500</v>
      </c>
      <c r="G644" s="23"/>
    </row>
    <row r="645" customHeight="1" spans="1:7">
      <c r="A645" s="167" t="s">
        <v>1170</v>
      </c>
      <c r="B645" s="168">
        <f t="shared" si="13"/>
        <v>7</v>
      </c>
      <c r="C645" s="169" t="s">
        <v>1171</v>
      </c>
      <c r="D645" s="170"/>
      <c r="E645" s="54"/>
      <c r="F645" s="33"/>
      <c r="G645" s="23"/>
    </row>
    <row r="646" customHeight="1" spans="1:7">
      <c r="A646" s="167" t="s">
        <v>1172</v>
      </c>
      <c r="B646" s="168">
        <f t="shared" ref="B646:B709" si="17">LEN(A646)</f>
        <v>7</v>
      </c>
      <c r="C646" s="169" t="s">
        <v>1173</v>
      </c>
      <c r="D646" s="170">
        <v>8736000</v>
      </c>
      <c r="E646" s="54">
        <f>F646-D646</f>
        <v>3750280</v>
      </c>
      <c r="F646" s="33">
        <v>12486280</v>
      </c>
      <c r="G646" s="23">
        <f>E646/D646</f>
        <v>0.429290293040293</v>
      </c>
    </row>
    <row r="647" customHeight="1" spans="1:7">
      <c r="A647" s="167" t="s">
        <v>1174</v>
      </c>
      <c r="B647" s="168">
        <f t="shared" si="17"/>
        <v>7</v>
      </c>
      <c r="C647" s="169" t="s">
        <v>1175</v>
      </c>
      <c r="D647" s="170">
        <v>3211914.85</v>
      </c>
      <c r="E647" s="54">
        <f>F647-D647</f>
        <v>17260656.65</v>
      </c>
      <c r="F647" s="33">
        <v>20472571.5</v>
      </c>
      <c r="G647" s="23">
        <f>E647/D647</f>
        <v>5.37394590332929</v>
      </c>
    </row>
    <row r="648" customHeight="1" spans="1:7">
      <c r="A648" s="162" t="s">
        <v>1176</v>
      </c>
      <c r="B648" s="163">
        <f t="shared" si="17"/>
        <v>5</v>
      </c>
      <c r="C648" s="164" t="s">
        <v>1177</v>
      </c>
      <c r="D648" s="172"/>
      <c r="E648" s="165"/>
      <c r="F648" s="165"/>
      <c r="G648" s="166"/>
    </row>
    <row r="649" customHeight="1" spans="1:7">
      <c r="A649" s="167" t="s">
        <v>1178</v>
      </c>
      <c r="B649" s="168">
        <f t="shared" si="17"/>
        <v>7</v>
      </c>
      <c r="C649" s="169" t="s">
        <v>89</v>
      </c>
      <c r="D649" s="170"/>
      <c r="E649" s="54"/>
      <c r="F649" s="33"/>
      <c r="G649" s="23"/>
    </row>
    <row r="650" customHeight="1" spans="1:7">
      <c r="A650" s="167" t="s">
        <v>1179</v>
      </c>
      <c r="B650" s="168">
        <f t="shared" si="17"/>
        <v>7</v>
      </c>
      <c r="C650" s="169" t="s">
        <v>91</v>
      </c>
      <c r="D650" s="170"/>
      <c r="E650" s="54"/>
      <c r="F650" s="33"/>
      <c r="G650" s="23"/>
    </row>
    <row r="651" customHeight="1" spans="1:7">
      <c r="A651" s="167" t="s">
        <v>1180</v>
      </c>
      <c r="B651" s="168">
        <f t="shared" si="17"/>
        <v>7</v>
      </c>
      <c r="C651" s="169" t="s">
        <v>93</v>
      </c>
      <c r="D651" s="170"/>
      <c r="E651" s="54"/>
      <c r="F651" s="33"/>
      <c r="G651" s="23"/>
    </row>
    <row r="652" customHeight="1" spans="1:7">
      <c r="A652" s="167" t="s">
        <v>1181</v>
      </c>
      <c r="B652" s="168">
        <f t="shared" si="17"/>
        <v>7</v>
      </c>
      <c r="C652" s="169" t="s">
        <v>1182</v>
      </c>
      <c r="D652" s="170"/>
      <c r="E652" s="54"/>
      <c r="F652" s="33"/>
      <c r="G652" s="23"/>
    </row>
    <row r="653" customHeight="1" spans="1:7">
      <c r="A653" s="162" t="s">
        <v>1183</v>
      </c>
      <c r="B653" s="163">
        <f t="shared" si="17"/>
        <v>5</v>
      </c>
      <c r="C653" s="164" t="s">
        <v>1184</v>
      </c>
      <c r="D653" s="165">
        <f>SUM(D654:D655)</f>
        <v>54595800</v>
      </c>
      <c r="E653" s="165">
        <f>F653-D653</f>
        <v>-1058442</v>
      </c>
      <c r="F653" s="165">
        <f>SUM(F654:F655)</f>
        <v>53537358</v>
      </c>
      <c r="G653" s="166">
        <f>E653/D653</f>
        <v>-0.0193868759135318</v>
      </c>
    </row>
    <row r="654" customHeight="1" spans="1:7">
      <c r="A654" s="167" t="s">
        <v>1185</v>
      </c>
      <c r="B654" s="168">
        <f t="shared" si="17"/>
        <v>7</v>
      </c>
      <c r="C654" s="169" t="s">
        <v>1186</v>
      </c>
      <c r="D654" s="170">
        <v>41516300</v>
      </c>
      <c r="E654" s="54">
        <f>F654-D654</f>
        <v>-1335897</v>
      </c>
      <c r="F654" s="33">
        <v>40180403</v>
      </c>
      <c r="G654" s="23">
        <f>E654/D654</f>
        <v>-0.0321776507058673</v>
      </c>
    </row>
    <row r="655" customHeight="1" spans="1:7">
      <c r="A655" s="167" t="s">
        <v>1187</v>
      </c>
      <c r="B655" s="168">
        <f t="shared" si="17"/>
        <v>7</v>
      </c>
      <c r="C655" s="169" t="s">
        <v>1188</v>
      </c>
      <c r="D655" s="170">
        <v>13079500</v>
      </c>
      <c r="E655" s="54">
        <f>F655-D655</f>
        <v>277455</v>
      </c>
      <c r="F655" s="33">
        <v>13356955</v>
      </c>
      <c r="G655" s="23">
        <f>E655/D655</f>
        <v>0.0212129668565312</v>
      </c>
    </row>
    <row r="656" customHeight="1" spans="1:7">
      <c r="A656" s="162" t="s">
        <v>1189</v>
      </c>
      <c r="B656" s="163">
        <f t="shared" si="17"/>
        <v>5</v>
      </c>
      <c r="C656" s="164" t="s">
        <v>1190</v>
      </c>
      <c r="D656" s="165">
        <f>D657</f>
        <v>2400000</v>
      </c>
      <c r="E656" s="165">
        <f>F656-D656</f>
        <v>-303228</v>
      </c>
      <c r="F656" s="165">
        <f>SUM(F657:F658)</f>
        <v>2096772</v>
      </c>
      <c r="G656" s="166">
        <f>E656/D656</f>
        <v>-0.126345</v>
      </c>
    </row>
    <row r="657" customHeight="1" spans="1:7">
      <c r="A657" s="167" t="s">
        <v>1191</v>
      </c>
      <c r="B657" s="168">
        <f t="shared" si="17"/>
        <v>7</v>
      </c>
      <c r="C657" s="169" t="s">
        <v>1192</v>
      </c>
      <c r="D657" s="170">
        <v>2400000</v>
      </c>
      <c r="E657" s="54">
        <f>F657-D657</f>
        <v>-303228</v>
      </c>
      <c r="F657" s="33">
        <v>2096772</v>
      </c>
      <c r="G657" s="23">
        <f>E657/D657</f>
        <v>-0.126345</v>
      </c>
    </row>
    <row r="658" customHeight="1" spans="1:7">
      <c r="A658" s="167" t="s">
        <v>1193</v>
      </c>
      <c r="B658" s="168">
        <f t="shared" si="17"/>
        <v>7</v>
      </c>
      <c r="C658" s="169" t="s">
        <v>1194</v>
      </c>
      <c r="D658" s="170"/>
      <c r="E658" s="54"/>
      <c r="F658" s="33"/>
      <c r="G658" s="23"/>
    </row>
    <row r="659" customHeight="1" spans="1:7">
      <c r="A659" s="162" t="s">
        <v>1195</v>
      </c>
      <c r="B659" s="163">
        <f t="shared" si="17"/>
        <v>5</v>
      </c>
      <c r="C659" s="164" t="s">
        <v>1196</v>
      </c>
      <c r="D659" s="165">
        <f>SUM(D660:D661)</f>
        <v>21928140</v>
      </c>
      <c r="E659" s="165">
        <f>F659-D659</f>
        <v>2461782.13</v>
      </c>
      <c r="F659" s="165">
        <f>SUM(F660:F661)</f>
        <v>24389922.13</v>
      </c>
      <c r="G659" s="166">
        <f>E659/D659</f>
        <v>0.112265888944525</v>
      </c>
    </row>
    <row r="660" customHeight="1" spans="1:7">
      <c r="A660" s="167" t="s">
        <v>1197</v>
      </c>
      <c r="B660" s="168">
        <f t="shared" si="17"/>
        <v>7</v>
      </c>
      <c r="C660" s="169" t="s">
        <v>1198</v>
      </c>
      <c r="D660" s="170">
        <v>18020700</v>
      </c>
      <c r="E660" s="54">
        <f>F660-D660</f>
        <v>2130664.13</v>
      </c>
      <c r="F660" s="33">
        <v>20151364.13</v>
      </c>
      <c r="G660" s="23">
        <f>E660/D660</f>
        <v>0.118234260045392</v>
      </c>
    </row>
    <row r="661" customHeight="1" spans="1:7">
      <c r="A661" s="167" t="s">
        <v>1199</v>
      </c>
      <c r="B661" s="168">
        <f t="shared" si="17"/>
        <v>7</v>
      </c>
      <c r="C661" s="169" t="s">
        <v>1200</v>
      </c>
      <c r="D661" s="170">
        <v>3907440</v>
      </c>
      <c r="E661" s="54">
        <f>F661-D661</f>
        <v>331118</v>
      </c>
      <c r="F661" s="33">
        <v>4238558</v>
      </c>
      <c r="G661" s="23">
        <f>E661/D661</f>
        <v>0.0847403926867719</v>
      </c>
    </row>
    <row r="662" customHeight="1" spans="1:7">
      <c r="A662" s="162" t="s">
        <v>1201</v>
      </c>
      <c r="B662" s="163">
        <f t="shared" si="17"/>
        <v>5</v>
      </c>
      <c r="C662" s="164" t="s">
        <v>1202</v>
      </c>
      <c r="D662" s="172"/>
      <c r="E662" s="165"/>
      <c r="F662" s="165"/>
      <c r="G662" s="166"/>
    </row>
    <row r="663" customHeight="1" spans="1:7">
      <c r="A663" s="167" t="s">
        <v>1203</v>
      </c>
      <c r="B663" s="168">
        <f t="shared" si="17"/>
        <v>7</v>
      </c>
      <c r="C663" s="169" t="s">
        <v>1204</v>
      </c>
      <c r="D663" s="170"/>
      <c r="E663" s="54"/>
      <c r="F663" s="33"/>
      <c r="G663" s="23"/>
    </row>
    <row r="664" customHeight="1" spans="1:7">
      <c r="A664" s="167" t="s">
        <v>1205</v>
      </c>
      <c r="B664" s="168">
        <f t="shared" si="17"/>
        <v>7</v>
      </c>
      <c r="C664" s="169" t="s">
        <v>1206</v>
      </c>
      <c r="D664" s="170"/>
      <c r="E664" s="54"/>
      <c r="F664" s="33"/>
      <c r="G664" s="23"/>
    </row>
    <row r="665" customHeight="1" spans="1:7">
      <c r="A665" s="162" t="s">
        <v>1207</v>
      </c>
      <c r="B665" s="163">
        <f t="shared" si="17"/>
        <v>5</v>
      </c>
      <c r="C665" s="164" t="s">
        <v>1208</v>
      </c>
      <c r="D665" s="165"/>
      <c r="E665" s="165">
        <f>F665-D665</f>
        <v>721153.55</v>
      </c>
      <c r="F665" s="165">
        <f>SUM(F666:F667)</f>
        <v>721153.55</v>
      </c>
      <c r="G665" s="166"/>
    </row>
    <row r="666" customHeight="1" spans="1:7">
      <c r="A666" s="167" t="s">
        <v>1209</v>
      </c>
      <c r="B666" s="168">
        <f t="shared" si="17"/>
        <v>7</v>
      </c>
      <c r="C666" s="169" t="s">
        <v>1210</v>
      </c>
      <c r="D666" s="170"/>
      <c r="E666" s="54">
        <f>F666-D666</f>
        <v>721153.55</v>
      </c>
      <c r="F666" s="33">
        <v>721153.55</v>
      </c>
      <c r="G666" s="23"/>
    </row>
    <row r="667" customHeight="1" spans="1:7">
      <c r="A667" s="167" t="s">
        <v>1211</v>
      </c>
      <c r="B667" s="168">
        <f t="shared" si="17"/>
        <v>7</v>
      </c>
      <c r="C667" s="169" t="s">
        <v>1212</v>
      </c>
      <c r="D667" s="170"/>
      <c r="E667" s="54"/>
      <c r="F667" s="33"/>
      <c r="G667" s="23"/>
    </row>
    <row r="668" customHeight="1" spans="1:7">
      <c r="A668" s="162" t="s">
        <v>1213</v>
      </c>
      <c r="B668" s="163">
        <f t="shared" si="17"/>
        <v>5</v>
      </c>
      <c r="C668" s="164" t="s">
        <v>1214</v>
      </c>
      <c r="D668" s="165">
        <f>SUM(D669:D671)</f>
        <v>54576400</v>
      </c>
      <c r="E668" s="165">
        <f>F668-D668</f>
        <v>60775755.73</v>
      </c>
      <c r="F668" s="165">
        <f>SUM(F669:F671)</f>
        <v>115352155.73</v>
      </c>
      <c r="G668" s="166">
        <f>E668/D668</f>
        <v>1.11359041142325</v>
      </c>
    </row>
    <row r="669" customHeight="1" spans="1:7">
      <c r="A669" s="167" t="s">
        <v>1215</v>
      </c>
      <c r="B669" s="168">
        <f t="shared" si="17"/>
        <v>7</v>
      </c>
      <c r="C669" s="169" t="s">
        <v>1216</v>
      </c>
      <c r="D669" s="170"/>
      <c r="E669" s="54"/>
      <c r="F669" s="33"/>
      <c r="G669" s="23"/>
    </row>
    <row r="670" customHeight="1" spans="1:7">
      <c r="A670" s="167" t="s">
        <v>1217</v>
      </c>
      <c r="B670" s="168">
        <f t="shared" si="17"/>
        <v>7</v>
      </c>
      <c r="C670" s="169" t="s">
        <v>1218</v>
      </c>
      <c r="D670" s="170">
        <v>54576400</v>
      </c>
      <c r="E670" s="54">
        <f>F670-D670</f>
        <v>60775755.73</v>
      </c>
      <c r="F670" s="33">
        <f>98085455.73+17266700</f>
        <v>115352155.73</v>
      </c>
      <c r="G670" s="23">
        <f>E670/D670</f>
        <v>1.11359041142325</v>
      </c>
    </row>
    <row r="671" customHeight="1" spans="1:7">
      <c r="A671" s="167" t="s">
        <v>1219</v>
      </c>
      <c r="B671" s="168">
        <f t="shared" si="17"/>
        <v>7</v>
      </c>
      <c r="C671" s="169" t="s">
        <v>1220</v>
      </c>
      <c r="D671" s="170"/>
      <c r="E671" s="54"/>
      <c r="F671" s="33"/>
      <c r="G671" s="23"/>
    </row>
    <row r="672" customHeight="1" spans="1:7">
      <c r="A672" s="162" t="s">
        <v>1221</v>
      </c>
      <c r="B672" s="163">
        <f t="shared" si="17"/>
        <v>5</v>
      </c>
      <c r="C672" s="164" t="s">
        <v>1222</v>
      </c>
      <c r="D672" s="172"/>
      <c r="E672" s="165"/>
      <c r="F672" s="165"/>
      <c r="G672" s="166"/>
    </row>
    <row r="673" customHeight="1" spans="1:7">
      <c r="A673" s="167" t="s">
        <v>1223</v>
      </c>
      <c r="B673" s="168">
        <f t="shared" si="17"/>
        <v>7</v>
      </c>
      <c r="C673" s="169" t="s">
        <v>1224</v>
      </c>
      <c r="D673" s="170"/>
      <c r="E673" s="54"/>
      <c r="F673" s="33"/>
      <c r="G673" s="23"/>
    </row>
    <row r="674" customHeight="1" spans="1:7">
      <c r="A674" s="167" t="s">
        <v>1225</v>
      </c>
      <c r="B674" s="168">
        <f t="shared" si="17"/>
        <v>7</v>
      </c>
      <c r="C674" s="169" t="s">
        <v>1226</v>
      </c>
      <c r="D674" s="170"/>
      <c r="E674" s="54"/>
      <c r="F674" s="33"/>
      <c r="G674" s="23"/>
    </row>
    <row r="675" customHeight="1" spans="1:7">
      <c r="A675" s="167" t="s">
        <v>1227</v>
      </c>
      <c r="B675" s="168">
        <f t="shared" si="17"/>
        <v>7</v>
      </c>
      <c r="C675" s="169" t="s">
        <v>1228</v>
      </c>
      <c r="D675" s="170"/>
      <c r="E675" s="54"/>
      <c r="F675" s="33"/>
      <c r="G675" s="23"/>
    </row>
    <row r="676" customHeight="1" spans="1:7">
      <c r="A676" s="162" t="s">
        <v>1229</v>
      </c>
      <c r="B676" s="163">
        <f t="shared" si="17"/>
        <v>5</v>
      </c>
      <c r="C676" s="164" t="s">
        <v>1230</v>
      </c>
      <c r="D676" s="165">
        <f>SUM(D677:D683)</f>
        <v>1208861.87</v>
      </c>
      <c r="E676" s="165">
        <f>F676-D676</f>
        <v>3098762.66</v>
      </c>
      <c r="F676" s="165">
        <f>SUM(F677:F683)</f>
        <v>4307624.53</v>
      </c>
      <c r="G676" s="166">
        <f>E676/D676</f>
        <v>2.56337199220288</v>
      </c>
    </row>
    <row r="677" customHeight="1" spans="1:7">
      <c r="A677" s="167" t="s">
        <v>1231</v>
      </c>
      <c r="B677" s="168">
        <f t="shared" si="17"/>
        <v>7</v>
      </c>
      <c r="C677" s="169" t="s">
        <v>89</v>
      </c>
      <c r="D677" s="170">
        <v>527435.36</v>
      </c>
      <c r="E677" s="54">
        <f>F677-D677</f>
        <v>1245206.77</v>
      </c>
      <c r="F677" s="33">
        <v>1772642.13</v>
      </c>
      <c r="G677" s="23">
        <f>E677/D677</f>
        <v>2.36087085628844</v>
      </c>
    </row>
    <row r="678" customHeight="1" spans="1:7">
      <c r="A678" s="167" t="s">
        <v>1232</v>
      </c>
      <c r="B678" s="168">
        <f t="shared" si="17"/>
        <v>7</v>
      </c>
      <c r="C678" s="169" t="s">
        <v>91</v>
      </c>
      <c r="D678" s="170"/>
      <c r="E678" s="54"/>
      <c r="F678" s="33"/>
      <c r="G678" s="23"/>
    </row>
    <row r="679" customHeight="1" spans="1:7">
      <c r="A679" s="167" t="s">
        <v>1233</v>
      </c>
      <c r="B679" s="168">
        <f t="shared" si="17"/>
        <v>7</v>
      </c>
      <c r="C679" s="169" t="s">
        <v>93</v>
      </c>
      <c r="D679" s="170"/>
      <c r="E679" s="54"/>
      <c r="F679" s="33"/>
      <c r="G679" s="23"/>
    </row>
    <row r="680" customHeight="1" spans="1:7">
      <c r="A680" s="167" t="s">
        <v>1234</v>
      </c>
      <c r="B680" s="168">
        <f t="shared" si="17"/>
        <v>7</v>
      </c>
      <c r="C680" s="169" t="s">
        <v>1235</v>
      </c>
      <c r="D680" s="170">
        <v>120000</v>
      </c>
      <c r="E680" s="54">
        <f>F680-D680</f>
        <v>1389174</v>
      </c>
      <c r="F680" s="33">
        <v>1509174</v>
      </c>
      <c r="G680" s="23">
        <f>E680/D680</f>
        <v>11.57645</v>
      </c>
    </row>
    <row r="681" customHeight="1" spans="1:7">
      <c r="A681" s="167" t="s">
        <v>1236</v>
      </c>
      <c r="B681" s="168">
        <f t="shared" si="17"/>
        <v>7</v>
      </c>
      <c r="C681" s="169" t="s">
        <v>1237</v>
      </c>
      <c r="D681" s="170"/>
      <c r="E681" s="54"/>
      <c r="F681" s="33"/>
      <c r="G681" s="23"/>
    </row>
    <row r="682" customHeight="1" spans="1:7">
      <c r="A682" s="167" t="s">
        <v>1238</v>
      </c>
      <c r="B682" s="168">
        <f t="shared" si="17"/>
        <v>7</v>
      </c>
      <c r="C682" s="169" t="s">
        <v>107</v>
      </c>
      <c r="D682" s="170">
        <v>542926.51</v>
      </c>
      <c r="E682" s="54">
        <f t="shared" ref="E682:E692" si="18">F682-D682</f>
        <v>99995.89</v>
      </c>
      <c r="F682" s="33">
        <v>642922.4</v>
      </c>
      <c r="G682" s="23">
        <f t="shared" ref="G682:G691" si="19">E682/D682</f>
        <v>0.184179420525993</v>
      </c>
    </row>
    <row r="683" customHeight="1" spans="1:7">
      <c r="A683" s="167" t="s">
        <v>1239</v>
      </c>
      <c r="B683" s="168">
        <f t="shared" si="17"/>
        <v>7</v>
      </c>
      <c r="C683" s="169" t="s">
        <v>1240</v>
      </c>
      <c r="D683" s="170">
        <v>18500</v>
      </c>
      <c r="E683" s="54">
        <f t="shared" si="18"/>
        <v>364386</v>
      </c>
      <c r="F683" s="33">
        <v>382886</v>
      </c>
      <c r="G683" s="23">
        <f t="shared" si="19"/>
        <v>19.6965405405405</v>
      </c>
    </row>
    <row r="684" customHeight="1" spans="1:7">
      <c r="A684" s="162" t="s">
        <v>1241</v>
      </c>
      <c r="B684" s="163">
        <f t="shared" si="17"/>
        <v>5</v>
      </c>
      <c r="C684" s="164" t="s">
        <v>1242</v>
      </c>
      <c r="D684" s="165">
        <f>SUM(D685:D686)</f>
        <v>10286178</v>
      </c>
      <c r="E684" s="165">
        <f t="shared" si="18"/>
        <v>-1564898</v>
      </c>
      <c r="F684" s="165">
        <f>SUM(F685:F686)</f>
        <v>8721280</v>
      </c>
      <c r="G684" s="166">
        <f t="shared" si="19"/>
        <v>-0.152136002313007</v>
      </c>
    </row>
    <row r="685" customHeight="1" spans="1:7">
      <c r="A685" s="167" t="s">
        <v>1243</v>
      </c>
      <c r="B685" s="168">
        <f t="shared" si="17"/>
        <v>7</v>
      </c>
      <c r="C685" s="169" t="s">
        <v>1244</v>
      </c>
      <c r="D685" s="170">
        <v>4786850</v>
      </c>
      <c r="E685" s="54">
        <f t="shared" si="18"/>
        <v>-3732550</v>
      </c>
      <c r="F685" s="33">
        <v>1054300</v>
      </c>
      <c r="G685" s="23">
        <f t="shared" si="19"/>
        <v>-0.779750775562217</v>
      </c>
    </row>
    <row r="686" customHeight="1" spans="1:7">
      <c r="A686" s="167" t="s">
        <v>1245</v>
      </c>
      <c r="B686" s="168">
        <f t="shared" si="17"/>
        <v>7</v>
      </c>
      <c r="C686" s="169" t="s">
        <v>1246</v>
      </c>
      <c r="D686" s="170">
        <v>5499328</v>
      </c>
      <c r="E686" s="54">
        <f t="shared" si="18"/>
        <v>2167652</v>
      </c>
      <c r="F686" s="33">
        <v>7666980</v>
      </c>
      <c r="G686" s="23">
        <f t="shared" si="19"/>
        <v>0.394166705459285</v>
      </c>
    </row>
    <row r="687" customHeight="1" spans="1:7">
      <c r="A687" s="162" t="s">
        <v>1247</v>
      </c>
      <c r="B687" s="163">
        <f t="shared" si="17"/>
        <v>5</v>
      </c>
      <c r="C687" s="164" t="s">
        <v>1248</v>
      </c>
      <c r="D687" s="165">
        <f>D688</f>
        <v>198286</v>
      </c>
      <c r="E687" s="165">
        <f t="shared" si="18"/>
        <v>968381.59</v>
      </c>
      <c r="F687" s="165">
        <f>F688</f>
        <v>1166667.59</v>
      </c>
      <c r="G687" s="166">
        <f t="shared" si="19"/>
        <v>4.88376178852768</v>
      </c>
    </row>
    <row r="688" customHeight="1" spans="1:7">
      <c r="A688" s="167" t="s">
        <v>1249</v>
      </c>
      <c r="B688" s="168">
        <f t="shared" si="17"/>
        <v>7</v>
      </c>
      <c r="C688" s="169" t="s">
        <v>1250</v>
      </c>
      <c r="D688" s="170">
        <v>198286</v>
      </c>
      <c r="E688" s="54">
        <f t="shared" si="18"/>
        <v>968381.59</v>
      </c>
      <c r="F688" s="33">
        <v>1166667.59</v>
      </c>
      <c r="G688" s="23">
        <f t="shared" si="19"/>
        <v>4.88376178852768</v>
      </c>
    </row>
    <row r="689" customHeight="1" spans="1:7">
      <c r="A689" s="159" t="s">
        <v>1251</v>
      </c>
      <c r="B689" s="156">
        <f t="shared" si="17"/>
        <v>3</v>
      </c>
      <c r="C689" s="155" t="s">
        <v>1252</v>
      </c>
      <c r="D689" s="160">
        <f>D690+D710+D714+D729+D733+D738+D742+D746+D749+D760+D770</f>
        <v>278768148.43</v>
      </c>
      <c r="E689" s="160">
        <f t="shared" si="18"/>
        <v>84337594.93</v>
      </c>
      <c r="F689" s="160">
        <f>F690+F710+F714+F729+F733+F738+F742+F746+F749+F760+F770+F766+F768</f>
        <v>363105743.36</v>
      </c>
      <c r="G689" s="161">
        <f t="shared" si="19"/>
        <v>0.302536697269694</v>
      </c>
    </row>
    <row r="690" customHeight="1" spans="1:7">
      <c r="A690" s="162" t="s">
        <v>1253</v>
      </c>
      <c r="B690" s="163">
        <f t="shared" si="17"/>
        <v>5</v>
      </c>
      <c r="C690" s="164" t="s">
        <v>1254</v>
      </c>
      <c r="D690" s="165">
        <f>SUM(D691:D694)</f>
        <v>5515830.07</v>
      </c>
      <c r="E690" s="165">
        <f t="shared" si="18"/>
        <v>649957.93</v>
      </c>
      <c r="F690" s="165">
        <f>SUM(F691:F694)</f>
        <v>6165788</v>
      </c>
      <c r="G690" s="166">
        <f t="shared" si="19"/>
        <v>0.117835016987751</v>
      </c>
    </row>
    <row r="691" customHeight="1" spans="1:7">
      <c r="A691" s="167" t="s">
        <v>1255</v>
      </c>
      <c r="B691" s="168">
        <f t="shared" si="17"/>
        <v>7</v>
      </c>
      <c r="C691" s="169" t="s">
        <v>89</v>
      </c>
      <c r="D691" s="170">
        <v>1515830.07</v>
      </c>
      <c r="E691" s="54">
        <f t="shared" si="18"/>
        <v>1227754.3</v>
      </c>
      <c r="F691" s="33">
        <v>2743584.37</v>
      </c>
      <c r="G691" s="23">
        <f t="shared" si="19"/>
        <v>0.809955102685092</v>
      </c>
    </row>
    <row r="692" customHeight="1" spans="1:7">
      <c r="A692" s="167" t="s">
        <v>1256</v>
      </c>
      <c r="B692" s="168">
        <f t="shared" si="17"/>
        <v>7</v>
      </c>
      <c r="C692" s="169" t="s">
        <v>91</v>
      </c>
      <c r="D692" s="170"/>
      <c r="E692" s="54">
        <f t="shared" si="18"/>
        <v>82800.44</v>
      </c>
      <c r="F692" s="33">
        <v>82800.44</v>
      </c>
      <c r="G692" s="23"/>
    </row>
    <row r="693" customHeight="1" spans="1:7">
      <c r="A693" s="167" t="s">
        <v>1257</v>
      </c>
      <c r="B693" s="168">
        <f t="shared" si="17"/>
        <v>7</v>
      </c>
      <c r="C693" s="169" t="s">
        <v>93</v>
      </c>
      <c r="D693" s="170"/>
      <c r="E693" s="54"/>
      <c r="F693" s="33"/>
      <c r="G693" s="23"/>
    </row>
    <row r="694" customHeight="1" spans="1:7">
      <c r="A694" s="167" t="s">
        <v>1258</v>
      </c>
      <c r="B694" s="168">
        <f t="shared" si="17"/>
        <v>7</v>
      </c>
      <c r="C694" s="169" t="s">
        <v>1259</v>
      </c>
      <c r="D694" s="170">
        <v>4000000</v>
      </c>
      <c r="E694" s="54">
        <f>F694-D694</f>
        <v>-660596.81</v>
      </c>
      <c r="F694" s="33">
        <v>3339403.19</v>
      </c>
      <c r="G694" s="23">
        <f>E694/D694</f>
        <v>-0.1651492025</v>
      </c>
    </row>
    <row r="695" customHeight="1" spans="1:7">
      <c r="A695" s="162" t="s">
        <v>1260</v>
      </c>
      <c r="B695" s="163">
        <f t="shared" si="17"/>
        <v>5</v>
      </c>
      <c r="C695" s="164" t="s">
        <v>1261</v>
      </c>
      <c r="D695" s="172"/>
      <c r="E695" s="165"/>
      <c r="F695" s="165"/>
      <c r="G695" s="166"/>
    </row>
    <row r="696" customHeight="1" spans="1:7">
      <c r="A696" s="167" t="s">
        <v>1262</v>
      </c>
      <c r="B696" s="168">
        <f t="shared" si="17"/>
        <v>7</v>
      </c>
      <c r="C696" s="169" t="s">
        <v>1263</v>
      </c>
      <c r="D696" s="170"/>
      <c r="E696" s="54"/>
      <c r="F696" s="33"/>
      <c r="G696" s="23"/>
    </row>
    <row r="697" customHeight="1" spans="1:7">
      <c r="A697" s="167" t="s">
        <v>1264</v>
      </c>
      <c r="B697" s="168">
        <f t="shared" si="17"/>
        <v>7</v>
      </c>
      <c r="C697" s="169" t="s">
        <v>1265</v>
      </c>
      <c r="D697" s="170"/>
      <c r="E697" s="54"/>
      <c r="F697" s="33"/>
      <c r="G697" s="23"/>
    </row>
    <row r="698" customHeight="1" spans="1:7">
      <c r="A698" s="167" t="s">
        <v>1266</v>
      </c>
      <c r="B698" s="168">
        <f t="shared" si="17"/>
        <v>7</v>
      </c>
      <c r="C698" s="169" t="s">
        <v>1267</v>
      </c>
      <c r="D698" s="170"/>
      <c r="E698" s="54"/>
      <c r="F698" s="33"/>
      <c r="G698" s="23"/>
    </row>
    <row r="699" customHeight="1" spans="1:7">
      <c r="A699" s="167" t="s">
        <v>1268</v>
      </c>
      <c r="B699" s="168">
        <f t="shared" si="17"/>
        <v>7</v>
      </c>
      <c r="C699" s="169" t="s">
        <v>1269</v>
      </c>
      <c r="D699" s="170"/>
      <c r="E699" s="54"/>
      <c r="F699" s="33"/>
      <c r="G699" s="23"/>
    </row>
    <row r="700" customHeight="1" spans="1:7">
      <c r="A700" s="167" t="s">
        <v>1270</v>
      </c>
      <c r="B700" s="168">
        <f t="shared" si="17"/>
        <v>7</v>
      </c>
      <c r="C700" s="169" t="s">
        <v>1271</v>
      </c>
      <c r="D700" s="170"/>
      <c r="E700" s="54"/>
      <c r="F700" s="33"/>
      <c r="G700" s="23"/>
    </row>
    <row r="701" customHeight="1" spans="1:7">
      <c r="A701" s="167" t="s">
        <v>1272</v>
      </c>
      <c r="B701" s="168">
        <f t="shared" si="17"/>
        <v>7</v>
      </c>
      <c r="C701" s="169" t="s">
        <v>1273</v>
      </c>
      <c r="D701" s="170"/>
      <c r="E701" s="54"/>
      <c r="F701" s="33"/>
      <c r="G701" s="23"/>
    </row>
    <row r="702" customHeight="1" spans="1:7">
      <c r="A702" s="167" t="s">
        <v>1274</v>
      </c>
      <c r="B702" s="168">
        <f t="shared" si="17"/>
        <v>7</v>
      </c>
      <c r="C702" s="169" t="s">
        <v>1275</v>
      </c>
      <c r="D702" s="170"/>
      <c r="E702" s="54"/>
      <c r="F702" s="33"/>
      <c r="G702" s="23"/>
    </row>
    <row r="703" customHeight="1" spans="1:7">
      <c r="A703" s="167" t="s">
        <v>1276</v>
      </c>
      <c r="B703" s="168">
        <f t="shared" si="17"/>
        <v>7</v>
      </c>
      <c r="C703" s="169" t="s">
        <v>1277</v>
      </c>
      <c r="D703" s="170"/>
      <c r="E703" s="54"/>
      <c r="F703" s="33"/>
      <c r="G703" s="23"/>
    </row>
    <row r="704" customHeight="1" spans="1:7">
      <c r="A704" s="167" t="s">
        <v>1278</v>
      </c>
      <c r="B704" s="168">
        <f t="shared" si="17"/>
        <v>7</v>
      </c>
      <c r="C704" s="169" t="s">
        <v>1279</v>
      </c>
      <c r="D704" s="170"/>
      <c r="E704" s="54"/>
      <c r="F704" s="33"/>
      <c r="G704" s="23"/>
    </row>
    <row r="705" customHeight="1" spans="1:7">
      <c r="A705" s="167" t="s">
        <v>1280</v>
      </c>
      <c r="B705" s="168">
        <f t="shared" si="17"/>
        <v>7</v>
      </c>
      <c r="C705" s="169" t="s">
        <v>1281</v>
      </c>
      <c r="D705" s="170"/>
      <c r="E705" s="54"/>
      <c r="F705" s="33"/>
      <c r="G705" s="23"/>
    </row>
    <row r="706" customHeight="1" spans="1:7">
      <c r="A706" s="167" t="s">
        <v>1282</v>
      </c>
      <c r="B706" s="168">
        <f t="shared" si="17"/>
        <v>7</v>
      </c>
      <c r="C706" s="169" t="s">
        <v>1283</v>
      </c>
      <c r="D706" s="170"/>
      <c r="E706" s="54"/>
      <c r="F706" s="33"/>
      <c r="G706" s="23"/>
    </row>
    <row r="707" customHeight="1" spans="1:7">
      <c r="A707" s="167" t="s">
        <v>1284</v>
      </c>
      <c r="B707" s="168">
        <f t="shared" si="17"/>
        <v>7</v>
      </c>
      <c r="C707" s="169" t="s">
        <v>1285</v>
      </c>
      <c r="D707" s="170"/>
      <c r="E707" s="54"/>
      <c r="F707" s="33"/>
      <c r="G707" s="23"/>
    </row>
    <row r="708" customHeight="1" spans="1:7">
      <c r="A708" s="167" t="s">
        <v>1286</v>
      </c>
      <c r="B708" s="168">
        <f t="shared" si="17"/>
        <v>7</v>
      </c>
      <c r="C708" s="169" t="s">
        <v>1287</v>
      </c>
      <c r="D708" s="170"/>
      <c r="E708" s="54"/>
      <c r="F708" s="33"/>
      <c r="G708" s="23"/>
    </row>
    <row r="709" customHeight="1" spans="1:7">
      <c r="A709" s="167" t="s">
        <v>1288</v>
      </c>
      <c r="B709" s="168">
        <f t="shared" si="17"/>
        <v>7</v>
      </c>
      <c r="C709" s="169" t="s">
        <v>1289</v>
      </c>
      <c r="D709" s="170"/>
      <c r="E709" s="54"/>
      <c r="F709" s="33"/>
      <c r="G709" s="23"/>
    </row>
    <row r="710" customHeight="1" spans="1:7">
      <c r="A710" s="162" t="s">
        <v>1290</v>
      </c>
      <c r="B710" s="163">
        <f t="shared" ref="B710:B773" si="20">LEN(A710)</f>
        <v>5</v>
      </c>
      <c r="C710" s="164" t="s">
        <v>1291</v>
      </c>
      <c r="D710" s="165">
        <f>SUM(D711:D713)</f>
        <v>19509669.29</v>
      </c>
      <c r="E710" s="165">
        <f t="shared" ref="E710:E716" si="21">F710-D710</f>
        <v>18384802.24</v>
      </c>
      <c r="F710" s="165">
        <f>SUM(F711:F713)</f>
        <v>37894471.53</v>
      </c>
      <c r="G710" s="166">
        <f t="shared" ref="G710:G716" si="22">E710/D710</f>
        <v>0.942343100065947</v>
      </c>
    </row>
    <row r="711" customHeight="1" spans="1:7">
      <c r="A711" s="167" t="s">
        <v>1292</v>
      </c>
      <c r="B711" s="168">
        <f t="shared" si="20"/>
        <v>7</v>
      </c>
      <c r="C711" s="169" t="s">
        <v>1293</v>
      </c>
      <c r="D711" s="170">
        <v>1935000</v>
      </c>
      <c r="E711" s="54">
        <f t="shared" si="21"/>
        <v>7999952.2</v>
      </c>
      <c r="F711" s="33">
        <v>9934952.2</v>
      </c>
      <c r="G711" s="23">
        <f t="shared" si="22"/>
        <v>4.13434222222222</v>
      </c>
    </row>
    <row r="712" customHeight="1" spans="1:7">
      <c r="A712" s="167" t="s">
        <v>1294</v>
      </c>
      <c r="B712" s="168">
        <f t="shared" si="20"/>
        <v>7</v>
      </c>
      <c r="C712" s="169" t="s">
        <v>1295</v>
      </c>
      <c r="D712" s="170">
        <v>13595815.8</v>
      </c>
      <c r="E712" s="54">
        <f t="shared" si="21"/>
        <v>2427442.6</v>
      </c>
      <c r="F712" s="33">
        <v>16023258.4</v>
      </c>
      <c r="G712" s="23">
        <f t="shared" si="22"/>
        <v>0.178543357435013</v>
      </c>
    </row>
    <row r="713" customHeight="1" spans="1:7">
      <c r="A713" s="167" t="s">
        <v>1296</v>
      </c>
      <c r="B713" s="168">
        <f t="shared" si="20"/>
        <v>7</v>
      </c>
      <c r="C713" s="169" t="s">
        <v>1297</v>
      </c>
      <c r="D713" s="170">
        <v>3978853.49</v>
      </c>
      <c r="E713" s="54">
        <f t="shared" si="21"/>
        <v>7957407.44</v>
      </c>
      <c r="F713" s="33">
        <v>11936260.93</v>
      </c>
      <c r="G713" s="23">
        <f t="shared" si="22"/>
        <v>1.99992471700686</v>
      </c>
    </row>
    <row r="714" customHeight="1" spans="1:7">
      <c r="A714" s="162" t="s">
        <v>1298</v>
      </c>
      <c r="B714" s="163">
        <f t="shared" si="20"/>
        <v>5</v>
      </c>
      <c r="C714" s="164" t="s">
        <v>1299</v>
      </c>
      <c r="D714" s="165">
        <f>SUM(D715:D725)</f>
        <v>130967604.35</v>
      </c>
      <c r="E714" s="165">
        <f t="shared" si="21"/>
        <v>14483226.41</v>
      </c>
      <c r="F714" s="165">
        <f>SUM(F715:F725)</f>
        <v>145450830.76</v>
      </c>
      <c r="G714" s="166">
        <f t="shared" si="22"/>
        <v>0.110586327679132</v>
      </c>
    </row>
    <row r="715" customHeight="1" spans="1:7">
      <c r="A715" s="167" t="s">
        <v>1300</v>
      </c>
      <c r="B715" s="168">
        <f t="shared" si="20"/>
        <v>7</v>
      </c>
      <c r="C715" s="169" t="s">
        <v>1301</v>
      </c>
      <c r="D715" s="170">
        <v>3784207.75</v>
      </c>
      <c r="E715" s="54">
        <f t="shared" si="21"/>
        <v>9040870.37</v>
      </c>
      <c r="F715" s="33">
        <v>12825078.12</v>
      </c>
      <c r="G715" s="23">
        <f t="shared" si="22"/>
        <v>2.38910518852988</v>
      </c>
    </row>
    <row r="716" customHeight="1" spans="1:7">
      <c r="A716" s="167" t="s">
        <v>1302</v>
      </c>
      <c r="B716" s="168">
        <f t="shared" si="20"/>
        <v>7</v>
      </c>
      <c r="C716" s="169" t="s">
        <v>1303</v>
      </c>
      <c r="D716" s="170">
        <v>875382.43</v>
      </c>
      <c r="E716" s="54">
        <f t="shared" si="21"/>
        <v>382506.38</v>
      </c>
      <c r="F716" s="33">
        <v>1257888.81</v>
      </c>
      <c r="G716" s="23">
        <f t="shared" si="22"/>
        <v>0.436959169948156</v>
      </c>
    </row>
    <row r="717" customHeight="1" spans="1:7">
      <c r="A717" s="167" t="s">
        <v>1304</v>
      </c>
      <c r="B717" s="168">
        <f t="shared" si="20"/>
        <v>7</v>
      </c>
      <c r="C717" s="169" t="s">
        <v>1305</v>
      </c>
      <c r="D717" s="170"/>
      <c r="E717" s="54"/>
      <c r="F717" s="33"/>
      <c r="G717" s="23"/>
    </row>
    <row r="718" customHeight="1" spans="1:7">
      <c r="A718" s="167" t="s">
        <v>1306</v>
      </c>
      <c r="B718" s="168">
        <f t="shared" si="20"/>
        <v>7</v>
      </c>
      <c r="C718" s="169" t="s">
        <v>1307</v>
      </c>
      <c r="D718" s="170"/>
      <c r="E718" s="54"/>
      <c r="F718" s="33"/>
      <c r="G718" s="23"/>
    </row>
    <row r="719" customHeight="1" spans="1:7">
      <c r="A719" s="167" t="s">
        <v>1308</v>
      </c>
      <c r="B719" s="168">
        <f t="shared" si="20"/>
        <v>7</v>
      </c>
      <c r="C719" s="169" t="s">
        <v>1309</v>
      </c>
      <c r="D719" s="170"/>
      <c r="E719" s="54"/>
      <c r="F719" s="33"/>
      <c r="G719" s="23"/>
    </row>
    <row r="720" customHeight="1" spans="1:7">
      <c r="A720" s="167" t="s">
        <v>1310</v>
      </c>
      <c r="B720" s="168">
        <f t="shared" si="20"/>
        <v>7</v>
      </c>
      <c r="C720" s="169" t="s">
        <v>1311</v>
      </c>
      <c r="D720" s="170"/>
      <c r="E720" s="54">
        <f t="shared" ref="E720:E725" si="23">F720-D720</f>
        <v>2823.2</v>
      </c>
      <c r="F720" s="33">
        <v>2823.2</v>
      </c>
      <c r="G720" s="23"/>
    </row>
    <row r="721" customHeight="1" spans="1:7">
      <c r="A721" s="167" t="s">
        <v>1312</v>
      </c>
      <c r="B721" s="168">
        <f t="shared" si="20"/>
        <v>7</v>
      </c>
      <c r="C721" s="169" t="s">
        <v>1313</v>
      </c>
      <c r="D721" s="170"/>
      <c r="E721" s="54">
        <f t="shared" si="23"/>
        <v>411484</v>
      </c>
      <c r="F721" s="33">
        <v>411484</v>
      </c>
      <c r="G721" s="23"/>
    </row>
    <row r="722" customHeight="1" spans="1:7">
      <c r="A722" s="167" t="s">
        <v>1314</v>
      </c>
      <c r="B722" s="168">
        <f t="shared" si="20"/>
        <v>7</v>
      </c>
      <c r="C722" s="169" t="s">
        <v>1315</v>
      </c>
      <c r="D722" s="170">
        <v>122971849.17</v>
      </c>
      <c r="E722" s="54">
        <f t="shared" si="23"/>
        <v>-9012456.92</v>
      </c>
      <c r="F722" s="33">
        <v>113959392.25</v>
      </c>
      <c r="G722" s="23">
        <f>E722/D722</f>
        <v>-0.0732887809757248</v>
      </c>
    </row>
    <row r="723" customHeight="1" spans="1:7">
      <c r="A723" s="167" t="s">
        <v>1316</v>
      </c>
      <c r="B723" s="168">
        <f t="shared" si="20"/>
        <v>7</v>
      </c>
      <c r="C723" s="169" t="s">
        <v>1317</v>
      </c>
      <c r="D723" s="170">
        <v>2589265</v>
      </c>
      <c r="E723" s="54">
        <f t="shared" si="23"/>
        <v>1940772.94</v>
      </c>
      <c r="F723" s="33">
        <v>4530037.94</v>
      </c>
      <c r="G723" s="23">
        <f>E723/D723</f>
        <v>0.749545890436089</v>
      </c>
    </row>
    <row r="724" customHeight="1" spans="1:7">
      <c r="A724" s="167" t="s">
        <v>1318</v>
      </c>
      <c r="B724" s="168">
        <f t="shared" si="20"/>
        <v>7</v>
      </c>
      <c r="C724" s="169" t="s">
        <v>1319</v>
      </c>
      <c r="D724" s="170"/>
      <c r="E724" s="54">
        <f t="shared" si="23"/>
        <v>6860846.56</v>
      </c>
      <c r="F724" s="33">
        <v>6860846.56</v>
      </c>
      <c r="G724" s="23"/>
    </row>
    <row r="725" customHeight="1" spans="1:7">
      <c r="A725" s="167" t="s">
        <v>1320</v>
      </c>
      <c r="B725" s="168">
        <f t="shared" si="20"/>
        <v>7</v>
      </c>
      <c r="C725" s="169" t="s">
        <v>1321</v>
      </c>
      <c r="D725" s="170">
        <v>746900</v>
      </c>
      <c r="E725" s="54">
        <f t="shared" si="23"/>
        <v>4856379.88</v>
      </c>
      <c r="F725" s="33">
        <v>5603279.88</v>
      </c>
      <c r="G725" s="23">
        <f>E725/D725</f>
        <v>6.50204830633284</v>
      </c>
    </row>
    <row r="726" customHeight="1" spans="1:7">
      <c r="A726" s="162" t="s">
        <v>1322</v>
      </c>
      <c r="B726" s="163">
        <f t="shared" si="20"/>
        <v>5</v>
      </c>
      <c r="C726" s="164" t="s">
        <v>1323</v>
      </c>
      <c r="D726" s="172"/>
      <c r="E726" s="165"/>
      <c r="F726" s="165"/>
      <c r="G726" s="166"/>
    </row>
    <row r="727" customHeight="1" spans="1:7">
      <c r="A727" s="167" t="s">
        <v>1324</v>
      </c>
      <c r="B727" s="168">
        <f t="shared" si="20"/>
        <v>7</v>
      </c>
      <c r="C727" s="169" t="s">
        <v>1325</v>
      </c>
      <c r="D727" s="170"/>
      <c r="E727" s="54"/>
      <c r="F727" s="33"/>
      <c r="G727" s="23"/>
    </row>
    <row r="728" customHeight="1" spans="1:7">
      <c r="A728" s="167" t="s">
        <v>1326</v>
      </c>
      <c r="B728" s="168">
        <f t="shared" si="20"/>
        <v>7</v>
      </c>
      <c r="C728" s="169" t="s">
        <v>1327</v>
      </c>
      <c r="D728" s="170"/>
      <c r="E728" s="54"/>
      <c r="F728" s="33"/>
      <c r="G728" s="23"/>
    </row>
    <row r="729" customHeight="1" spans="1:7">
      <c r="A729" s="162" t="s">
        <v>1328</v>
      </c>
      <c r="B729" s="163">
        <f t="shared" si="20"/>
        <v>5</v>
      </c>
      <c r="C729" s="164" t="s">
        <v>1329</v>
      </c>
      <c r="D729" s="165">
        <f>SUM(D730:D732)</f>
        <v>32429391.66</v>
      </c>
      <c r="E729" s="165">
        <f t="shared" ref="E729:E736" si="24">F729-D729</f>
        <v>14172324.66</v>
      </c>
      <c r="F729" s="165">
        <f>SUM(F730:F732)</f>
        <v>46601716.32</v>
      </c>
      <c r="G729" s="166">
        <f>E729/D729</f>
        <v>0.437020984191968</v>
      </c>
    </row>
    <row r="730" customHeight="1" spans="1:7">
      <c r="A730" s="167" t="s">
        <v>1330</v>
      </c>
      <c r="B730" s="168">
        <f t="shared" si="20"/>
        <v>7</v>
      </c>
      <c r="C730" s="169" t="s">
        <v>1331</v>
      </c>
      <c r="D730" s="170"/>
      <c r="E730" s="54">
        <f t="shared" si="24"/>
        <v>2254198</v>
      </c>
      <c r="F730" s="33">
        <v>2254198</v>
      </c>
      <c r="G730" s="23"/>
    </row>
    <row r="731" customHeight="1" spans="1:7">
      <c r="A731" s="167" t="s">
        <v>1332</v>
      </c>
      <c r="B731" s="168">
        <f t="shared" si="20"/>
        <v>7</v>
      </c>
      <c r="C731" s="169" t="s">
        <v>1333</v>
      </c>
      <c r="D731" s="170">
        <v>32181000</v>
      </c>
      <c r="E731" s="54">
        <f t="shared" si="24"/>
        <v>-24253960</v>
      </c>
      <c r="F731" s="33">
        <v>7927040</v>
      </c>
      <c r="G731" s="23">
        <f t="shared" ref="G731:G736" si="25">E731/D731</f>
        <v>-0.753673285479009</v>
      </c>
    </row>
    <row r="732" customHeight="1" spans="1:7">
      <c r="A732" s="167" t="s">
        <v>1334</v>
      </c>
      <c r="B732" s="168">
        <f t="shared" si="20"/>
        <v>7</v>
      </c>
      <c r="C732" s="169" t="s">
        <v>1335</v>
      </c>
      <c r="D732" s="170">
        <v>248391.66</v>
      </c>
      <c r="E732" s="54">
        <f t="shared" si="24"/>
        <v>36172086.66</v>
      </c>
      <c r="F732" s="33">
        <v>36420478.32</v>
      </c>
      <c r="G732" s="23">
        <f t="shared" si="25"/>
        <v>145.625206015371</v>
      </c>
    </row>
    <row r="733" customHeight="1" spans="1:7">
      <c r="A733" s="162" t="s">
        <v>1336</v>
      </c>
      <c r="B733" s="163">
        <f t="shared" si="20"/>
        <v>5</v>
      </c>
      <c r="C733" s="164" t="s">
        <v>1337</v>
      </c>
      <c r="D733" s="165">
        <f>SUM(D734:D737)</f>
        <v>59368358.88</v>
      </c>
      <c r="E733" s="165">
        <f t="shared" si="24"/>
        <v>-37972.7599999979</v>
      </c>
      <c r="F733" s="165">
        <f>SUM(F734:F737)</f>
        <v>59330386.12</v>
      </c>
      <c r="G733" s="166">
        <f t="shared" si="25"/>
        <v>-0.000639612762022805</v>
      </c>
    </row>
    <row r="734" customHeight="1" spans="1:7">
      <c r="A734" s="167" t="s">
        <v>1338</v>
      </c>
      <c r="B734" s="168">
        <f t="shared" si="20"/>
        <v>7</v>
      </c>
      <c r="C734" s="169" t="s">
        <v>1339</v>
      </c>
      <c r="D734" s="170">
        <v>13744474.86</v>
      </c>
      <c r="E734" s="54">
        <f t="shared" si="24"/>
        <v>-3710458.06</v>
      </c>
      <c r="F734" s="33">
        <v>10034016.8</v>
      </c>
      <c r="G734" s="23">
        <f t="shared" si="25"/>
        <v>-0.269959972846864</v>
      </c>
    </row>
    <row r="735" customHeight="1" spans="1:7">
      <c r="A735" s="167" t="s">
        <v>1340</v>
      </c>
      <c r="B735" s="168">
        <f t="shared" si="20"/>
        <v>7</v>
      </c>
      <c r="C735" s="169" t="s">
        <v>1341</v>
      </c>
      <c r="D735" s="170">
        <v>40565072.82</v>
      </c>
      <c r="E735" s="54">
        <f t="shared" si="24"/>
        <v>3672485.3</v>
      </c>
      <c r="F735" s="33">
        <v>44237558.12</v>
      </c>
      <c r="G735" s="23">
        <f t="shared" si="25"/>
        <v>0.0905331864260659</v>
      </c>
    </row>
    <row r="736" customHeight="1" spans="1:7">
      <c r="A736" s="167" t="s">
        <v>1342</v>
      </c>
      <c r="B736" s="168">
        <f t="shared" si="20"/>
        <v>7</v>
      </c>
      <c r="C736" s="169" t="s">
        <v>1343</v>
      </c>
      <c r="D736" s="170">
        <v>5058811.2</v>
      </c>
      <c r="E736" s="54">
        <f t="shared" si="24"/>
        <v>0</v>
      </c>
      <c r="F736" s="33">
        <v>5058811.2</v>
      </c>
      <c r="G736" s="23">
        <f t="shared" si="25"/>
        <v>0</v>
      </c>
    </row>
    <row r="737" customHeight="1" spans="1:7">
      <c r="A737" s="167" t="s">
        <v>1344</v>
      </c>
      <c r="B737" s="168">
        <f t="shared" si="20"/>
        <v>7</v>
      </c>
      <c r="C737" s="169" t="s">
        <v>1345</v>
      </c>
      <c r="D737" s="170"/>
      <c r="E737" s="54"/>
      <c r="F737" s="33"/>
      <c r="G737" s="23"/>
    </row>
    <row r="738" customHeight="1" spans="1:7">
      <c r="A738" s="162" t="s">
        <v>1346</v>
      </c>
      <c r="B738" s="163">
        <f t="shared" si="20"/>
        <v>5</v>
      </c>
      <c r="C738" s="164" t="s">
        <v>1347</v>
      </c>
      <c r="D738" s="165">
        <f>SUM(D739:D741)</f>
        <v>1906300</v>
      </c>
      <c r="E738" s="165">
        <f>F738-D738</f>
        <v>-1906300</v>
      </c>
      <c r="F738" s="165">
        <f>SUM(F739:F741)</f>
        <v>0</v>
      </c>
      <c r="G738" s="166">
        <f>E738/D738</f>
        <v>-1</v>
      </c>
    </row>
    <row r="739" customHeight="1" spans="1:7">
      <c r="A739" s="167" t="s">
        <v>1348</v>
      </c>
      <c r="B739" s="168">
        <f t="shared" si="20"/>
        <v>7</v>
      </c>
      <c r="C739" s="169" t="s">
        <v>1349</v>
      </c>
      <c r="D739" s="170"/>
      <c r="E739" s="54"/>
      <c r="F739" s="33"/>
      <c r="G739" s="23"/>
    </row>
    <row r="740" customHeight="1" spans="1:7">
      <c r="A740" s="167" t="s">
        <v>1350</v>
      </c>
      <c r="B740" s="168">
        <f t="shared" si="20"/>
        <v>7</v>
      </c>
      <c r="C740" s="169" t="s">
        <v>1351</v>
      </c>
      <c r="D740" s="170">
        <v>1906300</v>
      </c>
      <c r="E740" s="54">
        <f>F740-D740</f>
        <v>-1906300</v>
      </c>
      <c r="F740" s="33">
        <v>0</v>
      </c>
      <c r="G740" s="23">
        <f>E740/D740</f>
        <v>-1</v>
      </c>
    </row>
    <row r="741" customHeight="1" spans="1:7">
      <c r="A741" s="167" t="s">
        <v>1352</v>
      </c>
      <c r="B741" s="168">
        <f t="shared" si="20"/>
        <v>7</v>
      </c>
      <c r="C741" s="169" t="s">
        <v>1353</v>
      </c>
      <c r="D741" s="170"/>
      <c r="E741" s="54"/>
      <c r="F741" s="33"/>
      <c r="G741" s="23"/>
    </row>
    <row r="742" customHeight="1" spans="1:7">
      <c r="A742" s="162" t="s">
        <v>1354</v>
      </c>
      <c r="B742" s="163">
        <f t="shared" si="20"/>
        <v>5</v>
      </c>
      <c r="C742" s="164" t="s">
        <v>1355</v>
      </c>
      <c r="D742" s="165">
        <f>SUM(D743:D745)</f>
        <v>27310200</v>
      </c>
      <c r="E742" s="165">
        <f>F742-D742</f>
        <v>212600</v>
      </c>
      <c r="F742" s="165">
        <f>SUM(F743:F745)</f>
        <v>27522800</v>
      </c>
      <c r="G742" s="166">
        <f>E742/D742</f>
        <v>0.00778463724176315</v>
      </c>
    </row>
    <row r="743" customHeight="1" spans="1:7">
      <c r="A743" s="167" t="s">
        <v>1356</v>
      </c>
      <c r="B743" s="168">
        <f t="shared" si="20"/>
        <v>7</v>
      </c>
      <c r="C743" s="169" t="s">
        <v>1357</v>
      </c>
      <c r="D743" s="170">
        <v>27310200</v>
      </c>
      <c r="E743" s="54">
        <f>F743-D743</f>
        <v>212600</v>
      </c>
      <c r="F743" s="33">
        <v>27522800</v>
      </c>
      <c r="G743" s="23">
        <f>E743/D743</f>
        <v>0.00778463724176315</v>
      </c>
    </row>
    <row r="744" customHeight="1" spans="1:7">
      <c r="A744" s="167" t="s">
        <v>1358</v>
      </c>
      <c r="B744" s="168">
        <f t="shared" si="20"/>
        <v>7</v>
      </c>
      <c r="C744" s="169" t="s">
        <v>1359</v>
      </c>
      <c r="D744" s="170"/>
      <c r="E744" s="54"/>
      <c r="F744" s="33"/>
      <c r="G744" s="23"/>
    </row>
    <row r="745" customHeight="1" spans="1:7">
      <c r="A745" s="167" t="s">
        <v>1360</v>
      </c>
      <c r="B745" s="168">
        <f t="shared" si="20"/>
        <v>7</v>
      </c>
      <c r="C745" s="169" t="s">
        <v>1361</v>
      </c>
      <c r="D745" s="170"/>
      <c r="E745" s="54"/>
      <c r="F745" s="33"/>
      <c r="G745" s="23"/>
    </row>
    <row r="746" customHeight="1" spans="1:7">
      <c r="A746" s="162" t="s">
        <v>1362</v>
      </c>
      <c r="B746" s="163">
        <f t="shared" si="20"/>
        <v>5</v>
      </c>
      <c r="C746" s="164" t="s">
        <v>1363</v>
      </c>
      <c r="D746" s="172"/>
      <c r="E746" s="165">
        <f>F746-D746</f>
        <v>1159440.43</v>
      </c>
      <c r="F746" s="165">
        <f>SUM(F747:F748)</f>
        <v>1159440.43</v>
      </c>
      <c r="G746" s="166"/>
    </row>
    <row r="747" customHeight="1" spans="1:7">
      <c r="A747" s="167" t="s">
        <v>1364</v>
      </c>
      <c r="B747" s="168">
        <f t="shared" si="20"/>
        <v>7</v>
      </c>
      <c r="C747" s="169" t="s">
        <v>1365</v>
      </c>
      <c r="D747" s="170"/>
      <c r="E747" s="54">
        <f>F747-D747</f>
        <v>1159440.43</v>
      </c>
      <c r="F747" s="33">
        <v>1159440.43</v>
      </c>
      <c r="G747" s="23"/>
    </row>
    <row r="748" customHeight="1" spans="1:7">
      <c r="A748" s="167" t="s">
        <v>1366</v>
      </c>
      <c r="B748" s="168">
        <f t="shared" si="20"/>
        <v>7</v>
      </c>
      <c r="C748" s="169" t="s">
        <v>1367</v>
      </c>
      <c r="D748" s="170"/>
      <c r="E748" s="54"/>
      <c r="F748" s="33"/>
      <c r="G748" s="23"/>
    </row>
    <row r="749" customHeight="1" spans="1:7">
      <c r="A749" s="162" t="s">
        <v>1368</v>
      </c>
      <c r="B749" s="163">
        <f t="shared" si="20"/>
        <v>5</v>
      </c>
      <c r="C749" s="164" t="s">
        <v>1369</v>
      </c>
      <c r="D749" s="165">
        <f>SUM(D750:D757)</f>
        <v>653387.85</v>
      </c>
      <c r="E749" s="165">
        <f>F749-D749</f>
        <v>738716.02</v>
      </c>
      <c r="F749" s="165">
        <f>SUM(F750:F757)</f>
        <v>1392103.87</v>
      </c>
      <c r="G749" s="166">
        <f>E749/D749</f>
        <v>1.13059344461333</v>
      </c>
    </row>
    <row r="750" customHeight="1" spans="1:7">
      <c r="A750" s="167" t="s">
        <v>1370</v>
      </c>
      <c r="B750" s="168">
        <f t="shared" si="20"/>
        <v>7</v>
      </c>
      <c r="C750" s="169" t="s">
        <v>89</v>
      </c>
      <c r="D750" s="170">
        <v>653387.85</v>
      </c>
      <c r="E750" s="54">
        <f>F750-D750</f>
        <v>509059.02</v>
      </c>
      <c r="F750" s="33">
        <v>1162446.87</v>
      </c>
      <c r="G750" s="23">
        <f>E750/D750</f>
        <v>0.779106957682179</v>
      </c>
    </row>
    <row r="751" customHeight="1" spans="1:7">
      <c r="A751" s="167" t="s">
        <v>1371</v>
      </c>
      <c r="B751" s="168">
        <f t="shared" si="20"/>
        <v>7</v>
      </c>
      <c r="C751" s="169" t="s">
        <v>91</v>
      </c>
      <c r="D751" s="170"/>
      <c r="E751" s="54"/>
      <c r="F751" s="33"/>
      <c r="G751" s="23"/>
    </row>
    <row r="752" customHeight="1" spans="1:7">
      <c r="A752" s="167" t="s">
        <v>1372</v>
      </c>
      <c r="B752" s="168">
        <f t="shared" si="20"/>
        <v>7</v>
      </c>
      <c r="C752" s="169" t="s">
        <v>93</v>
      </c>
      <c r="D752" s="170"/>
      <c r="E752" s="54"/>
      <c r="F752" s="33"/>
      <c r="G752" s="23"/>
    </row>
    <row r="753" customHeight="1" spans="1:7">
      <c r="A753" s="167" t="s">
        <v>1373</v>
      </c>
      <c r="B753" s="168">
        <f t="shared" si="20"/>
        <v>7</v>
      </c>
      <c r="C753" s="169" t="s">
        <v>190</v>
      </c>
      <c r="D753" s="170"/>
      <c r="E753" s="54"/>
      <c r="F753" s="33"/>
      <c r="G753" s="23"/>
    </row>
    <row r="754" customHeight="1" spans="1:7">
      <c r="A754" s="167" t="s">
        <v>1374</v>
      </c>
      <c r="B754" s="168">
        <f t="shared" si="20"/>
        <v>7</v>
      </c>
      <c r="C754" s="169" t="s">
        <v>1375</v>
      </c>
      <c r="D754" s="170"/>
      <c r="E754" s="54"/>
      <c r="F754" s="33"/>
      <c r="G754" s="23"/>
    </row>
    <row r="755" customHeight="1" spans="1:7">
      <c r="A755" s="167" t="s">
        <v>1376</v>
      </c>
      <c r="B755" s="168">
        <f t="shared" si="20"/>
        <v>7</v>
      </c>
      <c r="C755" s="169" t="s">
        <v>1377</v>
      </c>
      <c r="D755" s="170"/>
      <c r="E755" s="54">
        <f>F755-D755</f>
        <v>137200</v>
      </c>
      <c r="F755" s="33">
        <v>137200</v>
      </c>
      <c r="G755" s="23"/>
    </row>
    <row r="756" customHeight="1" spans="1:7">
      <c r="A756" s="167" t="s">
        <v>1378</v>
      </c>
      <c r="B756" s="168">
        <f t="shared" si="20"/>
        <v>7</v>
      </c>
      <c r="C756" s="169" t="s">
        <v>107</v>
      </c>
      <c r="D756" s="170"/>
      <c r="E756" s="54"/>
      <c r="F756" s="33"/>
      <c r="G756" s="23"/>
    </row>
    <row r="757" customHeight="1" spans="1:7">
      <c r="A757" s="167" t="s">
        <v>1379</v>
      </c>
      <c r="B757" s="168">
        <f t="shared" si="20"/>
        <v>7</v>
      </c>
      <c r="C757" s="169" t="s">
        <v>1380</v>
      </c>
      <c r="D757" s="170"/>
      <c r="E757" s="54">
        <f>F757-D757</f>
        <v>92457</v>
      </c>
      <c r="F757" s="33">
        <v>92457</v>
      </c>
      <c r="G757" s="23"/>
    </row>
    <row r="758" customHeight="1" spans="1:7">
      <c r="A758" s="162" t="s">
        <v>1381</v>
      </c>
      <c r="B758" s="163">
        <f t="shared" si="20"/>
        <v>5</v>
      </c>
      <c r="C758" s="164" t="s">
        <v>1382</v>
      </c>
      <c r="D758" s="172"/>
      <c r="E758" s="165"/>
      <c r="F758" s="165"/>
      <c r="G758" s="166"/>
    </row>
    <row r="759" customHeight="1" spans="1:7">
      <c r="A759" s="167" t="s">
        <v>1383</v>
      </c>
      <c r="B759" s="168">
        <f t="shared" si="20"/>
        <v>7</v>
      </c>
      <c r="C759" s="169" t="s">
        <v>1384</v>
      </c>
      <c r="D759" s="170"/>
      <c r="E759" s="54"/>
      <c r="F759" s="33"/>
      <c r="G759" s="23"/>
    </row>
    <row r="760" s="133" customFormat="1" customHeight="1" spans="1:7">
      <c r="A760" s="162" t="s">
        <v>1385</v>
      </c>
      <c r="B760" s="163">
        <f t="shared" si="20"/>
        <v>5</v>
      </c>
      <c r="C760" s="164" t="s">
        <v>1386</v>
      </c>
      <c r="D760" s="172"/>
      <c r="E760" s="165">
        <f>F760-D760</f>
        <v>280000</v>
      </c>
      <c r="F760" s="165">
        <f>SUM(F761:F765)</f>
        <v>280000</v>
      </c>
      <c r="G760" s="166"/>
    </row>
    <row r="761" s="133" customFormat="1" customHeight="1" spans="1:7">
      <c r="A761" s="167" t="s">
        <v>1387</v>
      </c>
      <c r="B761" s="168">
        <f t="shared" si="20"/>
        <v>7</v>
      </c>
      <c r="C761" s="169" t="s">
        <v>89</v>
      </c>
      <c r="D761" s="170"/>
      <c r="E761" s="54"/>
      <c r="F761" s="33"/>
      <c r="G761" s="23"/>
    </row>
    <row r="762" s="133" customFormat="1" customHeight="1" spans="1:7">
      <c r="A762" s="167" t="s">
        <v>1388</v>
      </c>
      <c r="B762" s="168">
        <f t="shared" si="20"/>
        <v>7</v>
      </c>
      <c r="C762" s="169" t="s">
        <v>91</v>
      </c>
      <c r="D762" s="170"/>
      <c r="E762" s="54"/>
      <c r="F762" s="33"/>
      <c r="G762" s="23"/>
    </row>
    <row r="763" s="133" customFormat="1" customHeight="1" spans="1:7">
      <c r="A763" s="167" t="s">
        <v>1389</v>
      </c>
      <c r="B763" s="168">
        <f t="shared" si="20"/>
        <v>7</v>
      </c>
      <c r="C763" s="169" t="s">
        <v>93</v>
      </c>
      <c r="D763" s="170"/>
      <c r="E763" s="54"/>
      <c r="F763" s="33"/>
      <c r="G763" s="23"/>
    </row>
    <row r="764" s="133" customFormat="1" customHeight="1" spans="1:7">
      <c r="A764" s="167" t="s">
        <v>1390</v>
      </c>
      <c r="B764" s="168">
        <f t="shared" si="20"/>
        <v>7</v>
      </c>
      <c r="C764" s="169" t="s">
        <v>1325</v>
      </c>
      <c r="D764" s="170"/>
      <c r="E764" s="54">
        <f t="shared" ref="E764:E774" si="26">F764-D764</f>
        <v>200000</v>
      </c>
      <c r="F764" s="33">
        <v>200000</v>
      </c>
      <c r="G764" s="23"/>
    </row>
    <row r="765" s="133" customFormat="1" customHeight="1" spans="1:7">
      <c r="A765" s="167" t="s">
        <v>1391</v>
      </c>
      <c r="B765" s="168">
        <f t="shared" si="20"/>
        <v>7</v>
      </c>
      <c r="C765" s="169" t="s">
        <v>1392</v>
      </c>
      <c r="D765" s="170"/>
      <c r="E765" s="54">
        <f t="shared" si="26"/>
        <v>80000</v>
      </c>
      <c r="F765" s="33">
        <v>80000</v>
      </c>
      <c r="G765" s="23"/>
    </row>
    <row r="766" customHeight="1" spans="1:7">
      <c r="A766" s="175" t="s">
        <v>1393</v>
      </c>
      <c r="B766" s="176">
        <f t="shared" si="20"/>
        <v>5</v>
      </c>
      <c r="C766" s="177" t="s">
        <v>1394</v>
      </c>
      <c r="D766" s="171"/>
      <c r="E766" s="171">
        <f t="shared" si="26"/>
        <v>6000</v>
      </c>
      <c r="F766" s="178">
        <f>F767</f>
        <v>6000</v>
      </c>
      <c r="G766" s="179"/>
    </row>
    <row r="767" s="73" customFormat="1" customHeight="1" spans="1:19">
      <c r="A767" s="180" t="s">
        <v>1395</v>
      </c>
      <c r="B767" s="181">
        <f t="shared" si="20"/>
        <v>7</v>
      </c>
      <c r="C767" s="182" t="s">
        <v>1396</v>
      </c>
      <c r="D767" s="183"/>
      <c r="E767" s="183">
        <f t="shared" si="26"/>
        <v>6000</v>
      </c>
      <c r="F767" s="33">
        <v>6000</v>
      </c>
      <c r="G767" s="23"/>
      <c r="H767" s="184"/>
      <c r="I767" s="184"/>
      <c r="J767" s="184"/>
      <c r="K767" s="184"/>
      <c r="L767" s="184"/>
      <c r="M767" s="184"/>
      <c r="N767" s="184"/>
      <c r="O767" s="184"/>
      <c r="P767" s="184"/>
      <c r="Q767" s="184"/>
      <c r="R767" s="184"/>
      <c r="S767" s="184"/>
    </row>
    <row r="768" customHeight="1" spans="1:7">
      <c r="A768" s="175" t="s">
        <v>1397</v>
      </c>
      <c r="B768" s="176">
        <f t="shared" si="20"/>
        <v>5</v>
      </c>
      <c r="C768" s="177" t="s">
        <v>1398</v>
      </c>
      <c r="D768" s="171"/>
      <c r="E768" s="171">
        <f t="shared" si="26"/>
        <v>37144800</v>
      </c>
      <c r="F768" s="178">
        <f>F769</f>
        <v>37144800</v>
      </c>
      <c r="G768" s="179"/>
    </row>
    <row r="769" s="73" customFormat="1" customHeight="1" spans="1:19">
      <c r="A769" s="180" t="s">
        <v>1399</v>
      </c>
      <c r="B769" s="181">
        <f t="shared" si="20"/>
        <v>7</v>
      </c>
      <c r="C769" s="182" t="s">
        <v>1400</v>
      </c>
      <c r="D769" s="183"/>
      <c r="E769" s="183">
        <f t="shared" si="26"/>
        <v>37144800</v>
      </c>
      <c r="F769" s="33">
        <v>37144800</v>
      </c>
      <c r="G769" s="23"/>
      <c r="H769" s="184"/>
      <c r="I769" s="184"/>
      <c r="J769" s="184"/>
      <c r="K769" s="184"/>
      <c r="L769" s="184"/>
      <c r="M769" s="184"/>
      <c r="N769" s="184"/>
      <c r="O769" s="184"/>
      <c r="P769" s="184"/>
      <c r="Q769" s="184"/>
      <c r="R769" s="184"/>
      <c r="S769" s="184"/>
    </row>
    <row r="770" customHeight="1" spans="1:7">
      <c r="A770" s="162" t="s">
        <v>1401</v>
      </c>
      <c r="B770" s="163">
        <f t="shared" si="20"/>
        <v>5</v>
      </c>
      <c r="C770" s="164" t="s">
        <v>1402</v>
      </c>
      <c r="D770" s="165">
        <f>D771</f>
        <v>1107406.33</v>
      </c>
      <c r="E770" s="165">
        <f t="shared" si="26"/>
        <v>-950000</v>
      </c>
      <c r="F770" s="165">
        <f>F771</f>
        <v>157406.33</v>
      </c>
      <c r="G770" s="166">
        <f>E770/D770</f>
        <v>-0.857860366393246</v>
      </c>
    </row>
    <row r="771" customHeight="1" spans="1:7">
      <c r="A771" s="167" t="s">
        <v>1403</v>
      </c>
      <c r="B771" s="168">
        <f t="shared" si="20"/>
        <v>7</v>
      </c>
      <c r="C771" s="169" t="s">
        <v>1404</v>
      </c>
      <c r="D771" s="174">
        <v>1107406.33</v>
      </c>
      <c r="E771" s="54">
        <f t="shared" si="26"/>
        <v>-950000</v>
      </c>
      <c r="F771" s="33">
        <v>157406.33</v>
      </c>
      <c r="G771" s="23">
        <f>E771/D771</f>
        <v>-0.857860366393246</v>
      </c>
    </row>
    <row r="772" customHeight="1" spans="1:7">
      <c r="A772" s="159" t="s">
        <v>1405</v>
      </c>
      <c r="B772" s="156">
        <f t="shared" si="20"/>
        <v>3</v>
      </c>
      <c r="C772" s="155" t="s">
        <v>1406</v>
      </c>
      <c r="D772" s="160">
        <f>D787+D796+D803+D824</f>
        <v>4491739.34</v>
      </c>
      <c r="E772" s="160">
        <f t="shared" si="26"/>
        <v>11454413.92</v>
      </c>
      <c r="F772" s="160">
        <f>F787+F796+F803+F824+F773</f>
        <v>15946153.26</v>
      </c>
      <c r="G772" s="161">
        <f>E772/D772</f>
        <v>2.55010655181963</v>
      </c>
    </row>
    <row r="773" customHeight="1" spans="1:7">
      <c r="A773" s="162" t="s">
        <v>1407</v>
      </c>
      <c r="B773" s="163">
        <f t="shared" si="20"/>
        <v>5</v>
      </c>
      <c r="C773" s="164" t="s">
        <v>1408</v>
      </c>
      <c r="D773" s="172"/>
      <c r="E773" s="165">
        <f t="shared" si="26"/>
        <v>1199858</v>
      </c>
      <c r="F773" s="165">
        <f>SUM(F774:F782)</f>
        <v>1199858</v>
      </c>
      <c r="G773" s="166"/>
    </row>
    <row r="774" customHeight="1" spans="1:7">
      <c r="A774" s="167" t="s">
        <v>1409</v>
      </c>
      <c r="B774" s="168">
        <f t="shared" ref="B774:B837" si="27">LEN(A774)</f>
        <v>7</v>
      </c>
      <c r="C774" s="169" t="s">
        <v>89</v>
      </c>
      <c r="D774" s="170"/>
      <c r="E774" s="54">
        <f t="shared" si="26"/>
        <v>1199858</v>
      </c>
      <c r="F774" s="33">
        <v>1199858</v>
      </c>
      <c r="G774" s="23"/>
    </row>
    <row r="775" customHeight="1" spans="1:7">
      <c r="A775" s="167" t="s">
        <v>1410</v>
      </c>
      <c r="B775" s="168">
        <f t="shared" si="27"/>
        <v>7</v>
      </c>
      <c r="C775" s="169" t="s">
        <v>91</v>
      </c>
      <c r="D775" s="170"/>
      <c r="E775" s="54"/>
      <c r="F775" s="33"/>
      <c r="G775" s="23"/>
    </row>
    <row r="776" customHeight="1" spans="1:7">
      <c r="A776" s="167" t="s">
        <v>1411</v>
      </c>
      <c r="B776" s="168">
        <f t="shared" si="27"/>
        <v>7</v>
      </c>
      <c r="C776" s="169" t="s">
        <v>93</v>
      </c>
      <c r="D776" s="170"/>
      <c r="E776" s="54"/>
      <c r="F776" s="33"/>
      <c r="G776" s="23"/>
    </row>
    <row r="777" customHeight="1" spans="1:7">
      <c r="A777" s="167" t="s">
        <v>1412</v>
      </c>
      <c r="B777" s="168">
        <f t="shared" si="27"/>
        <v>7</v>
      </c>
      <c r="C777" s="169" t="s">
        <v>1413</v>
      </c>
      <c r="D777" s="170"/>
      <c r="E777" s="54"/>
      <c r="F777" s="33"/>
      <c r="G777" s="23"/>
    </row>
    <row r="778" customHeight="1" spans="1:7">
      <c r="A778" s="167" t="s">
        <v>1414</v>
      </c>
      <c r="B778" s="168">
        <f t="shared" si="27"/>
        <v>7</v>
      </c>
      <c r="C778" s="169" t="s">
        <v>1415</v>
      </c>
      <c r="D778" s="170"/>
      <c r="E778" s="54"/>
      <c r="F778" s="33"/>
      <c r="G778" s="23"/>
    </row>
    <row r="779" customHeight="1" spans="1:7">
      <c r="A779" s="167" t="s">
        <v>1416</v>
      </c>
      <c r="B779" s="168">
        <f t="shared" si="27"/>
        <v>7</v>
      </c>
      <c r="C779" s="169" t="s">
        <v>1417</v>
      </c>
      <c r="D779" s="170"/>
      <c r="E779" s="54"/>
      <c r="F779" s="33"/>
      <c r="G779" s="23"/>
    </row>
    <row r="780" customHeight="1" spans="1:7">
      <c r="A780" s="167" t="s">
        <v>1418</v>
      </c>
      <c r="B780" s="168">
        <f t="shared" si="27"/>
        <v>7</v>
      </c>
      <c r="C780" s="169" t="s">
        <v>1419</v>
      </c>
      <c r="D780" s="170"/>
      <c r="E780" s="54"/>
      <c r="F780" s="33"/>
      <c r="G780" s="23"/>
    </row>
    <row r="781" customHeight="1" spans="1:7">
      <c r="A781" s="167" t="s">
        <v>1420</v>
      </c>
      <c r="B781" s="168">
        <f t="shared" si="27"/>
        <v>7</v>
      </c>
      <c r="C781" s="169" t="s">
        <v>1421</v>
      </c>
      <c r="D781" s="170"/>
      <c r="E781" s="54"/>
      <c r="F781" s="33"/>
      <c r="G781" s="23"/>
    </row>
    <row r="782" customHeight="1" spans="1:7">
      <c r="A782" s="167" t="s">
        <v>1422</v>
      </c>
      <c r="B782" s="168">
        <f t="shared" si="27"/>
        <v>7</v>
      </c>
      <c r="C782" s="169" t="s">
        <v>1423</v>
      </c>
      <c r="D782" s="170"/>
      <c r="E782" s="54"/>
      <c r="F782" s="33"/>
      <c r="G782" s="23"/>
    </row>
    <row r="783" customHeight="1" spans="1:7">
      <c r="A783" s="162" t="s">
        <v>1424</v>
      </c>
      <c r="B783" s="163">
        <f t="shared" si="27"/>
        <v>5</v>
      </c>
      <c r="C783" s="164" t="s">
        <v>1425</v>
      </c>
      <c r="D783" s="172"/>
      <c r="E783" s="165"/>
      <c r="F783" s="165"/>
      <c r="G783" s="166"/>
    </row>
    <row r="784" customHeight="1" spans="1:7">
      <c r="A784" s="167" t="s">
        <v>1426</v>
      </c>
      <c r="B784" s="168">
        <f t="shared" si="27"/>
        <v>7</v>
      </c>
      <c r="C784" s="169" t="s">
        <v>1427</v>
      </c>
      <c r="D784" s="170"/>
      <c r="E784" s="54"/>
      <c r="F784" s="33"/>
      <c r="G784" s="23"/>
    </row>
    <row r="785" customHeight="1" spans="1:7">
      <c r="A785" s="167" t="s">
        <v>1428</v>
      </c>
      <c r="B785" s="168">
        <f t="shared" si="27"/>
        <v>7</v>
      </c>
      <c r="C785" s="169" t="s">
        <v>1429</v>
      </c>
      <c r="D785" s="170"/>
      <c r="E785" s="54"/>
      <c r="F785" s="33"/>
      <c r="G785" s="23"/>
    </row>
    <row r="786" customHeight="1" spans="1:7">
      <c r="A786" s="167" t="s">
        <v>1430</v>
      </c>
      <c r="B786" s="168">
        <f t="shared" si="27"/>
        <v>7</v>
      </c>
      <c r="C786" s="169" t="s">
        <v>1431</v>
      </c>
      <c r="D786" s="170"/>
      <c r="E786" s="54"/>
      <c r="F786" s="33"/>
      <c r="G786" s="23"/>
    </row>
    <row r="787" customHeight="1" spans="1:7">
      <c r="A787" s="162" t="s">
        <v>1432</v>
      </c>
      <c r="B787" s="163">
        <f t="shared" si="27"/>
        <v>5</v>
      </c>
      <c r="C787" s="164" t="s">
        <v>1433</v>
      </c>
      <c r="D787" s="165">
        <f>SUM(D788:D795)</f>
        <v>137100</v>
      </c>
      <c r="E787" s="165">
        <f>F787-D787</f>
        <v>143200</v>
      </c>
      <c r="F787" s="165">
        <f>SUM(F788:F795)</f>
        <v>280300</v>
      </c>
      <c r="G787" s="166">
        <f>E787/D787</f>
        <v>1.04449307075128</v>
      </c>
    </row>
    <row r="788" customHeight="1" spans="1:7">
      <c r="A788" s="167" t="s">
        <v>1434</v>
      </c>
      <c r="B788" s="168">
        <f t="shared" si="27"/>
        <v>7</v>
      </c>
      <c r="C788" s="169" t="s">
        <v>1435</v>
      </c>
      <c r="D788" s="170">
        <v>47000</v>
      </c>
      <c r="E788" s="54">
        <f>F788-D788</f>
        <v>-47000</v>
      </c>
      <c r="F788" s="33">
        <v>0</v>
      </c>
      <c r="G788" s="23">
        <f>E788/D788</f>
        <v>-1</v>
      </c>
    </row>
    <row r="789" customHeight="1" spans="1:7">
      <c r="A789" s="167" t="s">
        <v>1436</v>
      </c>
      <c r="B789" s="168">
        <f t="shared" si="27"/>
        <v>7</v>
      </c>
      <c r="C789" s="169" t="s">
        <v>1437</v>
      </c>
      <c r="D789" s="170">
        <v>90100</v>
      </c>
      <c r="E789" s="54">
        <f>F789-D789</f>
        <v>190200</v>
      </c>
      <c r="F789" s="33">
        <v>280300</v>
      </c>
      <c r="G789" s="23">
        <f>E789/D789</f>
        <v>2.11098779134295</v>
      </c>
    </row>
    <row r="790" customHeight="1" spans="1:7">
      <c r="A790" s="167" t="s">
        <v>1438</v>
      </c>
      <c r="B790" s="168">
        <f t="shared" si="27"/>
        <v>7</v>
      </c>
      <c r="C790" s="169" t="s">
        <v>1439</v>
      </c>
      <c r="D790" s="170"/>
      <c r="E790" s="54"/>
      <c r="F790" s="33"/>
      <c r="G790" s="23"/>
    </row>
    <row r="791" customHeight="1" spans="1:7">
      <c r="A791" s="167" t="s">
        <v>1440</v>
      </c>
      <c r="B791" s="168">
        <f t="shared" si="27"/>
        <v>7</v>
      </c>
      <c r="C791" s="169" t="s">
        <v>1441</v>
      </c>
      <c r="D791" s="170"/>
      <c r="E791" s="54"/>
      <c r="F791" s="33"/>
      <c r="G791" s="23"/>
    </row>
    <row r="792" customHeight="1" spans="1:7">
      <c r="A792" s="167" t="s">
        <v>1442</v>
      </c>
      <c r="B792" s="168">
        <f t="shared" si="27"/>
        <v>7</v>
      </c>
      <c r="C792" s="169" t="s">
        <v>1443</v>
      </c>
      <c r="D792" s="170"/>
      <c r="E792" s="54"/>
      <c r="F792" s="33"/>
      <c r="G792" s="23"/>
    </row>
    <row r="793" customHeight="1" spans="1:7">
      <c r="A793" s="167" t="s">
        <v>1444</v>
      </c>
      <c r="B793" s="168">
        <f t="shared" si="27"/>
        <v>7</v>
      </c>
      <c r="C793" s="169" t="s">
        <v>1445</v>
      </c>
      <c r="D793" s="170"/>
      <c r="E793" s="54"/>
      <c r="F793" s="33"/>
      <c r="G793" s="23"/>
    </row>
    <row r="794" customHeight="1" spans="1:7">
      <c r="A794" s="167" t="s">
        <v>1446</v>
      </c>
      <c r="B794" s="168">
        <f t="shared" si="27"/>
        <v>7</v>
      </c>
      <c r="C794" s="169" t="s">
        <v>1447</v>
      </c>
      <c r="D794" s="170"/>
      <c r="E794" s="54"/>
      <c r="F794" s="33"/>
      <c r="G794" s="23"/>
    </row>
    <row r="795" customHeight="1" spans="1:7">
      <c r="A795" s="167" t="s">
        <v>1448</v>
      </c>
      <c r="B795" s="168">
        <f t="shared" si="27"/>
        <v>7</v>
      </c>
      <c r="C795" s="169" t="s">
        <v>1449</v>
      </c>
      <c r="D795" s="170"/>
      <c r="E795" s="54"/>
      <c r="F795" s="33"/>
      <c r="G795" s="23"/>
    </row>
    <row r="796" customHeight="1" spans="1:7">
      <c r="A796" s="162" t="s">
        <v>1450</v>
      </c>
      <c r="B796" s="163">
        <f t="shared" si="27"/>
        <v>5</v>
      </c>
      <c r="C796" s="164" t="s">
        <v>1451</v>
      </c>
      <c r="D796" s="165"/>
      <c r="E796" s="165">
        <f>F796-D796</f>
        <v>1281000</v>
      </c>
      <c r="F796" s="165">
        <f>SUM(F797:F802)</f>
        <v>1281000</v>
      </c>
      <c r="G796" s="166"/>
    </row>
    <row r="797" customHeight="1" spans="1:7">
      <c r="A797" s="167" t="s">
        <v>1452</v>
      </c>
      <c r="B797" s="168">
        <f t="shared" si="27"/>
        <v>7</v>
      </c>
      <c r="C797" s="169" t="s">
        <v>1453</v>
      </c>
      <c r="D797" s="170"/>
      <c r="E797" s="54">
        <f>F797-D797</f>
        <v>200000</v>
      </c>
      <c r="F797" s="33">
        <v>200000</v>
      </c>
      <c r="G797" s="23"/>
    </row>
    <row r="798" customHeight="1" spans="1:7">
      <c r="A798" s="167" t="s">
        <v>1454</v>
      </c>
      <c r="B798" s="168">
        <f t="shared" si="27"/>
        <v>7</v>
      </c>
      <c r="C798" s="169" t="s">
        <v>1455</v>
      </c>
      <c r="D798" s="170"/>
      <c r="E798" s="54">
        <f>F798-D798</f>
        <v>1081000</v>
      </c>
      <c r="F798" s="33">
        <v>1081000</v>
      </c>
      <c r="G798" s="23"/>
    </row>
    <row r="799" customHeight="1" spans="1:7">
      <c r="A799" s="167" t="s">
        <v>1456</v>
      </c>
      <c r="B799" s="168">
        <f t="shared" si="27"/>
        <v>7</v>
      </c>
      <c r="C799" s="169" t="s">
        <v>1457</v>
      </c>
      <c r="D799" s="170"/>
      <c r="E799" s="54"/>
      <c r="F799" s="33"/>
      <c r="G799" s="23"/>
    </row>
    <row r="800" customHeight="1" spans="1:7">
      <c r="A800" s="167" t="s">
        <v>1458</v>
      </c>
      <c r="B800" s="168">
        <f t="shared" si="27"/>
        <v>7</v>
      </c>
      <c r="C800" s="169" t="s">
        <v>1459</v>
      </c>
      <c r="D800" s="170"/>
      <c r="E800" s="54"/>
      <c r="F800" s="33"/>
      <c r="G800" s="23"/>
    </row>
    <row r="801" customHeight="1" spans="1:7">
      <c r="A801" s="167" t="s">
        <v>1460</v>
      </c>
      <c r="B801" s="168">
        <f t="shared" si="27"/>
        <v>7</v>
      </c>
      <c r="C801" s="169" t="s">
        <v>1461</v>
      </c>
      <c r="D801" s="170"/>
      <c r="E801" s="54"/>
      <c r="F801" s="33"/>
      <c r="G801" s="23"/>
    </row>
    <row r="802" customHeight="1" spans="1:7">
      <c r="A802" s="167" t="s">
        <v>1462</v>
      </c>
      <c r="B802" s="168">
        <f t="shared" si="27"/>
        <v>7</v>
      </c>
      <c r="C802" s="169" t="s">
        <v>1463</v>
      </c>
      <c r="D802" s="170"/>
      <c r="E802" s="54"/>
      <c r="F802" s="33"/>
      <c r="G802" s="23"/>
    </row>
    <row r="803" customHeight="1" spans="1:7">
      <c r="A803" s="162" t="s">
        <v>1464</v>
      </c>
      <c r="B803" s="163">
        <f t="shared" si="27"/>
        <v>5</v>
      </c>
      <c r="C803" s="164" t="s">
        <v>1465</v>
      </c>
      <c r="D803" s="165">
        <f>SUM(D804:D809)</f>
        <v>63700</v>
      </c>
      <c r="E803" s="165">
        <f>F803-D803</f>
        <v>2285812.16</v>
      </c>
      <c r="F803" s="165">
        <f>SUM(F804:F809)</f>
        <v>2349512.16</v>
      </c>
      <c r="G803" s="166">
        <f>E803/D803</f>
        <v>35.8840213500785</v>
      </c>
    </row>
    <row r="804" customHeight="1" spans="1:7">
      <c r="A804" s="167" t="s">
        <v>1466</v>
      </c>
      <c r="B804" s="168">
        <f t="shared" si="27"/>
        <v>7</v>
      </c>
      <c r="C804" s="169" t="s">
        <v>1467</v>
      </c>
      <c r="D804" s="170">
        <v>63700</v>
      </c>
      <c r="E804" s="54">
        <f>F804-D804</f>
        <v>2285812.16</v>
      </c>
      <c r="F804" s="33">
        <v>2349512.16</v>
      </c>
      <c r="G804" s="23">
        <f>E804/D804</f>
        <v>35.8840213500785</v>
      </c>
    </row>
    <row r="805" customHeight="1" spans="1:7">
      <c r="A805" s="167" t="s">
        <v>1468</v>
      </c>
      <c r="B805" s="168">
        <f t="shared" si="27"/>
        <v>7</v>
      </c>
      <c r="C805" s="169" t="s">
        <v>1469</v>
      </c>
      <c r="D805" s="170"/>
      <c r="E805" s="54"/>
      <c r="F805" s="33"/>
      <c r="G805" s="23"/>
    </row>
    <row r="806" customHeight="1" spans="1:7">
      <c r="A806" s="167" t="s">
        <v>1470</v>
      </c>
      <c r="B806" s="168">
        <f t="shared" si="27"/>
        <v>7</v>
      </c>
      <c r="C806" s="169" t="s">
        <v>1471</v>
      </c>
      <c r="D806" s="170"/>
      <c r="E806" s="54"/>
      <c r="F806" s="33"/>
      <c r="G806" s="23"/>
    </row>
    <row r="807" customHeight="1" spans="1:7">
      <c r="A807" s="167" t="s">
        <v>1472</v>
      </c>
      <c r="B807" s="168">
        <f t="shared" si="27"/>
        <v>7</v>
      </c>
      <c r="C807" s="169" t="s">
        <v>1473</v>
      </c>
      <c r="D807" s="170"/>
      <c r="E807" s="54"/>
      <c r="F807" s="33"/>
      <c r="G807" s="23"/>
    </row>
    <row r="808" customHeight="1" spans="1:7">
      <c r="A808" s="167" t="s">
        <v>1474</v>
      </c>
      <c r="B808" s="168">
        <f t="shared" si="27"/>
        <v>7</v>
      </c>
      <c r="C808" s="169" t="s">
        <v>1475</v>
      </c>
      <c r="D808" s="170"/>
      <c r="E808" s="54"/>
      <c r="F808" s="33"/>
      <c r="G808" s="23"/>
    </row>
    <row r="809" customHeight="1" spans="1:7">
      <c r="A809" s="167" t="s">
        <v>1476</v>
      </c>
      <c r="B809" s="168">
        <f t="shared" si="27"/>
        <v>7</v>
      </c>
      <c r="C809" s="169" t="s">
        <v>1477</v>
      </c>
      <c r="D809" s="170"/>
      <c r="E809" s="54"/>
      <c r="F809" s="33"/>
      <c r="G809" s="23"/>
    </row>
    <row r="810" customHeight="1" spans="1:7">
      <c r="A810" s="162" t="s">
        <v>1478</v>
      </c>
      <c r="B810" s="163">
        <f t="shared" si="27"/>
        <v>5</v>
      </c>
      <c r="C810" s="164" t="s">
        <v>1479</v>
      </c>
      <c r="D810" s="172"/>
      <c r="E810" s="165"/>
      <c r="F810" s="165"/>
      <c r="G810" s="166"/>
    </row>
    <row r="811" customHeight="1" spans="1:7">
      <c r="A811" s="167" t="s">
        <v>1480</v>
      </c>
      <c r="B811" s="168">
        <f t="shared" si="27"/>
        <v>7</v>
      </c>
      <c r="C811" s="169" t="s">
        <v>1481</v>
      </c>
      <c r="D811" s="170"/>
      <c r="E811" s="54"/>
      <c r="F811" s="33"/>
      <c r="G811" s="23"/>
    </row>
    <row r="812" customHeight="1" spans="1:7">
      <c r="A812" s="167" t="s">
        <v>1482</v>
      </c>
      <c r="B812" s="168">
        <f t="shared" si="27"/>
        <v>7</v>
      </c>
      <c r="C812" s="169" t="s">
        <v>1483</v>
      </c>
      <c r="D812" s="170"/>
      <c r="E812" s="54"/>
      <c r="F812" s="33"/>
      <c r="G812" s="23"/>
    </row>
    <row r="813" customHeight="1" spans="1:7">
      <c r="A813" s="167" t="s">
        <v>1484</v>
      </c>
      <c r="B813" s="168">
        <f t="shared" si="27"/>
        <v>7</v>
      </c>
      <c r="C813" s="169" t="s">
        <v>1485</v>
      </c>
      <c r="D813" s="170"/>
      <c r="E813" s="54"/>
      <c r="F813" s="33"/>
      <c r="G813" s="23"/>
    </row>
    <row r="814" customHeight="1" spans="1:7">
      <c r="A814" s="167" t="s">
        <v>1486</v>
      </c>
      <c r="B814" s="168">
        <f t="shared" si="27"/>
        <v>7</v>
      </c>
      <c r="C814" s="169" t="s">
        <v>1487</v>
      </c>
      <c r="D814" s="170"/>
      <c r="E814" s="54"/>
      <c r="F814" s="33"/>
      <c r="G814" s="23"/>
    </row>
    <row r="815" customHeight="1" spans="1:7">
      <c r="A815" s="167" t="s">
        <v>1488</v>
      </c>
      <c r="B815" s="168">
        <f t="shared" si="27"/>
        <v>7</v>
      </c>
      <c r="C815" s="169" t="s">
        <v>1489</v>
      </c>
      <c r="D815" s="170"/>
      <c r="E815" s="54"/>
      <c r="F815" s="33"/>
      <c r="G815" s="23"/>
    </row>
    <row r="816" customHeight="1" spans="1:7">
      <c r="A816" s="162" t="s">
        <v>1490</v>
      </c>
      <c r="B816" s="163">
        <f t="shared" si="27"/>
        <v>5</v>
      </c>
      <c r="C816" s="164" t="s">
        <v>1491</v>
      </c>
      <c r="D816" s="172"/>
      <c r="E816" s="165"/>
      <c r="F816" s="165"/>
      <c r="G816" s="166"/>
    </row>
    <row r="817" customHeight="1" spans="1:7">
      <c r="A817" s="167" t="s">
        <v>1492</v>
      </c>
      <c r="B817" s="168">
        <f t="shared" si="27"/>
        <v>7</v>
      </c>
      <c r="C817" s="169" t="s">
        <v>1493</v>
      </c>
      <c r="D817" s="170"/>
      <c r="E817" s="54"/>
      <c r="F817" s="33"/>
      <c r="G817" s="23"/>
    </row>
    <row r="818" customHeight="1" spans="1:7">
      <c r="A818" s="167" t="s">
        <v>1494</v>
      </c>
      <c r="B818" s="168">
        <f t="shared" si="27"/>
        <v>7</v>
      </c>
      <c r="C818" s="169" t="s">
        <v>1495</v>
      </c>
      <c r="D818" s="170"/>
      <c r="E818" s="54"/>
      <c r="F818" s="33"/>
      <c r="G818" s="23"/>
    </row>
    <row r="819" customHeight="1" spans="1:7">
      <c r="A819" s="162" t="s">
        <v>1496</v>
      </c>
      <c r="B819" s="163">
        <f t="shared" si="27"/>
        <v>5</v>
      </c>
      <c r="C819" s="164" t="s">
        <v>1497</v>
      </c>
      <c r="D819" s="172"/>
      <c r="E819" s="165"/>
      <c r="F819" s="165"/>
      <c r="G819" s="166"/>
    </row>
    <row r="820" customHeight="1" spans="1:7">
      <c r="A820" s="167" t="s">
        <v>1498</v>
      </c>
      <c r="B820" s="168">
        <f t="shared" si="27"/>
        <v>7</v>
      </c>
      <c r="C820" s="169" t="s">
        <v>1499</v>
      </c>
      <c r="D820" s="170"/>
      <c r="E820" s="54"/>
      <c r="F820" s="33"/>
      <c r="G820" s="23"/>
    </row>
    <row r="821" customHeight="1" spans="1:7">
      <c r="A821" s="167" t="s">
        <v>1500</v>
      </c>
      <c r="B821" s="168">
        <f t="shared" si="27"/>
        <v>7</v>
      </c>
      <c r="C821" s="169" t="s">
        <v>1501</v>
      </c>
      <c r="D821" s="170"/>
      <c r="E821" s="54"/>
      <c r="F821" s="33"/>
      <c r="G821" s="23"/>
    </row>
    <row r="822" customHeight="1" spans="1:7">
      <c r="A822" s="162" t="s">
        <v>1502</v>
      </c>
      <c r="B822" s="163">
        <f t="shared" si="27"/>
        <v>5</v>
      </c>
      <c r="C822" s="164" t="s">
        <v>1503</v>
      </c>
      <c r="D822" s="172"/>
      <c r="E822" s="165"/>
      <c r="F822" s="165"/>
      <c r="G822" s="166"/>
    </row>
    <row r="823" customHeight="1" spans="1:7">
      <c r="A823" s="167" t="s">
        <v>1504</v>
      </c>
      <c r="B823" s="168">
        <f t="shared" si="27"/>
        <v>7</v>
      </c>
      <c r="C823" s="169" t="s">
        <v>1505</v>
      </c>
      <c r="D823" s="170"/>
      <c r="E823" s="54"/>
      <c r="F823" s="33"/>
      <c r="G823" s="23"/>
    </row>
    <row r="824" customHeight="1" spans="1:7">
      <c r="A824" s="162" t="s">
        <v>1506</v>
      </c>
      <c r="B824" s="163">
        <f t="shared" si="27"/>
        <v>5</v>
      </c>
      <c r="C824" s="164" t="s">
        <v>1507</v>
      </c>
      <c r="D824" s="165">
        <f>D825</f>
        <v>4290939.34</v>
      </c>
      <c r="E824" s="165">
        <f>F824-D824</f>
        <v>6544543.76</v>
      </c>
      <c r="F824" s="165">
        <f>F825</f>
        <v>10835483.1</v>
      </c>
      <c r="G824" s="166">
        <f>E824/D824</f>
        <v>1.52520071747274</v>
      </c>
    </row>
    <row r="825" customHeight="1" spans="1:7">
      <c r="A825" s="167" t="s">
        <v>1508</v>
      </c>
      <c r="B825" s="168">
        <f t="shared" si="27"/>
        <v>7</v>
      </c>
      <c r="C825" s="169" t="s">
        <v>1509</v>
      </c>
      <c r="D825" s="170">
        <v>4290939.34</v>
      </c>
      <c r="E825" s="54">
        <f>F825-D825</f>
        <v>6544543.76</v>
      </c>
      <c r="F825" s="33">
        <v>10835483.1</v>
      </c>
      <c r="G825" s="23">
        <f>E825/D825</f>
        <v>1.52520071747274</v>
      </c>
    </row>
    <row r="826" customHeight="1" spans="1:7">
      <c r="A826" s="162" t="s">
        <v>1510</v>
      </c>
      <c r="B826" s="163">
        <f t="shared" si="27"/>
        <v>5</v>
      </c>
      <c r="C826" s="164" t="s">
        <v>1511</v>
      </c>
      <c r="D826" s="172"/>
      <c r="E826" s="165"/>
      <c r="F826" s="165"/>
      <c r="G826" s="166"/>
    </row>
    <row r="827" customHeight="1" spans="1:7">
      <c r="A827" s="167" t="s">
        <v>1512</v>
      </c>
      <c r="B827" s="168">
        <f t="shared" si="27"/>
        <v>7</v>
      </c>
      <c r="C827" s="169" t="s">
        <v>1513</v>
      </c>
      <c r="D827" s="170"/>
      <c r="E827" s="54"/>
      <c r="F827" s="33"/>
      <c r="G827" s="23"/>
    </row>
    <row r="828" customHeight="1" spans="1:7">
      <c r="A828" s="167" t="s">
        <v>1514</v>
      </c>
      <c r="B828" s="168">
        <f t="shared" si="27"/>
        <v>7</v>
      </c>
      <c r="C828" s="169" t="s">
        <v>1515</v>
      </c>
      <c r="D828" s="170"/>
      <c r="E828" s="54"/>
      <c r="F828" s="33"/>
      <c r="G828" s="23"/>
    </row>
    <row r="829" customHeight="1" spans="1:7">
      <c r="A829" s="167" t="s">
        <v>1516</v>
      </c>
      <c r="B829" s="168">
        <f t="shared" si="27"/>
        <v>7</v>
      </c>
      <c r="C829" s="169" t="s">
        <v>1517</v>
      </c>
      <c r="D829" s="170"/>
      <c r="E829" s="54"/>
      <c r="F829" s="33"/>
      <c r="G829" s="23"/>
    </row>
    <row r="830" customHeight="1" spans="1:7">
      <c r="A830" s="167" t="s">
        <v>1518</v>
      </c>
      <c r="B830" s="168">
        <f t="shared" si="27"/>
        <v>7</v>
      </c>
      <c r="C830" s="169" t="s">
        <v>1519</v>
      </c>
      <c r="D830" s="170"/>
      <c r="E830" s="54"/>
      <c r="F830" s="33"/>
      <c r="G830" s="23"/>
    </row>
    <row r="831" customHeight="1" spans="1:7">
      <c r="A831" s="167" t="s">
        <v>1520</v>
      </c>
      <c r="B831" s="168">
        <f t="shared" si="27"/>
        <v>7</v>
      </c>
      <c r="C831" s="169" t="s">
        <v>1521</v>
      </c>
      <c r="D831" s="170"/>
      <c r="E831" s="54"/>
      <c r="F831" s="33"/>
      <c r="G831" s="23"/>
    </row>
    <row r="832" customHeight="1" spans="1:7">
      <c r="A832" s="162" t="s">
        <v>1522</v>
      </c>
      <c r="B832" s="163">
        <f t="shared" si="27"/>
        <v>5</v>
      </c>
      <c r="C832" s="164" t="s">
        <v>1523</v>
      </c>
      <c r="D832" s="172"/>
      <c r="E832" s="165"/>
      <c r="F832" s="165"/>
      <c r="G832" s="166"/>
    </row>
    <row r="833" customHeight="1" spans="1:7">
      <c r="A833" s="167" t="s">
        <v>1524</v>
      </c>
      <c r="B833" s="168">
        <f t="shared" si="27"/>
        <v>7</v>
      </c>
      <c r="C833" s="169" t="s">
        <v>1525</v>
      </c>
      <c r="D833" s="170"/>
      <c r="E833" s="54"/>
      <c r="F833" s="33"/>
      <c r="G833" s="23"/>
    </row>
    <row r="834" customHeight="1" spans="1:7">
      <c r="A834" s="162" t="s">
        <v>1526</v>
      </c>
      <c r="B834" s="163">
        <f t="shared" si="27"/>
        <v>5</v>
      </c>
      <c r="C834" s="164" t="s">
        <v>1527</v>
      </c>
      <c r="D834" s="172"/>
      <c r="E834" s="165"/>
      <c r="F834" s="165"/>
      <c r="G834" s="166"/>
    </row>
    <row r="835" customHeight="1" spans="1:7">
      <c r="A835" s="167" t="s">
        <v>1528</v>
      </c>
      <c r="B835" s="168">
        <f t="shared" si="27"/>
        <v>7</v>
      </c>
      <c r="C835" s="169" t="s">
        <v>1529</v>
      </c>
      <c r="D835" s="170"/>
      <c r="E835" s="54"/>
      <c r="F835" s="33"/>
      <c r="G835" s="23"/>
    </row>
    <row r="836" customHeight="1" spans="1:7">
      <c r="A836" s="162" t="s">
        <v>1530</v>
      </c>
      <c r="B836" s="163">
        <f t="shared" si="27"/>
        <v>5</v>
      </c>
      <c r="C836" s="164" t="s">
        <v>1531</v>
      </c>
      <c r="D836" s="172"/>
      <c r="E836" s="165"/>
      <c r="F836" s="165"/>
      <c r="G836" s="166"/>
    </row>
    <row r="837" customHeight="1" spans="1:7">
      <c r="A837" s="167" t="s">
        <v>1532</v>
      </c>
      <c r="B837" s="168">
        <f t="shared" si="27"/>
        <v>7</v>
      </c>
      <c r="C837" s="169" t="s">
        <v>89</v>
      </c>
      <c r="D837" s="170"/>
      <c r="E837" s="54"/>
      <c r="F837" s="33"/>
      <c r="G837" s="23"/>
    </row>
    <row r="838" customHeight="1" spans="1:7">
      <c r="A838" s="167" t="s">
        <v>1533</v>
      </c>
      <c r="B838" s="168">
        <f t="shared" ref="B838:B901" si="28">LEN(A838)</f>
        <v>7</v>
      </c>
      <c r="C838" s="169" t="s">
        <v>91</v>
      </c>
      <c r="D838" s="170"/>
      <c r="E838" s="54"/>
      <c r="F838" s="33"/>
      <c r="G838" s="23"/>
    </row>
    <row r="839" customHeight="1" spans="1:7">
      <c r="A839" s="167" t="s">
        <v>1534</v>
      </c>
      <c r="B839" s="168">
        <f t="shared" si="28"/>
        <v>7</v>
      </c>
      <c r="C839" s="169" t="s">
        <v>93</v>
      </c>
      <c r="D839" s="170"/>
      <c r="E839" s="54"/>
      <c r="F839" s="33"/>
      <c r="G839" s="23"/>
    </row>
    <row r="840" customHeight="1" spans="1:7">
      <c r="A840" s="167" t="s">
        <v>1535</v>
      </c>
      <c r="B840" s="168">
        <f t="shared" si="28"/>
        <v>7</v>
      </c>
      <c r="C840" s="169" t="s">
        <v>1536</v>
      </c>
      <c r="D840" s="170"/>
      <c r="E840" s="54"/>
      <c r="F840" s="33"/>
      <c r="G840" s="23"/>
    </row>
    <row r="841" customHeight="1" spans="1:7">
      <c r="A841" s="167" t="s">
        <v>1537</v>
      </c>
      <c r="B841" s="168">
        <f t="shared" si="28"/>
        <v>7</v>
      </c>
      <c r="C841" s="169" t="s">
        <v>1538</v>
      </c>
      <c r="D841" s="170"/>
      <c r="E841" s="54"/>
      <c r="F841" s="33"/>
      <c r="G841" s="23"/>
    </row>
    <row r="842" customHeight="1" spans="1:7">
      <c r="A842" s="167" t="s">
        <v>1539</v>
      </c>
      <c r="B842" s="168">
        <f t="shared" si="28"/>
        <v>7</v>
      </c>
      <c r="C842" s="169" t="s">
        <v>1540</v>
      </c>
      <c r="D842" s="170"/>
      <c r="E842" s="54"/>
      <c r="F842" s="33"/>
      <c r="G842" s="23"/>
    </row>
    <row r="843" customHeight="1" spans="1:7">
      <c r="A843" s="167" t="s">
        <v>1541</v>
      </c>
      <c r="B843" s="168">
        <f t="shared" si="28"/>
        <v>7</v>
      </c>
      <c r="C843" s="169" t="s">
        <v>190</v>
      </c>
      <c r="D843" s="170"/>
      <c r="E843" s="54"/>
      <c r="F843" s="33"/>
      <c r="G843" s="23"/>
    </row>
    <row r="844" customHeight="1" spans="1:7">
      <c r="A844" s="167" t="s">
        <v>1542</v>
      </c>
      <c r="B844" s="168">
        <f t="shared" si="28"/>
        <v>7</v>
      </c>
      <c r="C844" s="169" t="s">
        <v>1543</v>
      </c>
      <c r="D844" s="170"/>
      <c r="E844" s="54"/>
      <c r="F844" s="33"/>
      <c r="G844" s="23"/>
    </row>
    <row r="845" customHeight="1" spans="1:7">
      <c r="A845" s="167" t="s">
        <v>1544</v>
      </c>
      <c r="B845" s="168">
        <f t="shared" si="28"/>
        <v>7</v>
      </c>
      <c r="C845" s="169" t="s">
        <v>107</v>
      </c>
      <c r="D845" s="170"/>
      <c r="E845" s="54"/>
      <c r="F845" s="33"/>
      <c r="G845" s="23"/>
    </row>
    <row r="846" customHeight="1" spans="1:7">
      <c r="A846" s="167" t="s">
        <v>1545</v>
      </c>
      <c r="B846" s="168">
        <f t="shared" si="28"/>
        <v>7</v>
      </c>
      <c r="C846" s="169" t="s">
        <v>1546</v>
      </c>
      <c r="D846" s="170"/>
      <c r="E846" s="54"/>
      <c r="F846" s="33"/>
      <c r="G846" s="23"/>
    </row>
    <row r="847" customHeight="1" spans="1:7">
      <c r="A847" s="162" t="s">
        <v>1547</v>
      </c>
      <c r="B847" s="163">
        <f t="shared" si="28"/>
        <v>5</v>
      </c>
      <c r="C847" s="164" t="s">
        <v>1548</v>
      </c>
      <c r="D847" s="172"/>
      <c r="E847" s="165"/>
      <c r="F847" s="165"/>
      <c r="G847" s="166"/>
    </row>
    <row r="848" customHeight="1" spans="1:7">
      <c r="A848" s="167" t="s">
        <v>1549</v>
      </c>
      <c r="B848" s="168">
        <f t="shared" si="28"/>
        <v>7</v>
      </c>
      <c r="C848" s="169" t="s">
        <v>1550</v>
      </c>
      <c r="D848" s="170"/>
      <c r="E848" s="54"/>
      <c r="F848" s="33"/>
      <c r="G848" s="23"/>
    </row>
    <row r="849" customHeight="1" spans="1:7">
      <c r="A849" s="159" t="s">
        <v>1551</v>
      </c>
      <c r="B849" s="156">
        <f t="shared" si="28"/>
        <v>3</v>
      </c>
      <c r="C849" s="155" t="s">
        <v>1552</v>
      </c>
      <c r="D849" s="160">
        <f>D850+D861+D863+D866+D870</f>
        <v>35721865.8</v>
      </c>
      <c r="E849" s="160">
        <f>F849-D849</f>
        <v>312981521.51</v>
      </c>
      <c r="F849" s="160">
        <f>F850+F861+F863+F866+F870</f>
        <v>348703387.31</v>
      </c>
      <c r="G849" s="161">
        <f>E849/D849</f>
        <v>8.76162301438353</v>
      </c>
    </row>
    <row r="850" customHeight="1" spans="1:7">
      <c r="A850" s="162" t="s">
        <v>1553</v>
      </c>
      <c r="B850" s="163">
        <f t="shared" si="28"/>
        <v>5</v>
      </c>
      <c r="C850" s="164" t="s">
        <v>1554</v>
      </c>
      <c r="D850" s="165">
        <f>SUM(D851:D860)</f>
        <v>15102626.76</v>
      </c>
      <c r="E850" s="165">
        <f>F850-D850</f>
        <v>41310116.83</v>
      </c>
      <c r="F850" s="165">
        <f>SUM(F851:F860)</f>
        <v>56412743.59</v>
      </c>
      <c r="G850" s="166">
        <f>E850/D850</f>
        <v>2.7352935013538</v>
      </c>
    </row>
    <row r="851" customHeight="1" spans="1:7">
      <c r="A851" s="167" t="s">
        <v>1555</v>
      </c>
      <c r="B851" s="168">
        <f t="shared" si="28"/>
        <v>7</v>
      </c>
      <c r="C851" s="169" t="s">
        <v>89</v>
      </c>
      <c r="D851" s="170">
        <v>8501871.39</v>
      </c>
      <c r="E851" s="54">
        <f>F851-D851</f>
        <v>5322264.41</v>
      </c>
      <c r="F851" s="33">
        <v>13824135.8</v>
      </c>
      <c r="G851" s="23">
        <f>E851/D851</f>
        <v>0.626010929341993</v>
      </c>
    </row>
    <row r="852" customHeight="1" spans="1:7">
      <c r="A852" s="167" t="s">
        <v>1556</v>
      </c>
      <c r="B852" s="168">
        <f t="shared" si="28"/>
        <v>7</v>
      </c>
      <c r="C852" s="169" t="s">
        <v>91</v>
      </c>
      <c r="D852" s="170"/>
      <c r="E852" s="54">
        <f>F852-D852</f>
        <v>61400</v>
      </c>
      <c r="F852" s="33">
        <v>61400</v>
      </c>
      <c r="G852" s="23"/>
    </row>
    <row r="853" customHeight="1" spans="1:7">
      <c r="A853" s="167" t="s">
        <v>1557</v>
      </c>
      <c r="B853" s="168">
        <f t="shared" si="28"/>
        <v>7</v>
      </c>
      <c r="C853" s="169" t="s">
        <v>93</v>
      </c>
      <c r="D853" s="170"/>
      <c r="E853" s="54"/>
      <c r="F853" s="33"/>
      <c r="G853" s="23"/>
    </row>
    <row r="854" customHeight="1" spans="1:7">
      <c r="A854" s="167" t="s">
        <v>1558</v>
      </c>
      <c r="B854" s="168">
        <f t="shared" si="28"/>
        <v>7</v>
      </c>
      <c r="C854" s="169" t="s">
        <v>1559</v>
      </c>
      <c r="D854" s="170">
        <v>704089.16</v>
      </c>
      <c r="E854" s="54">
        <f>F854-D854</f>
        <v>33684493.17</v>
      </c>
      <c r="F854" s="33">
        <v>34388582.33</v>
      </c>
      <c r="G854" s="23">
        <f>E854/D854</f>
        <v>47.8412324512992</v>
      </c>
    </row>
    <row r="855" customHeight="1" spans="1:7">
      <c r="A855" s="167" t="s">
        <v>1560</v>
      </c>
      <c r="B855" s="168">
        <f t="shared" si="28"/>
        <v>7</v>
      </c>
      <c r="C855" s="169" t="s">
        <v>1561</v>
      </c>
      <c r="D855" s="170"/>
      <c r="E855" s="54"/>
      <c r="F855" s="33"/>
      <c r="G855" s="23"/>
    </row>
    <row r="856" customHeight="1" spans="1:7">
      <c r="A856" s="167" t="s">
        <v>1562</v>
      </c>
      <c r="B856" s="168">
        <f t="shared" si="28"/>
        <v>7</v>
      </c>
      <c r="C856" s="169" t="s">
        <v>1563</v>
      </c>
      <c r="D856" s="170"/>
      <c r="E856" s="54">
        <f>F856-D856</f>
        <v>886924.07</v>
      </c>
      <c r="F856" s="33">
        <v>886924.07</v>
      </c>
      <c r="G856" s="23"/>
    </row>
    <row r="857" customHeight="1" spans="1:7">
      <c r="A857" s="167" t="s">
        <v>1564</v>
      </c>
      <c r="B857" s="168">
        <f t="shared" si="28"/>
        <v>7</v>
      </c>
      <c r="C857" s="169" t="s">
        <v>1565</v>
      </c>
      <c r="D857" s="170"/>
      <c r="E857" s="54"/>
      <c r="F857" s="33"/>
      <c r="G857" s="23"/>
    </row>
    <row r="858" customHeight="1" spans="1:7">
      <c r="A858" s="167" t="s">
        <v>1566</v>
      </c>
      <c r="B858" s="168">
        <f t="shared" si="28"/>
        <v>7</v>
      </c>
      <c r="C858" s="169" t="s">
        <v>1567</v>
      </c>
      <c r="D858" s="170"/>
      <c r="E858" s="54"/>
      <c r="F858" s="33"/>
      <c r="G858" s="23"/>
    </row>
    <row r="859" customHeight="1" spans="1:7">
      <c r="A859" s="167" t="s">
        <v>1568</v>
      </c>
      <c r="B859" s="168">
        <f t="shared" si="28"/>
        <v>7</v>
      </c>
      <c r="C859" s="169" t="s">
        <v>1569</v>
      </c>
      <c r="D859" s="170"/>
      <c r="E859" s="54"/>
      <c r="F859" s="33"/>
      <c r="G859" s="23"/>
    </row>
    <row r="860" customHeight="1" spans="1:7">
      <c r="A860" s="167" t="s">
        <v>1570</v>
      </c>
      <c r="B860" s="168">
        <f t="shared" si="28"/>
        <v>7</v>
      </c>
      <c r="C860" s="169" t="s">
        <v>1571</v>
      </c>
      <c r="D860" s="170">
        <v>5896666.21</v>
      </c>
      <c r="E860" s="54">
        <f t="shared" ref="E860:E867" si="29">F860-D860</f>
        <v>1355035.18</v>
      </c>
      <c r="F860" s="33">
        <v>7251701.39</v>
      </c>
      <c r="G860" s="23">
        <f>E860/D860</f>
        <v>0.229796826162897</v>
      </c>
    </row>
    <row r="861" customHeight="1" spans="1:7">
      <c r="A861" s="162" t="s">
        <v>1572</v>
      </c>
      <c r="B861" s="163">
        <f t="shared" si="28"/>
        <v>5</v>
      </c>
      <c r="C861" s="164" t="s">
        <v>1573</v>
      </c>
      <c r="D861" s="165">
        <f>D862</f>
        <v>430000</v>
      </c>
      <c r="E861" s="165">
        <f t="shared" si="29"/>
        <v>19820</v>
      </c>
      <c r="F861" s="165">
        <f>F862</f>
        <v>449820</v>
      </c>
      <c r="G861" s="166">
        <f>E861/D861</f>
        <v>0.046093023255814</v>
      </c>
    </row>
    <row r="862" customHeight="1" spans="1:7">
      <c r="A862" s="167" t="s">
        <v>1574</v>
      </c>
      <c r="B862" s="168">
        <f t="shared" si="28"/>
        <v>7</v>
      </c>
      <c r="C862" s="169" t="s">
        <v>1575</v>
      </c>
      <c r="D862" s="170">
        <v>430000</v>
      </c>
      <c r="E862" s="54">
        <f t="shared" si="29"/>
        <v>19820</v>
      </c>
      <c r="F862" s="33">
        <v>449820</v>
      </c>
      <c r="G862" s="23">
        <f>E862/D862</f>
        <v>0.046093023255814</v>
      </c>
    </row>
    <row r="863" customHeight="1" spans="1:7">
      <c r="A863" s="162" t="s">
        <v>1576</v>
      </c>
      <c r="B863" s="163">
        <f t="shared" si="28"/>
        <v>5</v>
      </c>
      <c r="C863" s="164" t="s">
        <v>1577</v>
      </c>
      <c r="D863" s="165">
        <f>SUM(D864:D865)</f>
        <v>6546840</v>
      </c>
      <c r="E863" s="165">
        <f t="shared" si="29"/>
        <v>152513293.74</v>
      </c>
      <c r="F863" s="165">
        <f>SUM(F864:F865)</f>
        <v>159060133.74</v>
      </c>
      <c r="G863" s="166">
        <f>E863/D863</f>
        <v>23.2957111736349</v>
      </c>
    </row>
    <row r="864" customHeight="1" spans="1:7">
      <c r="A864" s="167" t="s">
        <v>1578</v>
      </c>
      <c r="B864" s="168">
        <f t="shared" si="28"/>
        <v>7</v>
      </c>
      <c r="C864" s="169" t="s">
        <v>1579</v>
      </c>
      <c r="D864" s="170"/>
      <c r="E864" s="54">
        <f t="shared" si="29"/>
        <v>155090000</v>
      </c>
      <c r="F864" s="33">
        <v>155090000</v>
      </c>
      <c r="G864" s="23"/>
    </row>
    <row r="865" customHeight="1" spans="1:7">
      <c r="A865" s="167" t="s">
        <v>1580</v>
      </c>
      <c r="B865" s="168">
        <f t="shared" si="28"/>
        <v>7</v>
      </c>
      <c r="C865" s="169" t="s">
        <v>1581</v>
      </c>
      <c r="D865" s="170">
        <v>6546840</v>
      </c>
      <c r="E865" s="54">
        <f t="shared" si="29"/>
        <v>-2576706.26</v>
      </c>
      <c r="F865" s="33">
        <v>3970133.74</v>
      </c>
      <c r="G865" s="23">
        <f>E865/D865</f>
        <v>-0.39358014859077</v>
      </c>
    </row>
    <row r="866" customHeight="1" spans="1:7">
      <c r="A866" s="162" t="s">
        <v>1582</v>
      </c>
      <c r="B866" s="163">
        <f t="shared" si="28"/>
        <v>5</v>
      </c>
      <c r="C866" s="164" t="s">
        <v>1583</v>
      </c>
      <c r="D866" s="165">
        <f>D867</f>
        <v>12705915.38</v>
      </c>
      <c r="E866" s="165">
        <f t="shared" si="29"/>
        <v>60300574.5</v>
      </c>
      <c r="F866" s="165">
        <f>F867</f>
        <v>73006489.88</v>
      </c>
      <c r="G866" s="166">
        <f>E866/D866</f>
        <v>4.74586621243498</v>
      </c>
    </row>
    <row r="867" customHeight="1" spans="1:7">
      <c r="A867" s="167" t="s">
        <v>1584</v>
      </c>
      <c r="B867" s="168">
        <f t="shared" si="28"/>
        <v>7</v>
      </c>
      <c r="C867" s="169" t="s">
        <v>1585</v>
      </c>
      <c r="D867" s="170">
        <v>12705915.38</v>
      </c>
      <c r="E867" s="54">
        <f t="shared" si="29"/>
        <v>60300574.5</v>
      </c>
      <c r="F867" s="33">
        <v>73006489.88</v>
      </c>
      <c r="G867" s="23">
        <f>E867/D867</f>
        <v>4.74586621243498</v>
      </c>
    </row>
    <row r="868" customHeight="1" spans="1:7">
      <c r="A868" s="162" t="s">
        <v>1586</v>
      </c>
      <c r="B868" s="163">
        <f t="shared" si="28"/>
        <v>5</v>
      </c>
      <c r="C868" s="164" t="s">
        <v>1587</v>
      </c>
      <c r="D868" s="165"/>
      <c r="E868" s="165"/>
      <c r="F868" s="165"/>
      <c r="G868" s="166"/>
    </row>
    <row r="869" customHeight="1" spans="1:7">
      <c r="A869" s="167" t="s">
        <v>1588</v>
      </c>
      <c r="B869" s="168">
        <f t="shared" si="28"/>
        <v>7</v>
      </c>
      <c r="C869" s="169" t="s">
        <v>1589</v>
      </c>
      <c r="D869" s="170"/>
      <c r="E869" s="54"/>
      <c r="F869" s="33"/>
      <c r="G869" s="23"/>
    </row>
    <row r="870" customHeight="1" spans="1:7">
      <c r="A870" s="162" t="s">
        <v>1590</v>
      </c>
      <c r="B870" s="163">
        <f t="shared" si="28"/>
        <v>5</v>
      </c>
      <c r="C870" s="164" t="s">
        <v>1591</v>
      </c>
      <c r="D870" s="165">
        <f>D871</f>
        <v>936483.66</v>
      </c>
      <c r="E870" s="165">
        <f t="shared" ref="E870:E875" si="30">F870-D870</f>
        <v>58837716.44</v>
      </c>
      <c r="F870" s="165">
        <f>F871</f>
        <v>59774200.1</v>
      </c>
      <c r="G870" s="166">
        <f>E870/D870</f>
        <v>62.828342824476</v>
      </c>
    </row>
    <row r="871" customHeight="1" spans="1:7">
      <c r="A871" s="167" t="s">
        <v>1592</v>
      </c>
      <c r="B871" s="168">
        <f t="shared" si="28"/>
        <v>7</v>
      </c>
      <c r="C871" s="169" t="s">
        <v>1593</v>
      </c>
      <c r="D871" s="170">
        <v>936483.66</v>
      </c>
      <c r="E871" s="54">
        <f t="shared" si="30"/>
        <v>58837716.44</v>
      </c>
      <c r="F871" s="33">
        <v>59774200.1</v>
      </c>
      <c r="G871" s="23">
        <f>E871/D871</f>
        <v>62.828342824476</v>
      </c>
    </row>
    <row r="872" customHeight="1" spans="1:7">
      <c r="A872" s="159" t="s">
        <v>1594</v>
      </c>
      <c r="B872" s="156">
        <f t="shared" si="28"/>
        <v>3</v>
      </c>
      <c r="C872" s="155" t="s">
        <v>1595</v>
      </c>
      <c r="D872" s="160">
        <f>D873+D899+D921+D949+D960+D967+D973+D976</f>
        <v>130775471.62</v>
      </c>
      <c r="E872" s="160">
        <f t="shared" si="30"/>
        <v>111442708.56</v>
      </c>
      <c r="F872" s="160">
        <f>F873+F899+F921+F949+F960+F967+F973+F976</f>
        <v>242218180.18</v>
      </c>
      <c r="G872" s="161">
        <f>E872/D872</f>
        <v>0.852168278802495</v>
      </c>
    </row>
    <row r="873" customHeight="1" spans="1:7">
      <c r="A873" s="162" t="s">
        <v>1596</v>
      </c>
      <c r="B873" s="163">
        <f t="shared" si="28"/>
        <v>5</v>
      </c>
      <c r="C873" s="164" t="s">
        <v>1597</v>
      </c>
      <c r="D873" s="165">
        <f>SUM(D874:D898)</f>
        <v>27887015.89</v>
      </c>
      <c r="E873" s="165">
        <f t="shared" si="30"/>
        <v>58548612.31</v>
      </c>
      <c r="F873" s="165">
        <f>SUM(F874:F898)</f>
        <v>86435628.2</v>
      </c>
      <c r="G873" s="166">
        <f>E873/D873</f>
        <v>2.09949363319992</v>
      </c>
    </row>
    <row r="874" customHeight="1" spans="1:7">
      <c r="A874" s="167" t="s">
        <v>1598</v>
      </c>
      <c r="B874" s="168">
        <f t="shared" si="28"/>
        <v>7</v>
      </c>
      <c r="C874" s="169" t="s">
        <v>89</v>
      </c>
      <c r="D874" s="170">
        <v>6159381.99</v>
      </c>
      <c r="E874" s="54">
        <f t="shared" si="30"/>
        <v>2631558.58</v>
      </c>
      <c r="F874" s="33">
        <v>8790940.57</v>
      </c>
      <c r="G874" s="23">
        <f>E874/D874</f>
        <v>0.427243931984157</v>
      </c>
    </row>
    <row r="875" customHeight="1" spans="1:7">
      <c r="A875" s="167" t="s">
        <v>1599</v>
      </c>
      <c r="B875" s="168">
        <f t="shared" si="28"/>
        <v>7</v>
      </c>
      <c r="C875" s="169" t="s">
        <v>91</v>
      </c>
      <c r="D875" s="170"/>
      <c r="E875" s="54">
        <f t="shared" si="30"/>
        <v>290000.73</v>
      </c>
      <c r="F875" s="33">
        <v>290000.73</v>
      </c>
      <c r="G875" s="23"/>
    </row>
    <row r="876" customHeight="1" spans="1:7">
      <c r="A876" s="167" t="s">
        <v>1600</v>
      </c>
      <c r="B876" s="168">
        <f t="shared" si="28"/>
        <v>7</v>
      </c>
      <c r="C876" s="169" t="s">
        <v>93</v>
      </c>
      <c r="D876" s="170"/>
      <c r="E876" s="54"/>
      <c r="F876" s="33"/>
      <c r="G876" s="23"/>
    </row>
    <row r="877" customHeight="1" spans="1:7">
      <c r="A877" s="167" t="s">
        <v>1601</v>
      </c>
      <c r="B877" s="168">
        <f t="shared" si="28"/>
        <v>7</v>
      </c>
      <c r="C877" s="169" t="s">
        <v>107</v>
      </c>
      <c r="D877" s="170">
        <v>9378919.96</v>
      </c>
      <c r="E877" s="54">
        <f>F877-D877</f>
        <v>1896485.96</v>
      </c>
      <c r="F877" s="33">
        <v>11275405.92</v>
      </c>
      <c r="G877" s="23">
        <f>E877/D877</f>
        <v>0.202207286989151</v>
      </c>
    </row>
    <row r="878" customHeight="1" spans="1:7">
      <c r="A878" s="167" t="s">
        <v>1602</v>
      </c>
      <c r="B878" s="168">
        <f t="shared" si="28"/>
        <v>7</v>
      </c>
      <c r="C878" s="169" t="s">
        <v>1603</v>
      </c>
      <c r="D878" s="170"/>
      <c r="E878" s="54"/>
      <c r="F878" s="33"/>
      <c r="G878" s="23"/>
    </row>
    <row r="879" customHeight="1" spans="1:7">
      <c r="A879" s="167" t="s">
        <v>1604</v>
      </c>
      <c r="B879" s="168">
        <f t="shared" si="28"/>
        <v>7</v>
      </c>
      <c r="C879" s="169" t="s">
        <v>1605</v>
      </c>
      <c r="D879" s="170"/>
      <c r="E879" s="54"/>
      <c r="F879" s="33"/>
      <c r="G879" s="23"/>
    </row>
    <row r="880" customHeight="1" spans="1:7">
      <c r="A880" s="167" t="s">
        <v>1606</v>
      </c>
      <c r="B880" s="168">
        <f t="shared" si="28"/>
        <v>7</v>
      </c>
      <c r="C880" s="169" t="s">
        <v>1607</v>
      </c>
      <c r="D880" s="170">
        <v>79000</v>
      </c>
      <c r="E880" s="54">
        <f>F880-D880</f>
        <v>498360</v>
      </c>
      <c r="F880" s="33">
        <v>577360</v>
      </c>
      <c r="G880" s="23">
        <f>E880/D880</f>
        <v>6.30835443037975</v>
      </c>
    </row>
    <row r="881" customHeight="1" spans="1:7">
      <c r="A881" s="167" t="s">
        <v>1608</v>
      </c>
      <c r="B881" s="168">
        <f t="shared" si="28"/>
        <v>7</v>
      </c>
      <c r="C881" s="169" t="s">
        <v>1609</v>
      </c>
      <c r="D881" s="170">
        <v>86600</v>
      </c>
      <c r="E881" s="54">
        <f>F881-D881</f>
        <v>40770</v>
      </c>
      <c r="F881" s="33">
        <v>127370</v>
      </c>
      <c r="G881" s="23">
        <f>E881/D881</f>
        <v>0.470785219399538</v>
      </c>
    </row>
    <row r="882" customHeight="1" spans="1:7">
      <c r="A882" s="167" t="s">
        <v>1610</v>
      </c>
      <c r="B882" s="168">
        <f t="shared" si="28"/>
        <v>7</v>
      </c>
      <c r="C882" s="169" t="s">
        <v>1611</v>
      </c>
      <c r="D882" s="170"/>
      <c r="E882" s="54"/>
      <c r="F882" s="33"/>
      <c r="G882" s="23"/>
    </row>
    <row r="883" customHeight="1" spans="1:7">
      <c r="A883" s="167" t="s">
        <v>1612</v>
      </c>
      <c r="B883" s="168">
        <f t="shared" si="28"/>
        <v>7</v>
      </c>
      <c r="C883" s="169" t="s">
        <v>1613</v>
      </c>
      <c r="D883" s="170">
        <v>15000</v>
      </c>
      <c r="E883" s="54">
        <f>F883-D883</f>
        <v>-9000</v>
      </c>
      <c r="F883" s="33">
        <v>6000</v>
      </c>
      <c r="G883" s="23">
        <f>E883/D883</f>
        <v>-0.6</v>
      </c>
    </row>
    <row r="884" customHeight="1" spans="1:7">
      <c r="A884" s="167" t="s">
        <v>1614</v>
      </c>
      <c r="B884" s="168">
        <f t="shared" si="28"/>
        <v>7</v>
      </c>
      <c r="C884" s="169" t="s">
        <v>1615</v>
      </c>
      <c r="D884" s="170"/>
      <c r="E884" s="54"/>
      <c r="F884" s="33"/>
      <c r="G884" s="23"/>
    </row>
    <row r="885" customHeight="1" spans="1:7">
      <c r="A885" s="167" t="s">
        <v>1616</v>
      </c>
      <c r="B885" s="168">
        <f t="shared" si="28"/>
        <v>7</v>
      </c>
      <c r="C885" s="169" t="s">
        <v>1617</v>
      </c>
      <c r="D885" s="170"/>
      <c r="E885" s="54"/>
      <c r="F885" s="33"/>
      <c r="G885" s="23"/>
    </row>
    <row r="886" customHeight="1" spans="1:7">
      <c r="A886" s="167" t="s">
        <v>1618</v>
      </c>
      <c r="B886" s="168">
        <f t="shared" si="28"/>
        <v>7</v>
      </c>
      <c r="C886" s="169" t="s">
        <v>1619</v>
      </c>
      <c r="D886" s="170">
        <v>4000</v>
      </c>
      <c r="E886" s="54">
        <f>F886-D886</f>
        <v>486000</v>
      </c>
      <c r="F886" s="33">
        <v>490000</v>
      </c>
      <c r="G886" s="23">
        <f>E886/D886</f>
        <v>121.5</v>
      </c>
    </row>
    <row r="887" customHeight="1" spans="1:7">
      <c r="A887" s="167" t="s">
        <v>1620</v>
      </c>
      <c r="B887" s="168">
        <f t="shared" si="28"/>
        <v>7</v>
      </c>
      <c r="C887" s="169" t="s">
        <v>1621</v>
      </c>
      <c r="D887" s="170">
        <v>579.08</v>
      </c>
      <c r="E887" s="54">
        <f>F887-D887</f>
        <v>9079154.4</v>
      </c>
      <c r="F887" s="33">
        <v>9079733.48</v>
      </c>
      <c r="G887" s="23">
        <f>E887/D887</f>
        <v>15678.5839607654</v>
      </c>
    </row>
    <row r="888" customHeight="1" spans="1:7">
      <c r="A888" s="167" t="s">
        <v>1622</v>
      </c>
      <c r="B888" s="168">
        <f t="shared" si="28"/>
        <v>7</v>
      </c>
      <c r="C888" s="169" t="s">
        <v>1623</v>
      </c>
      <c r="D888" s="170"/>
      <c r="E888" s="54"/>
      <c r="F888" s="33"/>
      <c r="G888" s="23"/>
    </row>
    <row r="889" customHeight="1" spans="1:7">
      <c r="A889" s="167" t="s">
        <v>1624</v>
      </c>
      <c r="B889" s="168">
        <f t="shared" si="28"/>
        <v>7</v>
      </c>
      <c r="C889" s="169" t="s">
        <v>1625</v>
      </c>
      <c r="D889" s="170">
        <v>748834.86</v>
      </c>
      <c r="E889" s="54">
        <f>F889-D889</f>
        <v>14341266.53</v>
      </c>
      <c r="F889" s="33">
        <v>15090101.39</v>
      </c>
      <c r="G889" s="23">
        <f>E889/D889</f>
        <v>19.1514408530607</v>
      </c>
    </row>
    <row r="890" customHeight="1" spans="1:7">
      <c r="A890" s="167" t="s">
        <v>1626</v>
      </c>
      <c r="B890" s="168">
        <f t="shared" si="28"/>
        <v>7</v>
      </c>
      <c r="C890" s="169" t="s">
        <v>1627</v>
      </c>
      <c r="D890" s="170">
        <v>200000</v>
      </c>
      <c r="E890" s="54">
        <f>F890-D890</f>
        <v>439160</v>
      </c>
      <c r="F890" s="33">
        <v>639160</v>
      </c>
      <c r="G890" s="23">
        <f>E890/D890</f>
        <v>2.1958</v>
      </c>
    </row>
    <row r="891" customHeight="1" spans="1:7">
      <c r="A891" s="167" t="s">
        <v>1628</v>
      </c>
      <c r="B891" s="168">
        <f t="shared" si="28"/>
        <v>7</v>
      </c>
      <c r="C891" s="169" t="s">
        <v>1629</v>
      </c>
      <c r="D891" s="170"/>
      <c r="E891" s="54"/>
      <c r="F891" s="33"/>
      <c r="G891" s="23"/>
    </row>
    <row r="892" customHeight="1" spans="1:7">
      <c r="A892" s="167" t="s">
        <v>1630</v>
      </c>
      <c r="B892" s="168">
        <f t="shared" si="28"/>
        <v>7</v>
      </c>
      <c r="C892" s="169" t="s">
        <v>1631</v>
      </c>
      <c r="D892" s="170"/>
      <c r="E892" s="54">
        <f>F892-D892</f>
        <v>111000</v>
      </c>
      <c r="F892" s="33">
        <v>111000</v>
      </c>
      <c r="G892" s="23"/>
    </row>
    <row r="893" customHeight="1" spans="1:7">
      <c r="A893" s="167" t="s">
        <v>1632</v>
      </c>
      <c r="B893" s="168">
        <f t="shared" si="28"/>
        <v>7</v>
      </c>
      <c r="C893" s="169" t="s">
        <v>1633</v>
      </c>
      <c r="D893" s="170"/>
      <c r="E893" s="54">
        <f>F893-D893</f>
        <v>2949159.64</v>
      </c>
      <c r="F893" s="33">
        <v>2949159.64</v>
      </c>
      <c r="G893" s="23"/>
    </row>
    <row r="894" customHeight="1" spans="1:7">
      <c r="A894" s="167" t="s">
        <v>1634</v>
      </c>
      <c r="B894" s="168">
        <f t="shared" si="28"/>
        <v>7</v>
      </c>
      <c r="C894" s="169" t="s">
        <v>1635</v>
      </c>
      <c r="D894" s="170"/>
      <c r="E894" s="54">
        <f>F894-D894</f>
        <v>3891.5</v>
      </c>
      <c r="F894" s="33">
        <v>3891.5</v>
      </c>
      <c r="G894" s="23"/>
    </row>
    <row r="895" customHeight="1" spans="1:7">
      <c r="A895" s="167" t="s">
        <v>1636</v>
      </c>
      <c r="B895" s="168">
        <f t="shared" si="28"/>
        <v>7</v>
      </c>
      <c r="C895" s="169" t="s">
        <v>1637</v>
      </c>
      <c r="D895" s="170"/>
      <c r="E895" s="54">
        <f>F895-D895</f>
        <v>1000000</v>
      </c>
      <c r="F895" s="33">
        <v>1000000</v>
      </c>
      <c r="G895" s="23"/>
    </row>
    <row r="896" customHeight="1" spans="1:7">
      <c r="A896" s="167" t="s">
        <v>1638</v>
      </c>
      <c r="B896" s="168">
        <f t="shared" si="28"/>
        <v>7</v>
      </c>
      <c r="C896" s="169" t="s">
        <v>1639</v>
      </c>
      <c r="D896" s="170"/>
      <c r="E896" s="54"/>
      <c r="F896" s="33"/>
      <c r="G896" s="23"/>
    </row>
    <row r="897" customHeight="1" spans="1:7">
      <c r="A897" s="167" t="s">
        <v>1640</v>
      </c>
      <c r="B897" s="168">
        <f t="shared" si="28"/>
        <v>7</v>
      </c>
      <c r="C897" s="169" t="s">
        <v>1641</v>
      </c>
      <c r="D897" s="170">
        <v>5818000</v>
      </c>
      <c r="E897" s="54">
        <f>F897-D897</f>
        <v>25473743.85</v>
      </c>
      <c r="F897" s="33">
        <v>31291743.85</v>
      </c>
      <c r="G897" s="23">
        <f>E897/D897</f>
        <v>4.37843655036095</v>
      </c>
    </row>
    <row r="898" customHeight="1" spans="1:7">
      <c r="A898" s="167" t="s">
        <v>1642</v>
      </c>
      <c r="B898" s="168">
        <f t="shared" si="28"/>
        <v>7</v>
      </c>
      <c r="C898" s="169" t="s">
        <v>1643</v>
      </c>
      <c r="D898" s="170">
        <v>5396700</v>
      </c>
      <c r="E898" s="54">
        <f>F898-D898</f>
        <v>-682938.88</v>
      </c>
      <c r="F898" s="33">
        <v>4713761.12</v>
      </c>
      <c r="G898" s="23">
        <f>E898/D898</f>
        <v>-0.126547497544796</v>
      </c>
    </row>
    <row r="899" customHeight="1" spans="1:7">
      <c r="A899" s="162" t="s">
        <v>1644</v>
      </c>
      <c r="B899" s="163">
        <f t="shared" si="28"/>
        <v>5</v>
      </c>
      <c r="C899" s="164" t="s">
        <v>1645</v>
      </c>
      <c r="D899" s="165">
        <f>SUM(D900:D920)</f>
        <v>7373546.31</v>
      </c>
      <c r="E899" s="165">
        <f>F899-D899</f>
        <v>6011255.55</v>
      </c>
      <c r="F899" s="165">
        <f>SUM(F900:F920)</f>
        <v>13384801.86</v>
      </c>
      <c r="G899" s="166">
        <f>E899/D899</f>
        <v>0.815246191896501</v>
      </c>
    </row>
    <row r="900" customHeight="1" spans="1:7">
      <c r="A900" s="167" t="s">
        <v>1646</v>
      </c>
      <c r="B900" s="168">
        <f t="shared" si="28"/>
        <v>7</v>
      </c>
      <c r="C900" s="169" t="s">
        <v>89</v>
      </c>
      <c r="D900" s="170"/>
      <c r="E900" s="54"/>
      <c r="F900" s="33"/>
      <c r="G900" s="23"/>
    </row>
    <row r="901" customHeight="1" spans="1:7">
      <c r="A901" s="167" t="s">
        <v>1647</v>
      </c>
      <c r="B901" s="168">
        <f t="shared" si="28"/>
        <v>7</v>
      </c>
      <c r="C901" s="169" t="s">
        <v>91</v>
      </c>
      <c r="D901" s="170"/>
      <c r="E901" s="54"/>
      <c r="F901" s="33"/>
      <c r="G901" s="23"/>
    </row>
    <row r="902" customHeight="1" spans="1:7">
      <c r="A902" s="167" t="s">
        <v>1648</v>
      </c>
      <c r="B902" s="168">
        <f t="shared" ref="B902:B965" si="31">LEN(A902)</f>
        <v>7</v>
      </c>
      <c r="C902" s="169" t="s">
        <v>93</v>
      </c>
      <c r="D902" s="170"/>
      <c r="E902" s="54"/>
      <c r="F902" s="33"/>
      <c r="G902" s="23"/>
    </row>
    <row r="903" customHeight="1" spans="1:7">
      <c r="A903" s="167" t="s">
        <v>1649</v>
      </c>
      <c r="B903" s="168">
        <f t="shared" si="31"/>
        <v>7</v>
      </c>
      <c r="C903" s="169" t="s">
        <v>1650</v>
      </c>
      <c r="D903" s="170">
        <v>3479966.31</v>
      </c>
      <c r="E903" s="54">
        <f>F903-D903</f>
        <v>472420.39</v>
      </c>
      <c r="F903" s="33">
        <v>3952386.7</v>
      </c>
      <c r="G903" s="23">
        <f>E903/D903</f>
        <v>0.135754299874242</v>
      </c>
    </row>
    <row r="904" customHeight="1" spans="1:7">
      <c r="A904" s="167" t="s">
        <v>1651</v>
      </c>
      <c r="B904" s="168">
        <f t="shared" si="31"/>
        <v>7</v>
      </c>
      <c r="C904" s="169" t="s">
        <v>1652</v>
      </c>
      <c r="D904" s="170"/>
      <c r="E904" s="54">
        <f>F904-D904</f>
        <v>1420000</v>
      </c>
      <c r="F904" s="33">
        <v>1420000</v>
      </c>
      <c r="G904" s="23"/>
    </row>
    <row r="905" customHeight="1" spans="1:7">
      <c r="A905" s="167" t="s">
        <v>1653</v>
      </c>
      <c r="B905" s="168">
        <f t="shared" si="31"/>
        <v>7</v>
      </c>
      <c r="C905" s="169" t="s">
        <v>1654</v>
      </c>
      <c r="D905" s="170">
        <v>98680</v>
      </c>
      <c r="E905" s="54">
        <f>F905-D905</f>
        <v>-88370</v>
      </c>
      <c r="F905" s="33">
        <v>10310</v>
      </c>
      <c r="G905" s="23">
        <f>E905/D905</f>
        <v>-0.895520875557357</v>
      </c>
    </row>
    <row r="906" customHeight="1" spans="1:7">
      <c r="A906" s="167" t="s">
        <v>1655</v>
      </c>
      <c r="B906" s="168">
        <f t="shared" si="31"/>
        <v>7</v>
      </c>
      <c r="C906" s="169" t="s">
        <v>1656</v>
      </c>
      <c r="D906" s="170"/>
      <c r="E906" s="54">
        <f>F906-D906</f>
        <v>335075</v>
      </c>
      <c r="F906" s="33">
        <v>335075</v>
      </c>
      <c r="G906" s="23"/>
    </row>
    <row r="907" customHeight="1" spans="1:7">
      <c r="A907" s="167" t="s">
        <v>1657</v>
      </c>
      <c r="B907" s="168">
        <f t="shared" si="31"/>
        <v>7</v>
      </c>
      <c r="C907" s="169" t="s">
        <v>1658</v>
      </c>
      <c r="D907" s="170">
        <v>259800</v>
      </c>
      <c r="E907" s="54"/>
      <c r="F907" s="33">
        <v>259800</v>
      </c>
      <c r="G907" s="23">
        <f>E907/D907</f>
        <v>0</v>
      </c>
    </row>
    <row r="908" customHeight="1" spans="1:7">
      <c r="A908" s="167" t="s">
        <v>1659</v>
      </c>
      <c r="B908" s="168">
        <f t="shared" si="31"/>
        <v>7</v>
      </c>
      <c r="C908" s="169" t="s">
        <v>1660</v>
      </c>
      <c r="D908" s="170"/>
      <c r="E908" s="54"/>
      <c r="F908" s="33"/>
      <c r="G908" s="23"/>
    </row>
    <row r="909" customHeight="1" spans="1:7">
      <c r="A909" s="167" t="s">
        <v>1661</v>
      </c>
      <c r="B909" s="168">
        <f t="shared" si="31"/>
        <v>7</v>
      </c>
      <c r="C909" s="169" t="s">
        <v>1662</v>
      </c>
      <c r="D909" s="170"/>
      <c r="E909" s="54">
        <f>F909-D909</f>
        <v>50000</v>
      </c>
      <c r="F909" s="33">
        <v>50000</v>
      </c>
      <c r="G909" s="23"/>
    </row>
    <row r="910" customHeight="1" spans="1:7">
      <c r="A910" s="167" t="s">
        <v>1663</v>
      </c>
      <c r="B910" s="168">
        <f t="shared" si="31"/>
        <v>7</v>
      </c>
      <c r="C910" s="169" t="s">
        <v>1664</v>
      </c>
      <c r="D910" s="170"/>
      <c r="E910" s="54"/>
      <c r="F910" s="33"/>
      <c r="G910" s="23"/>
    </row>
    <row r="911" customHeight="1" spans="1:7">
      <c r="A911" s="167" t="s">
        <v>1665</v>
      </c>
      <c r="B911" s="168">
        <f t="shared" si="31"/>
        <v>7</v>
      </c>
      <c r="C911" s="169" t="s">
        <v>1666</v>
      </c>
      <c r="D911" s="170"/>
      <c r="E911" s="54"/>
      <c r="F911" s="33"/>
      <c r="G911" s="23"/>
    </row>
    <row r="912" customHeight="1" spans="1:7">
      <c r="A912" s="167" t="s">
        <v>1667</v>
      </c>
      <c r="B912" s="168">
        <f t="shared" si="31"/>
        <v>7</v>
      </c>
      <c r="C912" s="169" t="s">
        <v>1668</v>
      </c>
      <c r="D912" s="170"/>
      <c r="E912" s="54"/>
      <c r="F912" s="33"/>
      <c r="G912" s="23"/>
    </row>
    <row r="913" customHeight="1" spans="1:7">
      <c r="A913" s="167" t="s">
        <v>1669</v>
      </c>
      <c r="B913" s="168">
        <f t="shared" si="31"/>
        <v>7</v>
      </c>
      <c r="C913" s="169" t="s">
        <v>1670</v>
      </c>
      <c r="D913" s="170"/>
      <c r="E913" s="54"/>
      <c r="F913" s="33"/>
      <c r="G913" s="23"/>
    </row>
    <row r="914" customHeight="1" spans="1:7">
      <c r="A914" s="167" t="s">
        <v>1671</v>
      </c>
      <c r="B914" s="168">
        <f t="shared" si="31"/>
        <v>7</v>
      </c>
      <c r="C914" s="169" t="s">
        <v>1672</v>
      </c>
      <c r="D914" s="170"/>
      <c r="E914" s="54"/>
      <c r="F914" s="33"/>
      <c r="G914" s="23"/>
    </row>
    <row r="915" customHeight="1" spans="1:7">
      <c r="A915" s="167" t="s">
        <v>1673</v>
      </c>
      <c r="B915" s="168">
        <f t="shared" si="31"/>
        <v>7</v>
      </c>
      <c r="C915" s="169" t="s">
        <v>1674</v>
      </c>
      <c r="D915" s="170"/>
      <c r="E915" s="54"/>
      <c r="F915" s="33"/>
      <c r="G915" s="23"/>
    </row>
    <row r="916" customHeight="1" spans="1:7">
      <c r="A916" s="167" t="s">
        <v>1675</v>
      </c>
      <c r="B916" s="168">
        <f t="shared" si="31"/>
        <v>7</v>
      </c>
      <c r="C916" s="169" t="s">
        <v>1676</v>
      </c>
      <c r="D916" s="170"/>
      <c r="E916" s="54"/>
      <c r="F916" s="33"/>
      <c r="G916" s="23"/>
    </row>
    <row r="917" customHeight="1" spans="1:7">
      <c r="A917" s="167" t="s">
        <v>1677</v>
      </c>
      <c r="B917" s="168">
        <f t="shared" si="31"/>
        <v>7</v>
      </c>
      <c r="C917" s="169" t="s">
        <v>1678</v>
      </c>
      <c r="D917" s="170"/>
      <c r="E917" s="54">
        <f>F917-D917</f>
        <v>918730.16</v>
      </c>
      <c r="F917" s="33">
        <v>918730.16</v>
      </c>
      <c r="G917" s="23"/>
    </row>
    <row r="918" customHeight="1" spans="1:7">
      <c r="A918" s="167" t="s">
        <v>1679</v>
      </c>
      <c r="B918" s="168">
        <f t="shared" si="31"/>
        <v>7</v>
      </c>
      <c r="C918" s="169" t="s">
        <v>1680</v>
      </c>
      <c r="D918" s="170"/>
      <c r="E918" s="54"/>
      <c r="F918" s="33"/>
      <c r="G918" s="23"/>
    </row>
    <row r="919" customHeight="1" spans="1:7">
      <c r="A919" s="167" t="s">
        <v>1681</v>
      </c>
      <c r="B919" s="168">
        <f t="shared" si="31"/>
        <v>7</v>
      </c>
      <c r="C919" s="169" t="s">
        <v>1615</v>
      </c>
      <c r="D919" s="170"/>
      <c r="E919" s="54"/>
      <c r="F919" s="33"/>
      <c r="G919" s="23"/>
    </row>
    <row r="920" customHeight="1" spans="1:7">
      <c r="A920" s="167" t="s">
        <v>1682</v>
      </c>
      <c r="B920" s="168">
        <f t="shared" si="31"/>
        <v>7</v>
      </c>
      <c r="C920" s="169" t="s">
        <v>1683</v>
      </c>
      <c r="D920" s="170">
        <v>3535100</v>
      </c>
      <c r="E920" s="54">
        <f>F920-D920</f>
        <v>2903400</v>
      </c>
      <c r="F920" s="33">
        <v>6438500</v>
      </c>
      <c r="G920" s="23">
        <f>E920/D920</f>
        <v>0.821306327968091</v>
      </c>
    </row>
    <row r="921" customHeight="1" spans="1:7">
      <c r="A921" s="162" t="s">
        <v>1684</v>
      </c>
      <c r="B921" s="163">
        <f t="shared" si="31"/>
        <v>5</v>
      </c>
      <c r="C921" s="164" t="s">
        <v>1685</v>
      </c>
      <c r="D921" s="165">
        <f>SUM(D922:D948)</f>
        <v>7895400</v>
      </c>
      <c r="E921" s="165">
        <f>F921-D921</f>
        <v>22162053.36</v>
      </c>
      <c r="F921" s="165">
        <f>SUM(F922:F948)</f>
        <v>30057453.36</v>
      </c>
      <c r="G921" s="166">
        <f>E921/D921</f>
        <v>2.80695764115814</v>
      </c>
    </row>
    <row r="922" customHeight="1" spans="1:7">
      <c r="A922" s="167" t="s">
        <v>1686</v>
      </c>
      <c r="B922" s="168">
        <f t="shared" si="31"/>
        <v>7</v>
      </c>
      <c r="C922" s="169" t="s">
        <v>89</v>
      </c>
      <c r="D922" s="170"/>
      <c r="E922" s="54"/>
      <c r="F922" s="33"/>
      <c r="G922" s="23"/>
    </row>
    <row r="923" customHeight="1" spans="1:7">
      <c r="A923" s="167" t="s">
        <v>1687</v>
      </c>
      <c r="B923" s="168">
        <f t="shared" si="31"/>
        <v>7</v>
      </c>
      <c r="C923" s="169" t="s">
        <v>91</v>
      </c>
      <c r="D923" s="170"/>
      <c r="E923" s="54"/>
      <c r="F923" s="33"/>
      <c r="G923" s="23"/>
    </row>
    <row r="924" customHeight="1" spans="1:7">
      <c r="A924" s="167" t="s">
        <v>1688</v>
      </c>
      <c r="B924" s="168">
        <f t="shared" si="31"/>
        <v>7</v>
      </c>
      <c r="C924" s="169" t="s">
        <v>93</v>
      </c>
      <c r="D924" s="170"/>
      <c r="E924" s="54"/>
      <c r="F924" s="33"/>
      <c r="G924" s="23"/>
    </row>
    <row r="925" customHeight="1" spans="1:7">
      <c r="A925" s="167" t="s">
        <v>1689</v>
      </c>
      <c r="B925" s="168">
        <f t="shared" si="31"/>
        <v>7</v>
      </c>
      <c r="C925" s="169" t="s">
        <v>1690</v>
      </c>
      <c r="D925" s="170"/>
      <c r="E925" s="54">
        <f>F925-D925</f>
        <v>33650</v>
      </c>
      <c r="F925" s="33">
        <v>33650</v>
      </c>
      <c r="G925" s="23"/>
    </row>
    <row r="926" customHeight="1" spans="1:7">
      <c r="A926" s="167" t="s">
        <v>1691</v>
      </c>
      <c r="B926" s="168">
        <f t="shared" si="31"/>
        <v>7</v>
      </c>
      <c r="C926" s="169" t="s">
        <v>1692</v>
      </c>
      <c r="D926" s="170">
        <v>3350000</v>
      </c>
      <c r="E926" s="54">
        <f>F926-D926</f>
        <v>2230686.61</v>
      </c>
      <c r="F926" s="33">
        <v>5580686.61</v>
      </c>
      <c r="G926" s="23">
        <f>E926/D926</f>
        <v>0.6658766</v>
      </c>
    </row>
    <row r="927" customHeight="1" spans="1:7">
      <c r="A927" s="167" t="s">
        <v>1693</v>
      </c>
      <c r="B927" s="168">
        <f t="shared" si="31"/>
        <v>7</v>
      </c>
      <c r="C927" s="169" t="s">
        <v>1694</v>
      </c>
      <c r="D927" s="170">
        <v>3109000</v>
      </c>
      <c r="E927" s="54">
        <f>F927-D927</f>
        <v>-1880275.05</v>
      </c>
      <c r="F927" s="33">
        <v>1228724.95</v>
      </c>
      <c r="G927" s="23">
        <f>E927/D927</f>
        <v>-0.60478451270505</v>
      </c>
    </row>
    <row r="928" customHeight="1" spans="1:7">
      <c r="A928" s="167" t="s">
        <v>1695</v>
      </c>
      <c r="B928" s="168">
        <f t="shared" si="31"/>
        <v>7</v>
      </c>
      <c r="C928" s="169" t="s">
        <v>1696</v>
      </c>
      <c r="D928" s="170"/>
      <c r="E928" s="54"/>
      <c r="F928" s="33"/>
      <c r="G928" s="23"/>
    </row>
    <row r="929" customHeight="1" spans="1:7">
      <c r="A929" s="167" t="s">
        <v>1697</v>
      </c>
      <c r="B929" s="168">
        <f t="shared" si="31"/>
        <v>7</v>
      </c>
      <c r="C929" s="169" t="s">
        <v>1698</v>
      </c>
      <c r="D929" s="170"/>
      <c r="E929" s="54"/>
      <c r="F929" s="33"/>
      <c r="G929" s="23"/>
    </row>
    <row r="930" customHeight="1" spans="1:7">
      <c r="A930" s="167" t="s">
        <v>1699</v>
      </c>
      <c r="B930" s="168">
        <f t="shared" si="31"/>
        <v>7</v>
      </c>
      <c r="C930" s="169" t="s">
        <v>1700</v>
      </c>
      <c r="D930" s="170"/>
      <c r="E930" s="54"/>
      <c r="F930" s="33"/>
      <c r="G930" s="23"/>
    </row>
    <row r="931" customHeight="1" spans="1:7">
      <c r="A931" s="167" t="s">
        <v>1701</v>
      </c>
      <c r="B931" s="168">
        <f t="shared" si="31"/>
        <v>7</v>
      </c>
      <c r="C931" s="169" t="s">
        <v>1702</v>
      </c>
      <c r="D931" s="170">
        <v>400000</v>
      </c>
      <c r="E931" s="54">
        <f>F931-D931</f>
        <v>-366032.6</v>
      </c>
      <c r="F931" s="33">
        <v>33967.4</v>
      </c>
      <c r="G931" s="23">
        <f>E931/D931</f>
        <v>-0.9150815</v>
      </c>
    </row>
    <row r="932" customHeight="1" spans="1:7">
      <c r="A932" s="167" t="s">
        <v>1703</v>
      </c>
      <c r="B932" s="168">
        <f t="shared" si="31"/>
        <v>7</v>
      </c>
      <c r="C932" s="169" t="s">
        <v>1704</v>
      </c>
      <c r="D932" s="170">
        <v>100000</v>
      </c>
      <c r="E932" s="54">
        <f>F932-D932</f>
        <v>-100000</v>
      </c>
      <c r="F932" s="33">
        <v>0</v>
      </c>
      <c r="G932" s="23">
        <f>E932/D932</f>
        <v>-1</v>
      </c>
    </row>
    <row r="933" customHeight="1" spans="1:7">
      <c r="A933" s="167" t="s">
        <v>1705</v>
      </c>
      <c r="B933" s="168">
        <f t="shared" si="31"/>
        <v>7</v>
      </c>
      <c r="C933" s="169" t="s">
        <v>1706</v>
      </c>
      <c r="D933" s="170"/>
      <c r="E933" s="54"/>
      <c r="F933" s="33"/>
      <c r="G933" s="23"/>
    </row>
    <row r="934" customHeight="1" spans="1:7">
      <c r="A934" s="167" t="s">
        <v>1707</v>
      </c>
      <c r="B934" s="168">
        <f t="shared" si="31"/>
        <v>7</v>
      </c>
      <c r="C934" s="169" t="s">
        <v>1708</v>
      </c>
      <c r="D934" s="170"/>
      <c r="E934" s="54"/>
      <c r="F934" s="33"/>
      <c r="G934" s="23"/>
    </row>
    <row r="935" customHeight="1" spans="1:7">
      <c r="A935" s="167" t="s">
        <v>1709</v>
      </c>
      <c r="B935" s="168">
        <f t="shared" si="31"/>
        <v>7</v>
      </c>
      <c r="C935" s="169" t="s">
        <v>1710</v>
      </c>
      <c r="D935" s="170">
        <v>86400</v>
      </c>
      <c r="E935" s="54">
        <f>F935-D935</f>
        <v>461050</v>
      </c>
      <c r="F935" s="33">
        <v>547450</v>
      </c>
      <c r="G935" s="23">
        <f>E935/D935</f>
        <v>5.33622685185185</v>
      </c>
    </row>
    <row r="936" customHeight="1" spans="1:7">
      <c r="A936" s="167" t="s">
        <v>1711</v>
      </c>
      <c r="B936" s="168">
        <f t="shared" si="31"/>
        <v>7</v>
      </c>
      <c r="C936" s="169" t="s">
        <v>1712</v>
      </c>
      <c r="D936" s="170">
        <v>30000</v>
      </c>
      <c r="E936" s="54">
        <f>F936-D936</f>
        <v>646409</v>
      </c>
      <c r="F936" s="33">
        <v>676409</v>
      </c>
      <c r="G936" s="23">
        <f>E936/D936</f>
        <v>21.5469666666667</v>
      </c>
    </row>
    <row r="937" customHeight="1" spans="1:7">
      <c r="A937" s="167" t="s">
        <v>1713</v>
      </c>
      <c r="B937" s="168">
        <f t="shared" si="31"/>
        <v>7</v>
      </c>
      <c r="C937" s="169" t="s">
        <v>1714</v>
      </c>
      <c r="D937" s="170"/>
      <c r="E937" s="54">
        <f>F937-D937</f>
        <v>9000</v>
      </c>
      <c r="F937" s="33">
        <v>9000</v>
      </c>
      <c r="G937" s="23"/>
    </row>
    <row r="938" customHeight="1" spans="1:7">
      <c r="A938" s="167" t="s">
        <v>1715</v>
      </c>
      <c r="B938" s="168">
        <f t="shared" si="31"/>
        <v>7</v>
      </c>
      <c r="C938" s="169" t="s">
        <v>1716</v>
      </c>
      <c r="D938" s="170"/>
      <c r="E938" s="54"/>
      <c r="F938" s="33"/>
      <c r="G938" s="23"/>
    </row>
    <row r="939" customHeight="1" spans="1:7">
      <c r="A939" s="167" t="s">
        <v>1717</v>
      </c>
      <c r="B939" s="168">
        <f t="shared" si="31"/>
        <v>7</v>
      </c>
      <c r="C939" s="169" t="s">
        <v>1718</v>
      </c>
      <c r="D939" s="170"/>
      <c r="E939" s="54"/>
      <c r="F939" s="33"/>
      <c r="G939" s="23"/>
    </row>
    <row r="940" customHeight="1" spans="1:7">
      <c r="A940" s="167" t="s">
        <v>1719</v>
      </c>
      <c r="B940" s="168">
        <f t="shared" si="31"/>
        <v>7</v>
      </c>
      <c r="C940" s="169" t="s">
        <v>1720</v>
      </c>
      <c r="D940" s="170"/>
      <c r="E940" s="54"/>
      <c r="F940" s="33"/>
      <c r="G940" s="23"/>
    </row>
    <row r="941" customHeight="1" spans="1:7">
      <c r="A941" s="167" t="s">
        <v>1721</v>
      </c>
      <c r="B941" s="168">
        <f t="shared" si="31"/>
        <v>7</v>
      </c>
      <c r="C941" s="169" t="s">
        <v>1722</v>
      </c>
      <c r="D941" s="170"/>
      <c r="E941" s="54">
        <f>F941-D941</f>
        <v>257000</v>
      </c>
      <c r="F941" s="33">
        <v>257000</v>
      </c>
      <c r="G941" s="23"/>
    </row>
    <row r="942" customHeight="1" spans="1:7">
      <c r="A942" s="167" t="s">
        <v>1723</v>
      </c>
      <c r="B942" s="168">
        <f t="shared" si="31"/>
        <v>7</v>
      </c>
      <c r="C942" s="169" t="s">
        <v>1724</v>
      </c>
      <c r="D942" s="170"/>
      <c r="E942" s="54"/>
      <c r="F942" s="33"/>
      <c r="G942" s="23"/>
    </row>
    <row r="943" customHeight="1" spans="1:7">
      <c r="A943" s="167" t="s">
        <v>1725</v>
      </c>
      <c r="B943" s="168">
        <f t="shared" si="31"/>
        <v>7</v>
      </c>
      <c r="C943" s="169" t="s">
        <v>1672</v>
      </c>
      <c r="D943" s="170"/>
      <c r="E943" s="54"/>
      <c r="F943" s="33"/>
      <c r="G943" s="23"/>
    </row>
    <row r="944" customHeight="1" spans="1:7">
      <c r="A944" s="167" t="s">
        <v>1726</v>
      </c>
      <c r="B944" s="168">
        <f t="shared" si="31"/>
        <v>7</v>
      </c>
      <c r="C944" s="169" t="s">
        <v>1727</v>
      </c>
      <c r="D944" s="170">
        <v>340000</v>
      </c>
      <c r="E944" s="54">
        <f>F944-D944</f>
        <v>-340000</v>
      </c>
      <c r="F944" s="33">
        <v>0</v>
      </c>
      <c r="G944" s="23">
        <f>E944/D944</f>
        <v>-1</v>
      </c>
    </row>
    <row r="945" customHeight="1" spans="1:7">
      <c r="A945" s="167" t="s">
        <v>1728</v>
      </c>
      <c r="B945" s="168">
        <f t="shared" si="31"/>
        <v>7</v>
      </c>
      <c r="C945" s="169" t="s">
        <v>1729</v>
      </c>
      <c r="D945" s="170"/>
      <c r="E945" s="54"/>
      <c r="F945" s="33"/>
      <c r="G945" s="23"/>
    </row>
    <row r="946" customHeight="1" spans="1:7">
      <c r="A946" s="167" t="s">
        <v>1730</v>
      </c>
      <c r="B946" s="168">
        <f t="shared" si="31"/>
        <v>7</v>
      </c>
      <c r="C946" s="169" t="s">
        <v>1731</v>
      </c>
      <c r="D946" s="170"/>
      <c r="E946" s="54"/>
      <c r="F946" s="33"/>
      <c r="G946" s="23"/>
    </row>
    <row r="947" customHeight="1" spans="1:7">
      <c r="A947" s="167" t="s">
        <v>1732</v>
      </c>
      <c r="B947" s="168">
        <f t="shared" si="31"/>
        <v>7</v>
      </c>
      <c r="C947" s="169" t="s">
        <v>1733</v>
      </c>
      <c r="D947" s="170"/>
      <c r="E947" s="54"/>
      <c r="F947" s="33"/>
      <c r="G947" s="23"/>
    </row>
    <row r="948" customHeight="1" spans="1:7">
      <c r="A948" s="167" t="s">
        <v>1734</v>
      </c>
      <c r="B948" s="168">
        <f t="shared" si="31"/>
        <v>7</v>
      </c>
      <c r="C948" s="169" t="s">
        <v>1735</v>
      </c>
      <c r="D948" s="170">
        <v>480000</v>
      </c>
      <c r="E948" s="54">
        <f>F948-D948</f>
        <v>21210565.4</v>
      </c>
      <c r="F948" s="33">
        <v>21690565.4</v>
      </c>
      <c r="G948" s="23">
        <f>E948/D948</f>
        <v>44.1886779166667</v>
      </c>
    </row>
    <row r="949" customHeight="1" spans="1:7">
      <c r="A949" s="162" t="s">
        <v>1736</v>
      </c>
      <c r="B949" s="163">
        <f t="shared" si="31"/>
        <v>5</v>
      </c>
      <c r="C949" s="164" t="s">
        <v>1737</v>
      </c>
      <c r="D949" s="165">
        <f>SUM(D950:D959)</f>
        <v>74870000</v>
      </c>
      <c r="E949" s="165">
        <f>F949-D949</f>
        <v>18176173.44</v>
      </c>
      <c r="F949" s="165">
        <f>SUM(F950:F959)</f>
        <v>93046173.44</v>
      </c>
      <c r="G949" s="166">
        <f>E949/D949</f>
        <v>0.242769780152264</v>
      </c>
    </row>
    <row r="950" customHeight="1" spans="1:7">
      <c r="A950" s="167" t="s">
        <v>1738</v>
      </c>
      <c r="B950" s="168">
        <f t="shared" si="31"/>
        <v>7</v>
      </c>
      <c r="C950" s="169" t="s">
        <v>89</v>
      </c>
      <c r="D950" s="170"/>
      <c r="E950" s="54"/>
      <c r="F950" s="33"/>
      <c r="G950" s="23"/>
    </row>
    <row r="951" customHeight="1" spans="1:7">
      <c r="A951" s="167" t="s">
        <v>1739</v>
      </c>
      <c r="B951" s="168">
        <f t="shared" si="31"/>
        <v>7</v>
      </c>
      <c r="C951" s="169" t="s">
        <v>91</v>
      </c>
      <c r="D951" s="170"/>
      <c r="E951" s="54"/>
      <c r="F951" s="33"/>
      <c r="G951" s="23"/>
    </row>
    <row r="952" customHeight="1" spans="1:7">
      <c r="A952" s="167" t="s">
        <v>1740</v>
      </c>
      <c r="B952" s="168">
        <f t="shared" si="31"/>
        <v>7</v>
      </c>
      <c r="C952" s="169" t="s">
        <v>93</v>
      </c>
      <c r="D952" s="170"/>
      <c r="E952" s="54"/>
      <c r="F952" s="33"/>
      <c r="G952" s="23"/>
    </row>
    <row r="953" customHeight="1" spans="1:7">
      <c r="A953" s="167" t="s">
        <v>1741</v>
      </c>
      <c r="B953" s="168">
        <f t="shared" si="31"/>
        <v>7</v>
      </c>
      <c r="C953" s="169" t="s">
        <v>1742</v>
      </c>
      <c r="D953" s="170">
        <v>74870000</v>
      </c>
      <c r="E953" s="54">
        <f>F953-D953</f>
        <v>-45973911.52</v>
      </c>
      <c r="F953" s="33">
        <v>28896088.48</v>
      </c>
      <c r="G953" s="23">
        <f>E953/D953</f>
        <v>-0.614049839989315</v>
      </c>
    </row>
    <row r="954" customHeight="1" spans="1:7">
      <c r="A954" s="167" t="s">
        <v>1743</v>
      </c>
      <c r="B954" s="168">
        <f t="shared" si="31"/>
        <v>7</v>
      </c>
      <c r="C954" s="169" t="s">
        <v>1744</v>
      </c>
      <c r="D954" s="170"/>
      <c r="E954" s="54">
        <f>F954-D954</f>
        <v>53146359.58</v>
      </c>
      <c r="F954" s="33">
        <v>53146359.58</v>
      </c>
      <c r="G954" s="23"/>
    </row>
    <row r="955" customHeight="1" spans="1:7">
      <c r="A955" s="167" t="s">
        <v>1745</v>
      </c>
      <c r="B955" s="168">
        <f t="shared" si="31"/>
        <v>7</v>
      </c>
      <c r="C955" s="169" t="s">
        <v>1746</v>
      </c>
      <c r="D955" s="170"/>
      <c r="E955" s="54"/>
      <c r="F955" s="33"/>
      <c r="G955" s="23"/>
    </row>
    <row r="956" customHeight="1" spans="1:7">
      <c r="A956" s="167" t="s">
        <v>1747</v>
      </c>
      <c r="B956" s="168">
        <f t="shared" si="31"/>
        <v>7</v>
      </c>
      <c r="C956" s="169" t="s">
        <v>1748</v>
      </c>
      <c r="D956" s="170"/>
      <c r="E956" s="54">
        <f>F956-D956</f>
        <v>400000</v>
      </c>
      <c r="F956" s="33">
        <v>400000</v>
      </c>
      <c r="G956" s="23"/>
    </row>
    <row r="957" customHeight="1" spans="1:7">
      <c r="A957" s="167" t="s">
        <v>1749</v>
      </c>
      <c r="B957" s="168">
        <f t="shared" si="31"/>
        <v>7</v>
      </c>
      <c r="C957" s="169" t="s">
        <v>1750</v>
      </c>
      <c r="D957" s="170"/>
      <c r="E957" s="54"/>
      <c r="F957" s="33"/>
      <c r="G957" s="23"/>
    </row>
    <row r="958" customHeight="1" spans="1:7">
      <c r="A958" s="167" t="s">
        <v>1751</v>
      </c>
      <c r="B958" s="168">
        <f t="shared" si="31"/>
        <v>7</v>
      </c>
      <c r="C958" s="169" t="s">
        <v>107</v>
      </c>
      <c r="D958" s="170"/>
      <c r="E958" s="54"/>
      <c r="F958" s="33"/>
      <c r="G958" s="23"/>
    </row>
    <row r="959" customHeight="1" spans="1:7">
      <c r="A959" s="167" t="s">
        <v>1752</v>
      </c>
      <c r="B959" s="168">
        <f t="shared" si="31"/>
        <v>7</v>
      </c>
      <c r="C959" s="169" t="s">
        <v>1753</v>
      </c>
      <c r="D959" s="170"/>
      <c r="E959" s="54">
        <f>F959-D959</f>
        <v>10603725.38</v>
      </c>
      <c r="F959" s="33">
        <v>10603725.38</v>
      </c>
      <c r="G959" s="23"/>
    </row>
    <row r="960" customHeight="1" spans="1:7">
      <c r="A960" s="162" t="s">
        <v>1754</v>
      </c>
      <c r="B960" s="163">
        <f t="shared" si="31"/>
        <v>5</v>
      </c>
      <c r="C960" s="164" t="s">
        <v>1755</v>
      </c>
      <c r="D960" s="165">
        <f>SUM(D961:D966)</f>
        <v>10798233</v>
      </c>
      <c r="E960" s="165">
        <f>F960-D960</f>
        <v>370835.200000001</v>
      </c>
      <c r="F960" s="165">
        <f>SUM(F961:F966)</f>
        <v>11169068.2</v>
      </c>
      <c r="G960" s="166">
        <f>E960/D960</f>
        <v>0.0343422113599513</v>
      </c>
    </row>
    <row r="961" customHeight="1" spans="1:7">
      <c r="A961" s="167" t="s">
        <v>1756</v>
      </c>
      <c r="B961" s="168">
        <f t="shared" si="31"/>
        <v>7</v>
      </c>
      <c r="C961" s="169" t="s">
        <v>1757</v>
      </c>
      <c r="D961" s="170">
        <v>1488585</v>
      </c>
      <c r="E961" s="54">
        <f>F961-D961</f>
        <v>-147561.16</v>
      </c>
      <c r="F961" s="33">
        <v>1341023.84</v>
      </c>
      <c r="G961" s="23">
        <f>E961/D961</f>
        <v>-0.0991284743565197</v>
      </c>
    </row>
    <row r="962" customHeight="1" spans="1:7">
      <c r="A962" s="167" t="s">
        <v>1758</v>
      </c>
      <c r="B962" s="168">
        <f t="shared" si="31"/>
        <v>7</v>
      </c>
      <c r="C962" s="169" t="s">
        <v>1759</v>
      </c>
      <c r="D962" s="170"/>
      <c r="E962" s="54"/>
      <c r="F962" s="33"/>
      <c r="G962" s="23"/>
    </row>
    <row r="963" customHeight="1" spans="1:7">
      <c r="A963" s="167" t="s">
        <v>1760</v>
      </c>
      <c r="B963" s="168">
        <f t="shared" si="31"/>
        <v>7</v>
      </c>
      <c r="C963" s="169" t="s">
        <v>1761</v>
      </c>
      <c r="D963" s="170">
        <v>9309648</v>
      </c>
      <c r="E963" s="54">
        <f>F963-D963</f>
        <v>115795.73</v>
      </c>
      <c r="F963" s="33">
        <v>9425443.73</v>
      </c>
      <c r="G963" s="23">
        <f>E963/D963</f>
        <v>0.0124382500820654</v>
      </c>
    </row>
    <row r="964" customHeight="1" spans="1:7">
      <c r="A964" s="167" t="s">
        <v>1762</v>
      </c>
      <c r="B964" s="168">
        <f t="shared" si="31"/>
        <v>7</v>
      </c>
      <c r="C964" s="169" t="s">
        <v>1763</v>
      </c>
      <c r="D964" s="170">
        <v>0</v>
      </c>
      <c r="E964" s="54">
        <f>F964-D964</f>
        <v>200000</v>
      </c>
      <c r="F964" s="33">
        <v>200000</v>
      </c>
      <c r="G964" s="23"/>
    </row>
    <row r="965" customHeight="1" spans="1:7">
      <c r="A965" s="167" t="s">
        <v>1764</v>
      </c>
      <c r="B965" s="168">
        <f t="shared" si="31"/>
        <v>7</v>
      </c>
      <c r="C965" s="169" t="s">
        <v>1765</v>
      </c>
      <c r="D965" s="170">
        <v>0</v>
      </c>
      <c r="E965" s="54">
        <f>F965-D965</f>
        <v>202600.63</v>
      </c>
      <c r="F965" s="33">
        <v>202600.63</v>
      </c>
      <c r="G965" s="23"/>
    </row>
    <row r="966" customHeight="1" spans="1:7">
      <c r="A966" s="167" t="s">
        <v>1766</v>
      </c>
      <c r="B966" s="168">
        <f t="shared" ref="B966:B1029" si="32">LEN(A966)</f>
        <v>7</v>
      </c>
      <c r="C966" s="169" t="s">
        <v>1767</v>
      </c>
      <c r="D966" s="170"/>
      <c r="E966" s="54"/>
      <c r="F966" s="33"/>
      <c r="G966" s="23"/>
    </row>
    <row r="967" customHeight="1" spans="1:7">
      <c r="A967" s="162" t="s">
        <v>1768</v>
      </c>
      <c r="B967" s="163">
        <f t="shared" si="32"/>
        <v>5</v>
      </c>
      <c r="C967" s="164" t="s">
        <v>1769</v>
      </c>
      <c r="D967" s="165">
        <f>SUM(D968:D972)</f>
        <v>1843842.04</v>
      </c>
      <c r="E967" s="165">
        <f>F967-D967</f>
        <v>5229607.73</v>
      </c>
      <c r="F967" s="165">
        <f>SUM(F968:F972)</f>
        <v>7073449.77</v>
      </c>
      <c r="G967" s="166">
        <f>E967/D967</f>
        <v>2.83625582699047</v>
      </c>
    </row>
    <row r="968" customHeight="1" spans="1:7">
      <c r="A968" s="167" t="s">
        <v>1770</v>
      </c>
      <c r="B968" s="168">
        <f t="shared" si="32"/>
        <v>7</v>
      </c>
      <c r="C968" s="169" t="s">
        <v>1771</v>
      </c>
      <c r="D968" s="170"/>
      <c r="E968" s="54"/>
      <c r="F968" s="33"/>
      <c r="G968" s="23"/>
    </row>
    <row r="969" customHeight="1" spans="1:7">
      <c r="A969" s="167" t="s">
        <v>1772</v>
      </c>
      <c r="B969" s="168">
        <f t="shared" si="32"/>
        <v>7</v>
      </c>
      <c r="C969" s="169" t="s">
        <v>1773</v>
      </c>
      <c r="D969" s="170">
        <v>1843842.04</v>
      </c>
      <c r="E969" s="54">
        <f>F969-D969</f>
        <v>5229607.73</v>
      </c>
      <c r="F969" s="33">
        <v>7073449.77</v>
      </c>
      <c r="G969" s="23">
        <f>E969/D969</f>
        <v>2.83625582699047</v>
      </c>
    </row>
    <row r="970" customHeight="1" spans="1:7">
      <c r="A970" s="167" t="s">
        <v>1774</v>
      </c>
      <c r="B970" s="168">
        <f t="shared" si="32"/>
        <v>7</v>
      </c>
      <c r="C970" s="169" t="s">
        <v>1775</v>
      </c>
      <c r="D970" s="170"/>
      <c r="E970" s="54"/>
      <c r="F970" s="33"/>
      <c r="G970" s="23"/>
    </row>
    <row r="971" customHeight="1" spans="1:7">
      <c r="A971" s="167" t="s">
        <v>1776</v>
      </c>
      <c r="B971" s="168">
        <f t="shared" si="32"/>
        <v>7</v>
      </c>
      <c r="C971" s="169" t="s">
        <v>1777</v>
      </c>
      <c r="D971" s="170"/>
      <c r="E971" s="54"/>
      <c r="F971" s="33"/>
      <c r="G971" s="23"/>
    </row>
    <row r="972" customHeight="1" spans="1:7">
      <c r="A972" s="167" t="s">
        <v>1778</v>
      </c>
      <c r="B972" s="168">
        <f t="shared" si="32"/>
        <v>7</v>
      </c>
      <c r="C972" s="169" t="s">
        <v>1779</v>
      </c>
      <c r="D972" s="170"/>
      <c r="E972" s="54"/>
      <c r="F972" s="33"/>
      <c r="G972" s="23"/>
    </row>
    <row r="973" customHeight="1" spans="1:7">
      <c r="A973" s="162" t="s">
        <v>1780</v>
      </c>
      <c r="B973" s="163">
        <f t="shared" si="32"/>
        <v>5</v>
      </c>
      <c r="C973" s="164" t="s">
        <v>1781</v>
      </c>
      <c r="D973" s="165"/>
      <c r="E973" s="165"/>
      <c r="F973" s="165"/>
      <c r="G973" s="166"/>
    </row>
    <row r="974" customHeight="1" spans="1:7">
      <c r="A974" s="167" t="s">
        <v>1782</v>
      </c>
      <c r="B974" s="168">
        <f t="shared" si="32"/>
        <v>7</v>
      </c>
      <c r="C974" s="169" t="s">
        <v>1783</v>
      </c>
      <c r="D974" s="170"/>
      <c r="E974" s="54"/>
      <c r="F974" s="33"/>
      <c r="G974" s="23"/>
    </row>
    <row r="975" customHeight="1" spans="1:7">
      <c r="A975" s="167" t="s">
        <v>1784</v>
      </c>
      <c r="B975" s="168">
        <f t="shared" si="32"/>
        <v>7</v>
      </c>
      <c r="C975" s="169" t="s">
        <v>1785</v>
      </c>
      <c r="D975" s="170"/>
      <c r="E975" s="54"/>
      <c r="F975" s="33"/>
      <c r="G975" s="23"/>
    </row>
    <row r="976" customHeight="1" spans="1:7">
      <c r="A976" s="162" t="s">
        <v>1786</v>
      </c>
      <c r="B976" s="163">
        <f t="shared" si="32"/>
        <v>5</v>
      </c>
      <c r="C976" s="164" t="s">
        <v>1787</v>
      </c>
      <c r="D976" s="165">
        <f>SUM(D977:D978)</f>
        <v>107434.38</v>
      </c>
      <c r="E976" s="165">
        <f>F976-D976</f>
        <v>944170.97</v>
      </c>
      <c r="F976" s="165">
        <f>SUM(F977:F978)</f>
        <v>1051605.35</v>
      </c>
      <c r="G976" s="166">
        <f>E976/D976</f>
        <v>8.78835033999358</v>
      </c>
    </row>
    <row r="977" customHeight="1" spans="1:7">
      <c r="A977" s="167" t="s">
        <v>1788</v>
      </c>
      <c r="B977" s="168">
        <f t="shared" si="32"/>
        <v>7</v>
      </c>
      <c r="C977" s="169" t="s">
        <v>1789</v>
      </c>
      <c r="D977" s="170"/>
      <c r="E977" s="54"/>
      <c r="F977" s="33"/>
      <c r="G977" s="23"/>
    </row>
    <row r="978" customHeight="1" spans="1:7">
      <c r="A978" s="167" t="s">
        <v>1790</v>
      </c>
      <c r="B978" s="168">
        <f t="shared" si="32"/>
        <v>7</v>
      </c>
      <c r="C978" s="169" t="s">
        <v>1791</v>
      </c>
      <c r="D978" s="170">
        <v>107434.38</v>
      </c>
      <c r="E978" s="54">
        <f>F978-D978</f>
        <v>944170.97</v>
      </c>
      <c r="F978" s="33">
        <v>1051605.35</v>
      </c>
      <c r="G978" s="23">
        <f>E978/D978</f>
        <v>8.78835033999358</v>
      </c>
    </row>
    <row r="979" customHeight="1" spans="1:7">
      <c r="A979" s="159" t="s">
        <v>1792</v>
      </c>
      <c r="B979" s="156">
        <f t="shared" si="32"/>
        <v>3</v>
      </c>
      <c r="C979" s="155" t="s">
        <v>1793</v>
      </c>
      <c r="D979" s="160">
        <f>D980</f>
        <v>6412292.01</v>
      </c>
      <c r="E979" s="160">
        <f>F979-D979</f>
        <v>1395948.68</v>
      </c>
      <c r="F979" s="160">
        <f>F980+F1002+F1012+F1022+F1029+F1034</f>
        <v>7808240.69</v>
      </c>
      <c r="G979" s="161">
        <f>E979/D979</f>
        <v>0.217698863031036</v>
      </c>
    </row>
    <row r="980" customHeight="1" spans="1:7">
      <c r="A980" s="162" t="s">
        <v>1794</v>
      </c>
      <c r="B980" s="163">
        <f t="shared" si="32"/>
        <v>5</v>
      </c>
      <c r="C980" s="164" t="s">
        <v>1795</v>
      </c>
      <c r="D980" s="165">
        <f>SUM(D981:D1001)</f>
        <v>6412292.01</v>
      </c>
      <c r="E980" s="165">
        <f>F980-D980</f>
        <v>1367323.68</v>
      </c>
      <c r="F980" s="165">
        <f>SUM(F981:F1001)</f>
        <v>7779615.69</v>
      </c>
      <c r="G980" s="166">
        <f>E980/D980</f>
        <v>0.213234780616299</v>
      </c>
    </row>
    <row r="981" customHeight="1" spans="1:7">
      <c r="A981" s="167" t="s">
        <v>1796</v>
      </c>
      <c r="B981" s="168">
        <f t="shared" si="32"/>
        <v>7</v>
      </c>
      <c r="C981" s="169" t="s">
        <v>89</v>
      </c>
      <c r="D981" s="170">
        <v>527992.01</v>
      </c>
      <c r="E981" s="54">
        <f>F981-D981</f>
        <v>1024633.03</v>
      </c>
      <c r="F981" s="33">
        <v>1552625.04</v>
      </c>
      <c r="G981" s="23">
        <f>E981/D981</f>
        <v>1.94062222646134</v>
      </c>
    </row>
    <row r="982" customHeight="1" spans="1:7">
      <c r="A982" s="167" t="s">
        <v>1797</v>
      </c>
      <c r="B982" s="168">
        <f t="shared" si="32"/>
        <v>7</v>
      </c>
      <c r="C982" s="169" t="s">
        <v>91</v>
      </c>
      <c r="D982" s="170">
        <v>0</v>
      </c>
      <c r="E982" s="54">
        <f>F982-D982</f>
        <v>99650</v>
      </c>
      <c r="F982" s="33">
        <v>99650</v>
      </c>
      <c r="G982" s="23"/>
    </row>
    <row r="983" customHeight="1" spans="1:7">
      <c r="A983" s="167" t="s">
        <v>1798</v>
      </c>
      <c r="B983" s="168">
        <f t="shared" si="32"/>
        <v>7</v>
      </c>
      <c r="C983" s="169" t="s">
        <v>93</v>
      </c>
      <c r="D983" s="170"/>
      <c r="E983" s="54"/>
      <c r="F983" s="33"/>
      <c r="G983" s="23"/>
    </row>
    <row r="984" customHeight="1" spans="1:7">
      <c r="A984" s="167" t="s">
        <v>1799</v>
      </c>
      <c r="B984" s="168">
        <f t="shared" si="32"/>
        <v>7</v>
      </c>
      <c r="C984" s="169" t="s">
        <v>1800</v>
      </c>
      <c r="D984" s="170">
        <v>4190000</v>
      </c>
      <c r="E984" s="54">
        <f>F984-D984</f>
        <v>639216.35</v>
      </c>
      <c r="F984" s="33">
        <v>4829216.35</v>
      </c>
      <c r="G984" s="23">
        <f>E984/D984</f>
        <v>0.152557601431981</v>
      </c>
    </row>
    <row r="985" customHeight="1" spans="1:7">
      <c r="A985" s="167" t="s">
        <v>1801</v>
      </c>
      <c r="B985" s="168">
        <f t="shared" si="32"/>
        <v>7</v>
      </c>
      <c r="C985" s="169" t="s">
        <v>1802</v>
      </c>
      <c r="D985" s="170">
        <v>1694300</v>
      </c>
      <c r="E985" s="54">
        <f>F985-D985</f>
        <v>-396175.7</v>
      </c>
      <c r="F985" s="33">
        <v>1298124.3</v>
      </c>
      <c r="G985" s="23">
        <f>E985/D985</f>
        <v>-0.233828542761022</v>
      </c>
    </row>
    <row r="986" customHeight="1" spans="1:7">
      <c r="A986" s="167" t="s">
        <v>1803</v>
      </c>
      <c r="B986" s="168">
        <f t="shared" si="32"/>
        <v>7</v>
      </c>
      <c r="C986" s="169" t="s">
        <v>1804</v>
      </c>
      <c r="D986" s="170"/>
      <c r="E986" s="54"/>
      <c r="F986" s="33"/>
      <c r="G986" s="23"/>
    </row>
    <row r="987" customHeight="1" spans="1:7">
      <c r="A987" s="167" t="s">
        <v>1805</v>
      </c>
      <c r="B987" s="168">
        <f t="shared" si="32"/>
        <v>7</v>
      </c>
      <c r="C987" s="169" t="s">
        <v>1806</v>
      </c>
      <c r="D987" s="170"/>
      <c r="E987" s="54"/>
      <c r="F987" s="33"/>
      <c r="G987" s="23"/>
    </row>
    <row r="988" customHeight="1" spans="1:7">
      <c r="A988" s="167" t="s">
        <v>1807</v>
      </c>
      <c r="B988" s="168">
        <f t="shared" si="32"/>
        <v>7</v>
      </c>
      <c r="C988" s="169" t="s">
        <v>1808</v>
      </c>
      <c r="D988" s="170"/>
      <c r="E988" s="54"/>
      <c r="F988" s="33"/>
      <c r="G988" s="23"/>
    </row>
    <row r="989" customHeight="1" spans="1:7">
      <c r="A989" s="167" t="s">
        <v>1809</v>
      </c>
      <c r="B989" s="168">
        <f t="shared" si="32"/>
        <v>7</v>
      </c>
      <c r="C989" s="169" t="s">
        <v>1810</v>
      </c>
      <c r="D989" s="170"/>
      <c r="E989" s="54"/>
      <c r="F989" s="33"/>
      <c r="G989" s="23"/>
    </row>
    <row r="990" customHeight="1" spans="1:7">
      <c r="A990" s="167" t="s">
        <v>1811</v>
      </c>
      <c r="B990" s="168">
        <f t="shared" si="32"/>
        <v>7</v>
      </c>
      <c r="C990" s="169" t="s">
        <v>1812</v>
      </c>
      <c r="D990" s="170"/>
      <c r="E990" s="54"/>
      <c r="F990" s="33"/>
      <c r="G990" s="23"/>
    </row>
    <row r="991" customHeight="1" spans="1:7">
      <c r="A991" s="167" t="s">
        <v>1813</v>
      </c>
      <c r="B991" s="168">
        <f t="shared" si="32"/>
        <v>7</v>
      </c>
      <c r="C991" s="169" t="s">
        <v>1814</v>
      </c>
      <c r="D991" s="170"/>
      <c r="E991" s="54"/>
      <c r="F991" s="33"/>
      <c r="G991" s="23"/>
    </row>
    <row r="992" customHeight="1" spans="1:7">
      <c r="A992" s="167" t="s">
        <v>1815</v>
      </c>
      <c r="B992" s="168">
        <f t="shared" si="32"/>
        <v>7</v>
      </c>
      <c r="C992" s="169" t="s">
        <v>1816</v>
      </c>
      <c r="D992" s="170"/>
      <c r="E992" s="54"/>
      <c r="F992" s="33"/>
      <c r="G992" s="23"/>
    </row>
    <row r="993" customHeight="1" spans="1:7">
      <c r="A993" s="167" t="s">
        <v>1817</v>
      </c>
      <c r="B993" s="168">
        <f t="shared" si="32"/>
        <v>7</v>
      </c>
      <c r="C993" s="169" t="s">
        <v>1818</v>
      </c>
      <c r="D993" s="170"/>
      <c r="E993" s="54"/>
      <c r="F993" s="33"/>
      <c r="G993" s="23"/>
    </row>
    <row r="994" customHeight="1" spans="1:7">
      <c r="A994" s="167" t="s">
        <v>1819</v>
      </c>
      <c r="B994" s="168">
        <f t="shared" si="32"/>
        <v>7</v>
      </c>
      <c r="C994" s="169" t="s">
        <v>1820</v>
      </c>
      <c r="D994" s="170"/>
      <c r="E994" s="54"/>
      <c r="F994" s="33"/>
      <c r="G994" s="23"/>
    </row>
    <row r="995" customHeight="1" spans="1:7">
      <c r="A995" s="167" t="s">
        <v>1821</v>
      </c>
      <c r="B995" s="168">
        <f t="shared" si="32"/>
        <v>7</v>
      </c>
      <c r="C995" s="169" t="s">
        <v>1822</v>
      </c>
      <c r="D995" s="170"/>
      <c r="E995" s="54"/>
      <c r="F995" s="33"/>
      <c r="G995" s="23"/>
    </row>
    <row r="996" customHeight="1" spans="1:7">
      <c r="A996" s="167" t="s">
        <v>1823</v>
      </c>
      <c r="B996" s="168">
        <f t="shared" si="32"/>
        <v>7</v>
      </c>
      <c r="C996" s="169" t="s">
        <v>1824</v>
      </c>
      <c r="D996" s="170"/>
      <c r="E996" s="54"/>
      <c r="F996" s="33"/>
      <c r="G996" s="23"/>
    </row>
    <row r="997" customHeight="1" spans="1:7">
      <c r="A997" s="167" t="s">
        <v>1825</v>
      </c>
      <c r="B997" s="168">
        <f t="shared" si="32"/>
        <v>7</v>
      </c>
      <c r="C997" s="169" t="s">
        <v>1826</v>
      </c>
      <c r="D997" s="170"/>
      <c r="E997" s="54"/>
      <c r="F997" s="33"/>
      <c r="G997" s="23"/>
    </row>
    <row r="998" customHeight="1" spans="1:7">
      <c r="A998" s="167" t="s">
        <v>1827</v>
      </c>
      <c r="B998" s="168">
        <f t="shared" si="32"/>
        <v>7</v>
      </c>
      <c r="C998" s="169" t="s">
        <v>1828</v>
      </c>
      <c r="D998" s="170"/>
      <c r="E998" s="54"/>
      <c r="F998" s="33"/>
      <c r="G998" s="23"/>
    </row>
    <row r="999" customHeight="1" spans="1:7">
      <c r="A999" s="167" t="s">
        <v>1829</v>
      </c>
      <c r="B999" s="168">
        <f t="shared" si="32"/>
        <v>7</v>
      </c>
      <c r="C999" s="169" t="s">
        <v>1830</v>
      </c>
      <c r="D999" s="170"/>
      <c r="E999" s="54"/>
      <c r="F999" s="33"/>
      <c r="G999" s="23"/>
    </row>
    <row r="1000" customHeight="1" spans="1:7">
      <c r="A1000" s="167" t="s">
        <v>1831</v>
      </c>
      <c r="B1000" s="168">
        <f t="shared" si="32"/>
        <v>7</v>
      </c>
      <c r="C1000" s="169" t="s">
        <v>1832</v>
      </c>
      <c r="D1000" s="170"/>
      <c r="E1000" s="54"/>
      <c r="F1000" s="33"/>
      <c r="G1000" s="23"/>
    </row>
    <row r="1001" customHeight="1" spans="1:7">
      <c r="A1001" s="167" t="s">
        <v>1833</v>
      </c>
      <c r="B1001" s="168">
        <f t="shared" si="32"/>
        <v>7</v>
      </c>
      <c r="C1001" s="169" t="s">
        <v>1834</v>
      </c>
      <c r="D1001" s="170"/>
      <c r="E1001" s="54"/>
      <c r="F1001" s="33"/>
      <c r="G1001" s="23"/>
    </row>
    <row r="1002" customHeight="1" spans="1:7">
      <c r="A1002" s="162" t="s">
        <v>1835</v>
      </c>
      <c r="B1002" s="163">
        <f t="shared" si="32"/>
        <v>5</v>
      </c>
      <c r="C1002" s="164" t="s">
        <v>1836</v>
      </c>
      <c r="D1002" s="165"/>
      <c r="E1002" s="165"/>
      <c r="F1002" s="165"/>
      <c r="G1002" s="166"/>
    </row>
    <row r="1003" customHeight="1" spans="1:7">
      <c r="A1003" s="167" t="s">
        <v>1837</v>
      </c>
      <c r="B1003" s="168">
        <f t="shared" si="32"/>
        <v>7</v>
      </c>
      <c r="C1003" s="169" t="s">
        <v>89</v>
      </c>
      <c r="D1003" s="170"/>
      <c r="E1003" s="54"/>
      <c r="F1003" s="33"/>
      <c r="G1003" s="23"/>
    </row>
    <row r="1004" customHeight="1" spans="1:7">
      <c r="A1004" s="167" t="s">
        <v>1838</v>
      </c>
      <c r="B1004" s="168">
        <f t="shared" si="32"/>
        <v>7</v>
      </c>
      <c r="C1004" s="169" t="s">
        <v>91</v>
      </c>
      <c r="D1004" s="170"/>
      <c r="E1004" s="54"/>
      <c r="F1004" s="33"/>
      <c r="G1004" s="23"/>
    </row>
    <row r="1005" customHeight="1" spans="1:7">
      <c r="A1005" s="167" t="s">
        <v>1839</v>
      </c>
      <c r="B1005" s="168">
        <f t="shared" si="32"/>
        <v>7</v>
      </c>
      <c r="C1005" s="169" t="s">
        <v>93</v>
      </c>
      <c r="D1005" s="170"/>
      <c r="E1005" s="54"/>
      <c r="F1005" s="33"/>
      <c r="G1005" s="23"/>
    </row>
    <row r="1006" customHeight="1" spans="1:7">
      <c r="A1006" s="167" t="s">
        <v>1840</v>
      </c>
      <c r="B1006" s="168">
        <f t="shared" si="32"/>
        <v>7</v>
      </c>
      <c r="C1006" s="169" t="s">
        <v>1841</v>
      </c>
      <c r="D1006" s="170"/>
      <c r="E1006" s="54"/>
      <c r="F1006" s="33"/>
      <c r="G1006" s="23"/>
    </row>
    <row r="1007" customHeight="1" spans="1:7">
      <c r="A1007" s="167" t="s">
        <v>1842</v>
      </c>
      <c r="B1007" s="168">
        <f t="shared" si="32"/>
        <v>7</v>
      </c>
      <c r="C1007" s="169" t="s">
        <v>1843</v>
      </c>
      <c r="D1007" s="170"/>
      <c r="E1007" s="54"/>
      <c r="F1007" s="33"/>
      <c r="G1007" s="23"/>
    </row>
    <row r="1008" customHeight="1" spans="1:7">
      <c r="A1008" s="167" t="s">
        <v>1844</v>
      </c>
      <c r="B1008" s="168">
        <f t="shared" si="32"/>
        <v>7</v>
      </c>
      <c r="C1008" s="169" t="s">
        <v>1845</v>
      </c>
      <c r="D1008" s="170"/>
      <c r="E1008" s="54"/>
      <c r="F1008" s="33"/>
      <c r="G1008" s="23"/>
    </row>
    <row r="1009" customHeight="1" spans="1:7">
      <c r="A1009" s="167" t="s">
        <v>1846</v>
      </c>
      <c r="B1009" s="168">
        <f t="shared" si="32"/>
        <v>7</v>
      </c>
      <c r="C1009" s="169" t="s">
        <v>1847</v>
      </c>
      <c r="D1009" s="170"/>
      <c r="E1009" s="54"/>
      <c r="F1009" s="33"/>
      <c r="G1009" s="23"/>
    </row>
    <row r="1010" customHeight="1" spans="1:7">
      <c r="A1010" s="167" t="s">
        <v>1848</v>
      </c>
      <c r="B1010" s="168">
        <f t="shared" si="32"/>
        <v>7</v>
      </c>
      <c r="C1010" s="169" t="s">
        <v>1849</v>
      </c>
      <c r="D1010" s="170"/>
      <c r="E1010" s="54"/>
      <c r="F1010" s="33"/>
      <c r="G1010" s="23"/>
    </row>
    <row r="1011" customHeight="1" spans="1:7">
      <c r="A1011" s="167" t="s">
        <v>1850</v>
      </c>
      <c r="B1011" s="168">
        <f t="shared" si="32"/>
        <v>7</v>
      </c>
      <c r="C1011" s="169" t="s">
        <v>1851</v>
      </c>
      <c r="D1011" s="170"/>
      <c r="E1011" s="54"/>
      <c r="F1011" s="33"/>
      <c r="G1011" s="23"/>
    </row>
    <row r="1012" customHeight="1" spans="1:7">
      <c r="A1012" s="162" t="s">
        <v>1852</v>
      </c>
      <c r="B1012" s="163">
        <f t="shared" si="32"/>
        <v>5</v>
      </c>
      <c r="C1012" s="164" t="s">
        <v>1853</v>
      </c>
      <c r="D1012" s="165"/>
      <c r="E1012" s="165"/>
      <c r="F1012" s="165"/>
      <c r="G1012" s="166"/>
    </row>
    <row r="1013" customHeight="1" spans="1:7">
      <c r="A1013" s="167" t="s">
        <v>1854</v>
      </c>
      <c r="B1013" s="168">
        <f t="shared" si="32"/>
        <v>7</v>
      </c>
      <c r="C1013" s="169" t="s">
        <v>89</v>
      </c>
      <c r="D1013" s="170"/>
      <c r="E1013" s="54"/>
      <c r="F1013" s="33"/>
      <c r="G1013" s="23"/>
    </row>
    <row r="1014" customHeight="1" spans="1:7">
      <c r="A1014" s="167" t="s">
        <v>1855</v>
      </c>
      <c r="B1014" s="168">
        <f t="shared" si="32"/>
        <v>7</v>
      </c>
      <c r="C1014" s="169" t="s">
        <v>91</v>
      </c>
      <c r="D1014" s="170"/>
      <c r="E1014" s="54"/>
      <c r="F1014" s="33"/>
      <c r="G1014" s="23"/>
    </row>
    <row r="1015" customHeight="1" spans="1:7">
      <c r="A1015" s="167" t="s">
        <v>1856</v>
      </c>
      <c r="B1015" s="168">
        <f t="shared" si="32"/>
        <v>7</v>
      </c>
      <c r="C1015" s="169" t="s">
        <v>93</v>
      </c>
      <c r="D1015" s="170"/>
      <c r="E1015" s="54"/>
      <c r="F1015" s="33"/>
      <c r="G1015" s="23"/>
    </row>
    <row r="1016" customHeight="1" spans="1:7">
      <c r="A1016" s="167" t="s">
        <v>1857</v>
      </c>
      <c r="B1016" s="168">
        <f t="shared" si="32"/>
        <v>7</v>
      </c>
      <c r="C1016" s="169" t="s">
        <v>1858</v>
      </c>
      <c r="D1016" s="170"/>
      <c r="E1016" s="54"/>
      <c r="F1016" s="33"/>
      <c r="G1016" s="23"/>
    </row>
    <row r="1017" customHeight="1" spans="1:7">
      <c r="A1017" s="167" t="s">
        <v>1859</v>
      </c>
      <c r="B1017" s="168">
        <f t="shared" si="32"/>
        <v>7</v>
      </c>
      <c r="C1017" s="169" t="s">
        <v>1860</v>
      </c>
      <c r="D1017" s="170"/>
      <c r="E1017" s="54"/>
      <c r="F1017" s="33"/>
      <c r="G1017" s="23"/>
    </row>
    <row r="1018" customHeight="1" spans="1:7">
      <c r="A1018" s="167" t="s">
        <v>1861</v>
      </c>
      <c r="B1018" s="168">
        <f t="shared" si="32"/>
        <v>7</v>
      </c>
      <c r="C1018" s="169" t="s">
        <v>1862</v>
      </c>
      <c r="D1018" s="170"/>
      <c r="E1018" s="54"/>
      <c r="F1018" s="33"/>
      <c r="G1018" s="23"/>
    </row>
    <row r="1019" customHeight="1" spans="1:7">
      <c r="A1019" s="167" t="s">
        <v>1863</v>
      </c>
      <c r="B1019" s="168">
        <f t="shared" si="32"/>
        <v>7</v>
      </c>
      <c r="C1019" s="169" t="s">
        <v>1864</v>
      </c>
      <c r="D1019" s="170"/>
      <c r="E1019" s="54"/>
      <c r="F1019" s="33"/>
      <c r="G1019" s="23"/>
    </row>
    <row r="1020" customHeight="1" spans="1:7">
      <c r="A1020" s="167" t="s">
        <v>1865</v>
      </c>
      <c r="B1020" s="168">
        <f t="shared" si="32"/>
        <v>7</v>
      </c>
      <c r="C1020" s="169" t="s">
        <v>1866</v>
      </c>
      <c r="D1020" s="170"/>
      <c r="E1020" s="54"/>
      <c r="F1020" s="33"/>
      <c r="G1020" s="23"/>
    </row>
    <row r="1021" customHeight="1" spans="1:7">
      <c r="A1021" s="167" t="s">
        <v>1867</v>
      </c>
      <c r="B1021" s="168">
        <f t="shared" si="32"/>
        <v>7</v>
      </c>
      <c r="C1021" s="169" t="s">
        <v>1868</v>
      </c>
      <c r="D1021" s="170"/>
      <c r="E1021" s="54"/>
      <c r="F1021" s="33"/>
      <c r="G1021" s="23"/>
    </row>
    <row r="1022" customHeight="1" spans="1:7">
      <c r="A1022" s="162" t="s">
        <v>1869</v>
      </c>
      <c r="B1022" s="163">
        <f t="shared" si="32"/>
        <v>5</v>
      </c>
      <c r="C1022" s="164" t="s">
        <v>1870</v>
      </c>
      <c r="D1022" s="165"/>
      <c r="E1022" s="165"/>
      <c r="F1022" s="165"/>
      <c r="G1022" s="166"/>
    </row>
    <row r="1023" customHeight="1" spans="1:7">
      <c r="A1023" s="167" t="s">
        <v>1871</v>
      </c>
      <c r="B1023" s="168">
        <f t="shared" si="32"/>
        <v>7</v>
      </c>
      <c r="C1023" s="169" t="s">
        <v>89</v>
      </c>
      <c r="D1023" s="170"/>
      <c r="E1023" s="54"/>
      <c r="F1023" s="33"/>
      <c r="G1023" s="23"/>
    </row>
    <row r="1024" customHeight="1" spans="1:7">
      <c r="A1024" s="167" t="s">
        <v>1872</v>
      </c>
      <c r="B1024" s="168">
        <f t="shared" si="32"/>
        <v>7</v>
      </c>
      <c r="C1024" s="169" t="s">
        <v>91</v>
      </c>
      <c r="D1024" s="170"/>
      <c r="E1024" s="54"/>
      <c r="F1024" s="33"/>
      <c r="G1024" s="23"/>
    </row>
    <row r="1025" customHeight="1" spans="1:7">
      <c r="A1025" s="167" t="s">
        <v>1873</v>
      </c>
      <c r="B1025" s="168">
        <f t="shared" si="32"/>
        <v>7</v>
      </c>
      <c r="C1025" s="169" t="s">
        <v>93</v>
      </c>
      <c r="D1025" s="170"/>
      <c r="E1025" s="54"/>
      <c r="F1025" s="33"/>
      <c r="G1025" s="23"/>
    </row>
    <row r="1026" customHeight="1" spans="1:7">
      <c r="A1026" s="167" t="s">
        <v>1874</v>
      </c>
      <c r="B1026" s="168">
        <f t="shared" si="32"/>
        <v>7</v>
      </c>
      <c r="C1026" s="169" t="s">
        <v>1849</v>
      </c>
      <c r="D1026" s="170"/>
      <c r="E1026" s="54"/>
      <c r="F1026" s="33"/>
      <c r="G1026" s="23"/>
    </row>
    <row r="1027" customHeight="1" spans="1:7">
      <c r="A1027" s="167" t="s">
        <v>1875</v>
      </c>
      <c r="B1027" s="168">
        <f t="shared" si="32"/>
        <v>7</v>
      </c>
      <c r="C1027" s="169" t="s">
        <v>1876</v>
      </c>
      <c r="D1027" s="170"/>
      <c r="E1027" s="54"/>
      <c r="F1027" s="33"/>
      <c r="G1027" s="23"/>
    </row>
    <row r="1028" customHeight="1" spans="1:7">
      <c r="A1028" s="167" t="s">
        <v>1877</v>
      </c>
      <c r="B1028" s="168">
        <f t="shared" si="32"/>
        <v>7</v>
      </c>
      <c r="C1028" s="169" t="s">
        <v>1878</v>
      </c>
      <c r="D1028" s="170"/>
      <c r="E1028" s="54"/>
      <c r="F1028" s="33"/>
      <c r="G1028" s="23"/>
    </row>
    <row r="1029" customHeight="1" spans="1:7">
      <c r="A1029" s="162" t="s">
        <v>1879</v>
      </c>
      <c r="B1029" s="163">
        <f t="shared" si="32"/>
        <v>5</v>
      </c>
      <c r="C1029" s="164" t="s">
        <v>1880</v>
      </c>
      <c r="D1029" s="165"/>
      <c r="E1029" s="165"/>
      <c r="F1029" s="165"/>
      <c r="G1029" s="166"/>
    </row>
    <row r="1030" customHeight="1" spans="1:7">
      <c r="A1030" s="167" t="s">
        <v>1881</v>
      </c>
      <c r="B1030" s="168">
        <f t="shared" ref="B1030:B1093" si="33">LEN(A1030)</f>
        <v>7</v>
      </c>
      <c r="C1030" s="169" t="s">
        <v>1882</v>
      </c>
      <c r="D1030" s="170"/>
      <c r="E1030" s="54"/>
      <c r="F1030" s="33"/>
      <c r="G1030" s="23"/>
    </row>
    <row r="1031" customHeight="1" spans="1:7">
      <c r="A1031" s="167" t="s">
        <v>1883</v>
      </c>
      <c r="B1031" s="168">
        <f t="shared" si="33"/>
        <v>7</v>
      </c>
      <c r="C1031" s="169" t="s">
        <v>1884</v>
      </c>
      <c r="D1031" s="170"/>
      <c r="E1031" s="54"/>
      <c r="F1031" s="33"/>
      <c r="G1031" s="23"/>
    </row>
    <row r="1032" customHeight="1" spans="1:7">
      <c r="A1032" s="167" t="s">
        <v>1885</v>
      </c>
      <c r="B1032" s="168">
        <f t="shared" si="33"/>
        <v>7</v>
      </c>
      <c r="C1032" s="169" t="s">
        <v>1886</v>
      </c>
      <c r="D1032" s="170"/>
      <c r="E1032" s="54"/>
      <c r="F1032" s="33"/>
      <c r="G1032" s="23"/>
    </row>
    <row r="1033" customHeight="1" spans="1:7">
      <c r="A1033" s="167" t="s">
        <v>1887</v>
      </c>
      <c r="B1033" s="168">
        <f t="shared" si="33"/>
        <v>7</v>
      </c>
      <c r="C1033" s="169" t="s">
        <v>1888</v>
      </c>
      <c r="D1033" s="170"/>
      <c r="E1033" s="54"/>
      <c r="F1033" s="33"/>
      <c r="G1033" s="23"/>
    </row>
    <row r="1034" customHeight="1" spans="1:7">
      <c r="A1034" s="162" t="s">
        <v>1889</v>
      </c>
      <c r="B1034" s="163">
        <f t="shared" si="33"/>
        <v>5</v>
      </c>
      <c r="C1034" s="164" t="s">
        <v>1890</v>
      </c>
      <c r="D1034" s="172"/>
      <c r="E1034" s="165">
        <f>F1034-D1034</f>
        <v>28625</v>
      </c>
      <c r="F1034" s="165">
        <f>SUM(F1035:F1036)</f>
        <v>28625</v>
      </c>
      <c r="G1034" s="166"/>
    </row>
    <row r="1035" customHeight="1" spans="1:7">
      <c r="A1035" s="167" t="s">
        <v>1891</v>
      </c>
      <c r="B1035" s="168">
        <f t="shared" si="33"/>
        <v>7</v>
      </c>
      <c r="C1035" s="169" t="s">
        <v>1892</v>
      </c>
      <c r="D1035" s="170"/>
      <c r="E1035" s="54"/>
      <c r="F1035" s="33"/>
      <c r="G1035" s="23"/>
    </row>
    <row r="1036" customHeight="1" spans="1:7">
      <c r="A1036" s="167" t="s">
        <v>1893</v>
      </c>
      <c r="B1036" s="168">
        <f t="shared" si="33"/>
        <v>7</v>
      </c>
      <c r="C1036" s="169" t="s">
        <v>1894</v>
      </c>
      <c r="D1036" s="170"/>
      <c r="E1036" s="54">
        <f>F1036-D1036</f>
        <v>28625</v>
      </c>
      <c r="F1036" s="33">
        <v>28625</v>
      </c>
      <c r="G1036" s="23"/>
    </row>
    <row r="1037" customHeight="1" spans="1:7">
      <c r="A1037" s="159" t="s">
        <v>1895</v>
      </c>
      <c r="B1037" s="156">
        <f t="shared" si="33"/>
        <v>3</v>
      </c>
      <c r="C1037" s="155" t="s">
        <v>1896</v>
      </c>
      <c r="D1037" s="160">
        <f>D1048+D1069+D1087</f>
        <v>3463194.02</v>
      </c>
      <c r="E1037" s="160">
        <f>F1037-D1037</f>
        <v>7470478.33</v>
      </c>
      <c r="F1037" s="160">
        <f>F1048+F1069+F1087</f>
        <v>10933672.35</v>
      </c>
      <c r="G1037" s="161">
        <f>E1037/D1037</f>
        <v>2.15710649962372</v>
      </c>
    </row>
    <row r="1038" customHeight="1" spans="1:7">
      <c r="A1038" s="162" t="s">
        <v>1897</v>
      </c>
      <c r="B1038" s="163">
        <f t="shared" si="33"/>
        <v>5</v>
      </c>
      <c r="C1038" s="164" t="s">
        <v>1898</v>
      </c>
      <c r="D1038" s="172"/>
      <c r="E1038" s="165"/>
      <c r="F1038" s="165"/>
      <c r="G1038" s="166"/>
    </row>
    <row r="1039" customHeight="1" spans="1:7">
      <c r="A1039" s="167" t="s">
        <v>1899</v>
      </c>
      <c r="B1039" s="168">
        <f t="shared" si="33"/>
        <v>7</v>
      </c>
      <c r="C1039" s="169" t="s">
        <v>89</v>
      </c>
      <c r="D1039" s="170"/>
      <c r="E1039" s="54"/>
      <c r="F1039" s="33"/>
      <c r="G1039" s="23"/>
    </row>
    <row r="1040" customHeight="1" spans="1:7">
      <c r="A1040" s="167" t="s">
        <v>1900</v>
      </c>
      <c r="B1040" s="168">
        <f t="shared" si="33"/>
        <v>7</v>
      </c>
      <c r="C1040" s="169" t="s">
        <v>91</v>
      </c>
      <c r="D1040" s="170"/>
      <c r="E1040" s="54"/>
      <c r="F1040" s="33"/>
      <c r="G1040" s="23"/>
    </row>
    <row r="1041" customHeight="1" spans="1:7">
      <c r="A1041" s="167" t="s">
        <v>1901</v>
      </c>
      <c r="B1041" s="168">
        <f t="shared" si="33"/>
        <v>7</v>
      </c>
      <c r="C1041" s="169" t="s">
        <v>93</v>
      </c>
      <c r="D1041" s="170"/>
      <c r="E1041" s="54"/>
      <c r="F1041" s="33"/>
      <c r="G1041" s="23"/>
    </row>
    <row r="1042" customHeight="1" spans="1:7">
      <c r="A1042" s="167" t="s">
        <v>1902</v>
      </c>
      <c r="B1042" s="168">
        <f t="shared" si="33"/>
        <v>7</v>
      </c>
      <c r="C1042" s="169" t="s">
        <v>1903</v>
      </c>
      <c r="D1042" s="170"/>
      <c r="E1042" s="54"/>
      <c r="F1042" s="33"/>
      <c r="G1042" s="23"/>
    </row>
    <row r="1043" customHeight="1" spans="1:7">
      <c r="A1043" s="167" t="s">
        <v>1904</v>
      </c>
      <c r="B1043" s="168">
        <f t="shared" si="33"/>
        <v>7</v>
      </c>
      <c r="C1043" s="169" t="s">
        <v>1905</v>
      </c>
      <c r="D1043" s="170"/>
      <c r="E1043" s="54"/>
      <c r="F1043" s="33"/>
      <c r="G1043" s="23"/>
    </row>
    <row r="1044" customHeight="1" spans="1:7">
      <c r="A1044" s="167" t="s">
        <v>1906</v>
      </c>
      <c r="B1044" s="168">
        <f t="shared" si="33"/>
        <v>7</v>
      </c>
      <c r="C1044" s="169" t="s">
        <v>1907</v>
      </c>
      <c r="D1044" s="170"/>
      <c r="E1044" s="54"/>
      <c r="F1044" s="33"/>
      <c r="G1044" s="23"/>
    </row>
    <row r="1045" customHeight="1" spans="1:7">
      <c r="A1045" s="167" t="s">
        <v>1908</v>
      </c>
      <c r="B1045" s="168">
        <f t="shared" si="33"/>
        <v>7</v>
      </c>
      <c r="C1045" s="169" t="s">
        <v>1909</v>
      </c>
      <c r="D1045" s="170"/>
      <c r="E1045" s="54"/>
      <c r="F1045" s="33"/>
      <c r="G1045" s="23"/>
    </row>
    <row r="1046" customHeight="1" spans="1:7">
      <c r="A1046" s="167" t="s">
        <v>1910</v>
      </c>
      <c r="B1046" s="168">
        <f t="shared" si="33"/>
        <v>7</v>
      </c>
      <c r="C1046" s="169" t="s">
        <v>1911</v>
      </c>
      <c r="D1046" s="170"/>
      <c r="E1046" s="54"/>
      <c r="F1046" s="33"/>
      <c r="G1046" s="23"/>
    </row>
    <row r="1047" customHeight="1" spans="1:7">
      <c r="A1047" s="167" t="s">
        <v>1912</v>
      </c>
      <c r="B1047" s="168">
        <f t="shared" si="33"/>
        <v>7</v>
      </c>
      <c r="C1047" s="169" t="s">
        <v>1913</v>
      </c>
      <c r="D1047" s="170"/>
      <c r="E1047" s="54"/>
      <c r="F1047" s="33"/>
      <c r="G1047" s="23"/>
    </row>
    <row r="1048" customHeight="1" spans="1:7">
      <c r="A1048" s="162" t="s">
        <v>1914</v>
      </c>
      <c r="B1048" s="163">
        <f t="shared" si="33"/>
        <v>5</v>
      </c>
      <c r="C1048" s="164" t="s">
        <v>1915</v>
      </c>
      <c r="D1048" s="165">
        <f>SUM(D1049:D1063)</f>
        <v>1000000</v>
      </c>
      <c r="E1048" s="165">
        <f>F1048-D1048</f>
        <v>2100500</v>
      </c>
      <c r="F1048" s="165">
        <f>SUM(F1049:F1063)</f>
        <v>3100500</v>
      </c>
      <c r="G1048" s="166">
        <f>E1048/D1048</f>
        <v>2.1005</v>
      </c>
    </row>
    <row r="1049" customHeight="1" spans="1:7">
      <c r="A1049" s="167" t="s">
        <v>1916</v>
      </c>
      <c r="B1049" s="168">
        <f t="shared" si="33"/>
        <v>7</v>
      </c>
      <c r="C1049" s="169" t="s">
        <v>89</v>
      </c>
      <c r="D1049" s="170"/>
      <c r="E1049" s="54"/>
      <c r="F1049" s="33"/>
      <c r="G1049" s="23"/>
    </row>
    <row r="1050" customHeight="1" spans="1:7">
      <c r="A1050" s="167" t="s">
        <v>1917</v>
      </c>
      <c r="B1050" s="168">
        <f t="shared" si="33"/>
        <v>7</v>
      </c>
      <c r="C1050" s="169" t="s">
        <v>91</v>
      </c>
      <c r="D1050" s="170"/>
      <c r="E1050" s="54"/>
      <c r="F1050" s="33"/>
      <c r="G1050" s="23"/>
    </row>
    <row r="1051" customHeight="1" spans="1:7">
      <c r="A1051" s="167" t="s">
        <v>1918</v>
      </c>
      <c r="B1051" s="168">
        <f t="shared" si="33"/>
        <v>7</v>
      </c>
      <c r="C1051" s="169" t="s">
        <v>93</v>
      </c>
      <c r="D1051" s="170"/>
      <c r="E1051" s="54"/>
      <c r="F1051" s="33"/>
      <c r="G1051" s="23"/>
    </row>
    <row r="1052" customHeight="1" spans="1:7">
      <c r="A1052" s="167" t="s">
        <v>1919</v>
      </c>
      <c r="B1052" s="168">
        <f t="shared" si="33"/>
        <v>7</v>
      </c>
      <c r="C1052" s="169" t="s">
        <v>1920</v>
      </c>
      <c r="D1052" s="170"/>
      <c r="E1052" s="54"/>
      <c r="F1052" s="33"/>
      <c r="G1052" s="23"/>
    </row>
    <row r="1053" customHeight="1" spans="1:7">
      <c r="A1053" s="167" t="s">
        <v>1921</v>
      </c>
      <c r="B1053" s="168">
        <f t="shared" si="33"/>
        <v>7</v>
      </c>
      <c r="C1053" s="169" t="s">
        <v>1922</v>
      </c>
      <c r="D1053" s="170"/>
      <c r="E1053" s="54"/>
      <c r="F1053" s="33"/>
      <c r="G1053" s="23"/>
    </row>
    <row r="1054" customHeight="1" spans="1:7">
      <c r="A1054" s="167" t="s">
        <v>1923</v>
      </c>
      <c r="B1054" s="168">
        <f t="shared" si="33"/>
        <v>7</v>
      </c>
      <c r="C1054" s="169" t="s">
        <v>1924</v>
      </c>
      <c r="D1054" s="170"/>
      <c r="E1054" s="54"/>
      <c r="F1054" s="33"/>
      <c r="G1054" s="23"/>
    </row>
    <row r="1055" customHeight="1" spans="1:7">
      <c r="A1055" s="167" t="s">
        <v>1925</v>
      </c>
      <c r="B1055" s="168">
        <f t="shared" si="33"/>
        <v>7</v>
      </c>
      <c r="C1055" s="169" t="s">
        <v>1926</v>
      </c>
      <c r="D1055" s="170"/>
      <c r="E1055" s="54"/>
      <c r="F1055" s="33"/>
      <c r="G1055" s="23"/>
    </row>
    <row r="1056" customHeight="1" spans="1:7">
      <c r="A1056" s="167" t="s">
        <v>1927</v>
      </c>
      <c r="B1056" s="168">
        <f t="shared" si="33"/>
        <v>7</v>
      </c>
      <c r="C1056" s="169" t="s">
        <v>1928</v>
      </c>
      <c r="D1056" s="170"/>
      <c r="E1056" s="54"/>
      <c r="F1056" s="33"/>
      <c r="G1056" s="23"/>
    </row>
    <row r="1057" customHeight="1" spans="1:7">
      <c r="A1057" s="167" t="s">
        <v>1929</v>
      </c>
      <c r="B1057" s="168">
        <f t="shared" si="33"/>
        <v>7</v>
      </c>
      <c r="C1057" s="169" t="s">
        <v>1930</v>
      </c>
      <c r="D1057" s="170"/>
      <c r="E1057" s="54"/>
      <c r="F1057" s="33"/>
      <c r="G1057" s="23"/>
    </row>
    <row r="1058" customHeight="1" spans="1:7">
      <c r="A1058" s="167" t="s">
        <v>1931</v>
      </c>
      <c r="B1058" s="168">
        <f t="shared" si="33"/>
        <v>7</v>
      </c>
      <c r="C1058" s="169" t="s">
        <v>1932</v>
      </c>
      <c r="D1058" s="170"/>
      <c r="E1058" s="54"/>
      <c r="F1058" s="33"/>
      <c r="G1058" s="23"/>
    </row>
    <row r="1059" customHeight="1" spans="1:7">
      <c r="A1059" s="167" t="s">
        <v>1933</v>
      </c>
      <c r="B1059" s="168">
        <f t="shared" si="33"/>
        <v>7</v>
      </c>
      <c r="C1059" s="169" t="s">
        <v>1934</v>
      </c>
      <c r="D1059" s="170"/>
      <c r="E1059" s="54"/>
      <c r="F1059" s="33"/>
      <c r="G1059" s="23"/>
    </row>
    <row r="1060" customHeight="1" spans="1:7">
      <c r="A1060" s="167" t="s">
        <v>1935</v>
      </c>
      <c r="B1060" s="168">
        <f t="shared" si="33"/>
        <v>7</v>
      </c>
      <c r="C1060" s="169" t="s">
        <v>1936</v>
      </c>
      <c r="D1060" s="170"/>
      <c r="E1060" s="54"/>
      <c r="F1060" s="33"/>
      <c r="G1060" s="23"/>
    </row>
    <row r="1061" customHeight="1" spans="1:7">
      <c r="A1061" s="167" t="s">
        <v>1937</v>
      </c>
      <c r="B1061" s="168">
        <f t="shared" si="33"/>
        <v>7</v>
      </c>
      <c r="C1061" s="169" t="s">
        <v>1938</v>
      </c>
      <c r="D1061" s="170"/>
      <c r="E1061" s="54"/>
      <c r="F1061" s="33"/>
      <c r="G1061" s="23"/>
    </row>
    <row r="1062" customHeight="1" spans="1:7">
      <c r="A1062" s="167" t="s">
        <v>1939</v>
      </c>
      <c r="B1062" s="168">
        <f t="shared" si="33"/>
        <v>7</v>
      </c>
      <c r="C1062" s="169" t="s">
        <v>1940</v>
      </c>
      <c r="D1062" s="170"/>
      <c r="E1062" s="54"/>
      <c r="F1062" s="33"/>
      <c r="G1062" s="23"/>
    </row>
    <row r="1063" customHeight="1" spans="1:7">
      <c r="A1063" s="167" t="s">
        <v>1941</v>
      </c>
      <c r="B1063" s="168">
        <f t="shared" si="33"/>
        <v>7</v>
      </c>
      <c r="C1063" s="169" t="s">
        <v>1942</v>
      </c>
      <c r="D1063" s="170">
        <v>1000000</v>
      </c>
      <c r="E1063" s="54">
        <f>F1063-D1063</f>
        <v>2100500</v>
      </c>
      <c r="F1063" s="33">
        <v>3100500</v>
      </c>
      <c r="G1063" s="23">
        <f>E1063/D1063</f>
        <v>2.1005</v>
      </c>
    </row>
    <row r="1064" customHeight="1" spans="1:7">
      <c r="A1064" s="162" t="s">
        <v>1943</v>
      </c>
      <c r="B1064" s="163">
        <f t="shared" si="33"/>
        <v>5</v>
      </c>
      <c r="C1064" s="164" t="s">
        <v>1944</v>
      </c>
      <c r="D1064" s="165"/>
      <c r="E1064" s="165"/>
      <c r="F1064" s="165"/>
      <c r="G1064" s="166"/>
    </row>
    <row r="1065" customHeight="1" spans="1:7">
      <c r="A1065" s="167" t="s">
        <v>1945</v>
      </c>
      <c r="B1065" s="168">
        <f t="shared" si="33"/>
        <v>7</v>
      </c>
      <c r="C1065" s="169" t="s">
        <v>89</v>
      </c>
      <c r="D1065" s="170"/>
      <c r="E1065" s="54"/>
      <c r="F1065" s="33"/>
      <c r="G1065" s="23"/>
    </row>
    <row r="1066" customHeight="1" spans="1:7">
      <c r="A1066" s="167" t="s">
        <v>1946</v>
      </c>
      <c r="B1066" s="168">
        <f t="shared" si="33"/>
        <v>7</v>
      </c>
      <c r="C1066" s="169" t="s">
        <v>91</v>
      </c>
      <c r="D1066" s="170"/>
      <c r="E1066" s="54"/>
      <c r="F1066" s="33"/>
      <c r="G1066" s="23"/>
    </row>
    <row r="1067" customHeight="1" spans="1:7">
      <c r="A1067" s="167" t="s">
        <v>1947</v>
      </c>
      <c r="B1067" s="168">
        <f t="shared" si="33"/>
        <v>7</v>
      </c>
      <c r="C1067" s="169" t="s">
        <v>93</v>
      </c>
      <c r="D1067" s="170"/>
      <c r="E1067" s="54"/>
      <c r="F1067" s="33"/>
      <c r="G1067" s="23"/>
    </row>
    <row r="1068" customHeight="1" spans="1:7">
      <c r="A1068" s="167" t="s">
        <v>1948</v>
      </c>
      <c r="B1068" s="168">
        <f t="shared" si="33"/>
        <v>7</v>
      </c>
      <c r="C1068" s="169" t="s">
        <v>1949</v>
      </c>
      <c r="D1068" s="170"/>
      <c r="E1068" s="54"/>
      <c r="F1068" s="33"/>
      <c r="G1068" s="23"/>
    </row>
    <row r="1069" customHeight="1" spans="1:7">
      <c r="A1069" s="162" t="s">
        <v>1950</v>
      </c>
      <c r="B1069" s="163">
        <f t="shared" si="33"/>
        <v>5</v>
      </c>
      <c r="C1069" s="164" t="s">
        <v>1951</v>
      </c>
      <c r="D1069" s="165">
        <f>SUM(D1070:D1079)</f>
        <v>622679.14</v>
      </c>
      <c r="E1069" s="165">
        <f>F1069-D1069</f>
        <v>899467.54</v>
      </c>
      <c r="F1069" s="165">
        <f>SUM(F1070:F1079)</f>
        <v>1522146.68</v>
      </c>
      <c r="G1069" s="166">
        <f>E1069/D1069</f>
        <v>1.44451208049141</v>
      </c>
    </row>
    <row r="1070" customHeight="1" spans="1:7">
      <c r="A1070" s="167" t="s">
        <v>1952</v>
      </c>
      <c r="B1070" s="168">
        <f t="shared" si="33"/>
        <v>7</v>
      </c>
      <c r="C1070" s="169" t="s">
        <v>89</v>
      </c>
      <c r="D1070" s="170">
        <v>622679.14</v>
      </c>
      <c r="E1070" s="54">
        <f>F1070-D1070</f>
        <v>843147.54</v>
      </c>
      <c r="F1070" s="33">
        <v>1465826.68</v>
      </c>
      <c r="G1070" s="23">
        <f>E1070/D1070</f>
        <v>1.35406421355307</v>
      </c>
    </row>
    <row r="1071" customHeight="1" spans="1:7">
      <c r="A1071" s="167" t="s">
        <v>1953</v>
      </c>
      <c r="B1071" s="168">
        <f t="shared" si="33"/>
        <v>7</v>
      </c>
      <c r="C1071" s="169" t="s">
        <v>91</v>
      </c>
      <c r="D1071" s="170">
        <v>0</v>
      </c>
      <c r="E1071" s="54">
        <f>F1071-D1071</f>
        <v>46320</v>
      </c>
      <c r="F1071" s="33">
        <v>46320</v>
      </c>
      <c r="G1071" s="23"/>
    </row>
    <row r="1072" customHeight="1" spans="1:7">
      <c r="A1072" s="167" t="s">
        <v>1954</v>
      </c>
      <c r="B1072" s="168">
        <f t="shared" si="33"/>
        <v>7</v>
      </c>
      <c r="C1072" s="169" t="s">
        <v>93</v>
      </c>
      <c r="D1072" s="170"/>
      <c r="E1072" s="54"/>
      <c r="F1072" s="33"/>
      <c r="G1072" s="23"/>
    </row>
    <row r="1073" customHeight="1" spans="1:7">
      <c r="A1073" s="167" t="s">
        <v>1955</v>
      </c>
      <c r="B1073" s="168">
        <f t="shared" si="33"/>
        <v>7</v>
      </c>
      <c r="C1073" s="169" t="s">
        <v>1956</v>
      </c>
      <c r="D1073" s="170"/>
      <c r="E1073" s="54"/>
      <c r="F1073" s="33"/>
      <c r="G1073" s="23"/>
    </row>
    <row r="1074" customHeight="1" spans="1:7">
      <c r="A1074" s="167" t="s">
        <v>1957</v>
      </c>
      <c r="B1074" s="168">
        <f t="shared" si="33"/>
        <v>7</v>
      </c>
      <c r="C1074" s="169" t="s">
        <v>1958</v>
      </c>
      <c r="D1074" s="170"/>
      <c r="E1074" s="54"/>
      <c r="F1074" s="33"/>
      <c r="G1074" s="23"/>
    </row>
    <row r="1075" customHeight="1" spans="1:7">
      <c r="A1075" s="167" t="s">
        <v>1959</v>
      </c>
      <c r="B1075" s="168">
        <f t="shared" si="33"/>
        <v>7</v>
      </c>
      <c r="C1075" s="169" t="s">
        <v>1960</v>
      </c>
      <c r="D1075" s="170"/>
      <c r="E1075" s="54"/>
      <c r="F1075" s="33"/>
      <c r="G1075" s="23"/>
    </row>
    <row r="1076" customHeight="1" spans="1:7">
      <c r="A1076" s="167" t="s">
        <v>1961</v>
      </c>
      <c r="B1076" s="168">
        <f t="shared" si="33"/>
        <v>7</v>
      </c>
      <c r="C1076" s="169" t="s">
        <v>1962</v>
      </c>
      <c r="D1076" s="170"/>
      <c r="E1076" s="54"/>
      <c r="F1076" s="33"/>
      <c r="G1076" s="23"/>
    </row>
    <row r="1077" customHeight="1" spans="1:7">
      <c r="A1077" s="167" t="s">
        <v>1963</v>
      </c>
      <c r="B1077" s="168">
        <f t="shared" si="33"/>
        <v>7</v>
      </c>
      <c r="C1077" s="169" t="s">
        <v>1964</v>
      </c>
      <c r="D1077" s="170">
        <v>0</v>
      </c>
      <c r="E1077" s="54">
        <f>F1077-D1077</f>
        <v>10000</v>
      </c>
      <c r="F1077" s="33">
        <v>10000</v>
      </c>
      <c r="G1077" s="23"/>
    </row>
    <row r="1078" customHeight="1" spans="1:7">
      <c r="A1078" s="167" t="s">
        <v>1965</v>
      </c>
      <c r="B1078" s="168">
        <f t="shared" si="33"/>
        <v>7</v>
      </c>
      <c r="C1078" s="169" t="s">
        <v>107</v>
      </c>
      <c r="D1078" s="170"/>
      <c r="E1078" s="54"/>
      <c r="F1078" s="33"/>
      <c r="G1078" s="23"/>
    </row>
    <row r="1079" customHeight="1" spans="1:7">
      <c r="A1079" s="167" t="s">
        <v>1966</v>
      </c>
      <c r="B1079" s="168">
        <f t="shared" si="33"/>
        <v>7</v>
      </c>
      <c r="C1079" s="169" t="s">
        <v>1967</v>
      </c>
      <c r="D1079" s="170"/>
      <c r="E1079" s="54"/>
      <c r="F1079" s="33"/>
      <c r="G1079" s="23"/>
    </row>
    <row r="1080" customHeight="1" spans="1:7">
      <c r="A1080" s="162" t="s">
        <v>1968</v>
      </c>
      <c r="B1080" s="163">
        <f t="shared" si="33"/>
        <v>5</v>
      </c>
      <c r="C1080" s="164" t="s">
        <v>1969</v>
      </c>
      <c r="D1080" s="172"/>
      <c r="E1080" s="165"/>
      <c r="F1080" s="165"/>
      <c r="G1080" s="166"/>
    </row>
    <row r="1081" customHeight="1" spans="1:7">
      <c r="A1081" s="167" t="s">
        <v>1970</v>
      </c>
      <c r="B1081" s="168">
        <f t="shared" si="33"/>
        <v>7</v>
      </c>
      <c r="C1081" s="169" t="s">
        <v>89</v>
      </c>
      <c r="D1081" s="170"/>
      <c r="E1081" s="54"/>
      <c r="F1081" s="33"/>
      <c r="G1081" s="23"/>
    </row>
    <row r="1082" customHeight="1" spans="1:7">
      <c r="A1082" s="167" t="s">
        <v>1971</v>
      </c>
      <c r="B1082" s="168">
        <f t="shared" si="33"/>
        <v>7</v>
      </c>
      <c r="C1082" s="169" t="s">
        <v>91</v>
      </c>
      <c r="D1082" s="170"/>
      <c r="E1082" s="54"/>
      <c r="F1082" s="33"/>
      <c r="G1082" s="23"/>
    </row>
    <row r="1083" customHeight="1" spans="1:7">
      <c r="A1083" s="167" t="s">
        <v>1972</v>
      </c>
      <c r="B1083" s="168">
        <f t="shared" si="33"/>
        <v>7</v>
      </c>
      <c r="C1083" s="169" t="s">
        <v>93</v>
      </c>
      <c r="D1083" s="170"/>
      <c r="E1083" s="54"/>
      <c r="F1083" s="33"/>
      <c r="G1083" s="23"/>
    </row>
    <row r="1084" customHeight="1" spans="1:7">
      <c r="A1084" s="167" t="s">
        <v>1973</v>
      </c>
      <c r="B1084" s="168">
        <f t="shared" si="33"/>
        <v>7</v>
      </c>
      <c r="C1084" s="169" t="s">
        <v>1974</v>
      </c>
      <c r="D1084" s="170"/>
      <c r="E1084" s="54"/>
      <c r="F1084" s="33"/>
      <c r="G1084" s="23"/>
    </row>
    <row r="1085" customHeight="1" spans="1:7">
      <c r="A1085" s="167" t="s">
        <v>1975</v>
      </c>
      <c r="B1085" s="168">
        <f t="shared" si="33"/>
        <v>7</v>
      </c>
      <c r="C1085" s="169" t="s">
        <v>1976</v>
      </c>
      <c r="D1085" s="170"/>
      <c r="E1085" s="54"/>
      <c r="F1085" s="33"/>
      <c r="G1085" s="23"/>
    </row>
    <row r="1086" customHeight="1" spans="1:7">
      <c r="A1086" s="167" t="s">
        <v>1977</v>
      </c>
      <c r="B1086" s="168">
        <f t="shared" si="33"/>
        <v>7</v>
      </c>
      <c r="C1086" s="169" t="s">
        <v>1978</v>
      </c>
      <c r="D1086" s="170"/>
      <c r="E1086" s="54"/>
      <c r="F1086" s="33"/>
      <c r="G1086" s="23"/>
    </row>
    <row r="1087" customHeight="1" spans="1:7">
      <c r="A1087" s="162" t="s">
        <v>1979</v>
      </c>
      <c r="B1087" s="163">
        <f t="shared" si="33"/>
        <v>5</v>
      </c>
      <c r="C1087" s="164" t="s">
        <v>1980</v>
      </c>
      <c r="D1087" s="165">
        <f>SUM(D1088:D1094)</f>
        <v>1840514.88</v>
      </c>
      <c r="E1087" s="165">
        <f>F1087-D1087</f>
        <v>4470510.79</v>
      </c>
      <c r="F1087" s="165">
        <f>SUM(F1088:F1094)</f>
        <v>6311025.67</v>
      </c>
      <c r="G1087" s="166">
        <f>E1087/D1087</f>
        <v>2.42894574696402</v>
      </c>
    </row>
    <row r="1088" customHeight="1" spans="1:7">
      <c r="A1088" s="167" t="s">
        <v>1981</v>
      </c>
      <c r="B1088" s="168">
        <f t="shared" si="33"/>
        <v>7</v>
      </c>
      <c r="C1088" s="169" t="s">
        <v>89</v>
      </c>
      <c r="D1088" s="170"/>
      <c r="E1088" s="54"/>
      <c r="F1088" s="33"/>
      <c r="G1088" s="23"/>
    </row>
    <row r="1089" customHeight="1" spans="1:7">
      <c r="A1089" s="167" t="s">
        <v>1982</v>
      </c>
      <c r="B1089" s="168">
        <f t="shared" si="33"/>
        <v>7</v>
      </c>
      <c r="C1089" s="169" t="s">
        <v>91</v>
      </c>
      <c r="D1089" s="170"/>
      <c r="E1089" s="54"/>
      <c r="F1089" s="33"/>
      <c r="G1089" s="23"/>
    </row>
    <row r="1090" customHeight="1" spans="1:7">
      <c r="A1090" s="167" t="s">
        <v>1983</v>
      </c>
      <c r="B1090" s="168">
        <f t="shared" si="33"/>
        <v>7</v>
      </c>
      <c r="C1090" s="169" t="s">
        <v>93</v>
      </c>
      <c r="D1090" s="170"/>
      <c r="E1090" s="54"/>
      <c r="F1090" s="33"/>
      <c r="G1090" s="23"/>
    </row>
    <row r="1091" customHeight="1" spans="1:7">
      <c r="A1091" s="167" t="s">
        <v>1984</v>
      </c>
      <c r="B1091" s="168">
        <f t="shared" si="33"/>
        <v>7</v>
      </c>
      <c r="C1091" s="169" t="s">
        <v>1985</v>
      </c>
      <c r="D1091" s="170"/>
      <c r="E1091" s="54"/>
      <c r="F1091" s="33"/>
      <c r="G1091" s="23"/>
    </row>
    <row r="1092" customHeight="1" spans="1:7">
      <c r="A1092" s="167" t="s">
        <v>1986</v>
      </c>
      <c r="B1092" s="168">
        <f t="shared" si="33"/>
        <v>7</v>
      </c>
      <c r="C1092" s="169" t="s">
        <v>1987</v>
      </c>
      <c r="D1092" s="170"/>
      <c r="E1092" s="54"/>
      <c r="F1092" s="33"/>
      <c r="G1092" s="23"/>
    </row>
    <row r="1093" customHeight="1" spans="1:7">
      <c r="A1093" s="167" t="s">
        <v>1988</v>
      </c>
      <c r="B1093" s="168">
        <f t="shared" si="33"/>
        <v>7</v>
      </c>
      <c r="C1093" s="169" t="s">
        <v>1989</v>
      </c>
      <c r="D1093" s="170"/>
      <c r="E1093" s="54"/>
      <c r="F1093" s="33"/>
      <c r="G1093" s="23"/>
    </row>
    <row r="1094" customHeight="1" spans="1:7">
      <c r="A1094" s="167" t="s">
        <v>1990</v>
      </c>
      <c r="B1094" s="168">
        <f t="shared" ref="B1094:B1157" si="34">LEN(A1094)</f>
        <v>7</v>
      </c>
      <c r="C1094" s="169" t="s">
        <v>1991</v>
      </c>
      <c r="D1094" s="170">
        <v>1840514.88</v>
      </c>
      <c r="E1094" s="54">
        <f>F1094-D1094</f>
        <v>4470510.79</v>
      </c>
      <c r="F1094" s="33">
        <v>6311025.67</v>
      </c>
      <c r="G1094" s="23">
        <f>E1094/D1094</f>
        <v>2.42894574696402</v>
      </c>
    </row>
    <row r="1095" customHeight="1" spans="1:7">
      <c r="A1095" s="162" t="s">
        <v>1992</v>
      </c>
      <c r="B1095" s="163">
        <f t="shared" si="34"/>
        <v>5</v>
      </c>
      <c r="C1095" s="164" t="s">
        <v>1993</v>
      </c>
      <c r="D1095" s="172"/>
      <c r="E1095" s="165"/>
      <c r="F1095" s="165"/>
      <c r="G1095" s="166"/>
    </row>
    <row r="1096" customHeight="1" spans="1:7">
      <c r="A1096" s="167" t="s">
        <v>1994</v>
      </c>
      <c r="B1096" s="168">
        <f t="shared" si="34"/>
        <v>7</v>
      </c>
      <c r="C1096" s="169" t="s">
        <v>1995</v>
      </c>
      <c r="D1096" s="170"/>
      <c r="E1096" s="54"/>
      <c r="F1096" s="33"/>
      <c r="G1096" s="23"/>
    </row>
    <row r="1097" customHeight="1" spans="1:7">
      <c r="A1097" s="167" t="s">
        <v>1996</v>
      </c>
      <c r="B1097" s="168">
        <f t="shared" si="34"/>
        <v>7</v>
      </c>
      <c r="C1097" s="169" t="s">
        <v>1997</v>
      </c>
      <c r="D1097" s="170"/>
      <c r="E1097" s="54"/>
      <c r="F1097" s="33"/>
      <c r="G1097" s="23"/>
    </row>
    <row r="1098" customHeight="1" spans="1:7">
      <c r="A1098" s="167" t="s">
        <v>1998</v>
      </c>
      <c r="B1098" s="168">
        <f t="shared" si="34"/>
        <v>7</v>
      </c>
      <c r="C1098" s="169" t="s">
        <v>1999</v>
      </c>
      <c r="D1098" s="170"/>
      <c r="E1098" s="54"/>
      <c r="F1098" s="33"/>
      <c r="G1098" s="23"/>
    </row>
    <row r="1099" customHeight="1" spans="1:7">
      <c r="A1099" s="167" t="s">
        <v>2000</v>
      </c>
      <c r="B1099" s="168">
        <f t="shared" si="34"/>
        <v>7</v>
      </c>
      <c r="C1099" s="169" t="s">
        <v>2001</v>
      </c>
      <c r="D1099" s="170"/>
      <c r="E1099" s="54"/>
      <c r="F1099" s="33"/>
      <c r="G1099" s="23"/>
    </row>
    <row r="1100" customHeight="1" spans="1:7">
      <c r="A1100" s="167" t="s">
        <v>2002</v>
      </c>
      <c r="B1100" s="168">
        <f t="shared" si="34"/>
        <v>7</v>
      </c>
      <c r="C1100" s="169" t="s">
        <v>2003</v>
      </c>
      <c r="D1100" s="170"/>
      <c r="E1100" s="54"/>
      <c r="F1100" s="33"/>
      <c r="G1100" s="23"/>
    </row>
    <row r="1101" customHeight="1" spans="1:7">
      <c r="A1101" s="159" t="s">
        <v>2004</v>
      </c>
      <c r="B1101" s="156">
        <f t="shared" si="34"/>
        <v>3</v>
      </c>
      <c r="C1101" s="155" t="s">
        <v>2005</v>
      </c>
      <c r="D1101" s="185"/>
      <c r="E1101" s="160">
        <f>F1101-D1101</f>
        <v>12000000</v>
      </c>
      <c r="F1101" s="160">
        <f>F1102+F1112</f>
        <v>12000000</v>
      </c>
      <c r="G1101" s="161"/>
    </row>
    <row r="1102" customHeight="1" spans="1:7">
      <c r="A1102" s="162" t="s">
        <v>2006</v>
      </c>
      <c r="B1102" s="163">
        <f t="shared" si="34"/>
        <v>5</v>
      </c>
      <c r="C1102" s="164" t="s">
        <v>2007</v>
      </c>
      <c r="D1102" s="172"/>
      <c r="E1102" s="165">
        <f>F1102-D1102</f>
        <v>12000000</v>
      </c>
      <c r="F1102" s="165">
        <f>SUM(F1103:F1111)</f>
        <v>12000000</v>
      </c>
      <c r="G1102" s="166"/>
    </row>
    <row r="1103" customHeight="1" spans="1:7">
      <c r="A1103" s="167" t="s">
        <v>2008</v>
      </c>
      <c r="B1103" s="168">
        <f t="shared" si="34"/>
        <v>7</v>
      </c>
      <c r="C1103" s="169" t="s">
        <v>89</v>
      </c>
      <c r="D1103" s="170"/>
      <c r="E1103" s="54">
        <f>F1103-D1103</f>
        <v>12000000</v>
      </c>
      <c r="F1103" s="33">
        <v>12000000</v>
      </c>
      <c r="G1103" s="23"/>
    </row>
    <row r="1104" customHeight="1" spans="1:7">
      <c r="A1104" s="167" t="s">
        <v>2009</v>
      </c>
      <c r="B1104" s="168">
        <f t="shared" si="34"/>
        <v>7</v>
      </c>
      <c r="C1104" s="169" t="s">
        <v>91</v>
      </c>
      <c r="D1104" s="170"/>
      <c r="E1104" s="54"/>
      <c r="F1104" s="33"/>
      <c r="G1104" s="23"/>
    </row>
    <row r="1105" customHeight="1" spans="1:7">
      <c r="A1105" s="167" t="s">
        <v>2010</v>
      </c>
      <c r="B1105" s="168">
        <f t="shared" si="34"/>
        <v>7</v>
      </c>
      <c r="C1105" s="169" t="s">
        <v>93</v>
      </c>
      <c r="D1105" s="170"/>
      <c r="E1105" s="54"/>
      <c r="F1105" s="33"/>
      <c r="G1105" s="23"/>
    </row>
    <row r="1106" customHeight="1" spans="1:7">
      <c r="A1106" s="167" t="s">
        <v>2011</v>
      </c>
      <c r="B1106" s="168">
        <f t="shared" si="34"/>
        <v>7</v>
      </c>
      <c r="C1106" s="169" t="s">
        <v>2012</v>
      </c>
      <c r="D1106" s="170"/>
      <c r="E1106" s="54"/>
      <c r="F1106" s="33"/>
      <c r="G1106" s="23"/>
    </row>
    <row r="1107" customHeight="1" spans="1:7">
      <c r="A1107" s="167" t="s">
        <v>2013</v>
      </c>
      <c r="B1107" s="168">
        <f t="shared" si="34"/>
        <v>7</v>
      </c>
      <c r="C1107" s="169" t="s">
        <v>2014</v>
      </c>
      <c r="D1107" s="170"/>
      <c r="E1107" s="54"/>
      <c r="F1107" s="33"/>
      <c r="G1107" s="23"/>
    </row>
    <row r="1108" customHeight="1" spans="1:7">
      <c r="A1108" s="167" t="s">
        <v>2015</v>
      </c>
      <c r="B1108" s="168">
        <f t="shared" si="34"/>
        <v>7</v>
      </c>
      <c r="C1108" s="169" t="s">
        <v>2016</v>
      </c>
      <c r="D1108" s="170"/>
      <c r="E1108" s="54"/>
      <c r="F1108" s="33"/>
      <c r="G1108" s="23"/>
    </row>
    <row r="1109" customHeight="1" spans="1:7">
      <c r="A1109" s="167" t="s">
        <v>2017</v>
      </c>
      <c r="B1109" s="168">
        <f t="shared" si="34"/>
        <v>7</v>
      </c>
      <c r="C1109" s="169" t="s">
        <v>2018</v>
      </c>
      <c r="D1109" s="170"/>
      <c r="E1109" s="54"/>
      <c r="F1109" s="33"/>
      <c r="G1109" s="23"/>
    </row>
    <row r="1110" customHeight="1" spans="1:7">
      <c r="A1110" s="167" t="s">
        <v>2019</v>
      </c>
      <c r="B1110" s="168">
        <f t="shared" si="34"/>
        <v>7</v>
      </c>
      <c r="C1110" s="169" t="s">
        <v>107</v>
      </c>
      <c r="D1110" s="170"/>
      <c r="E1110" s="54"/>
      <c r="F1110" s="33"/>
      <c r="G1110" s="23"/>
    </row>
    <row r="1111" customHeight="1" spans="1:7">
      <c r="A1111" s="167" t="s">
        <v>2020</v>
      </c>
      <c r="B1111" s="168">
        <f t="shared" si="34"/>
        <v>7</v>
      </c>
      <c r="C1111" s="169" t="s">
        <v>2021</v>
      </c>
      <c r="D1111" s="170"/>
      <c r="E1111" s="54"/>
      <c r="F1111" s="33"/>
      <c r="G1111" s="23"/>
    </row>
    <row r="1112" customHeight="1" spans="1:7">
      <c r="A1112" s="162" t="s">
        <v>2022</v>
      </c>
      <c r="B1112" s="163">
        <f t="shared" si="34"/>
        <v>5</v>
      </c>
      <c r="C1112" s="164" t="s">
        <v>2023</v>
      </c>
      <c r="D1112" s="172"/>
      <c r="E1112" s="165"/>
      <c r="F1112" s="165"/>
      <c r="G1112" s="166"/>
    </row>
    <row r="1113" customHeight="1" spans="1:7">
      <c r="A1113" s="167" t="s">
        <v>2024</v>
      </c>
      <c r="B1113" s="168">
        <f t="shared" si="34"/>
        <v>7</v>
      </c>
      <c r="C1113" s="169" t="s">
        <v>89</v>
      </c>
      <c r="D1113" s="170"/>
      <c r="E1113" s="54"/>
      <c r="F1113" s="33"/>
      <c r="G1113" s="23"/>
    </row>
    <row r="1114" customHeight="1" spans="1:7">
      <c r="A1114" s="167" t="s">
        <v>2025</v>
      </c>
      <c r="B1114" s="168">
        <f t="shared" si="34"/>
        <v>7</v>
      </c>
      <c r="C1114" s="169" t="s">
        <v>91</v>
      </c>
      <c r="D1114" s="170"/>
      <c r="E1114" s="54"/>
      <c r="F1114" s="33"/>
      <c r="G1114" s="23"/>
    </row>
    <row r="1115" customHeight="1" spans="1:7">
      <c r="A1115" s="167" t="s">
        <v>2026</v>
      </c>
      <c r="B1115" s="168">
        <f t="shared" si="34"/>
        <v>7</v>
      </c>
      <c r="C1115" s="169" t="s">
        <v>93</v>
      </c>
      <c r="D1115" s="170"/>
      <c r="E1115" s="54"/>
      <c r="F1115" s="33"/>
      <c r="G1115" s="23"/>
    </row>
    <row r="1116" customHeight="1" spans="1:7">
      <c r="A1116" s="167" t="s">
        <v>2027</v>
      </c>
      <c r="B1116" s="168">
        <f t="shared" si="34"/>
        <v>7</v>
      </c>
      <c r="C1116" s="169" t="s">
        <v>2028</v>
      </c>
      <c r="D1116" s="170"/>
      <c r="E1116" s="54"/>
      <c r="F1116" s="33"/>
      <c r="G1116" s="23"/>
    </row>
    <row r="1117" customHeight="1" spans="1:7">
      <c r="A1117" s="167" t="s">
        <v>2029</v>
      </c>
      <c r="B1117" s="168">
        <f t="shared" si="34"/>
        <v>7</v>
      </c>
      <c r="C1117" s="169" t="s">
        <v>2030</v>
      </c>
      <c r="D1117" s="170"/>
      <c r="E1117" s="54"/>
      <c r="F1117" s="33"/>
      <c r="G1117" s="23"/>
    </row>
    <row r="1118" customHeight="1" spans="1:7">
      <c r="A1118" s="162" t="s">
        <v>2031</v>
      </c>
      <c r="B1118" s="163">
        <f t="shared" si="34"/>
        <v>5</v>
      </c>
      <c r="C1118" s="164" t="s">
        <v>2032</v>
      </c>
      <c r="D1118" s="172"/>
      <c r="E1118" s="165"/>
      <c r="F1118" s="165"/>
      <c r="G1118" s="166"/>
    </row>
    <row r="1119" customHeight="1" spans="1:7">
      <c r="A1119" s="167" t="s">
        <v>2033</v>
      </c>
      <c r="B1119" s="168">
        <f t="shared" si="34"/>
        <v>7</v>
      </c>
      <c r="C1119" s="169" t="s">
        <v>2034</v>
      </c>
      <c r="D1119" s="170"/>
      <c r="E1119" s="54"/>
      <c r="F1119" s="33"/>
      <c r="G1119" s="23"/>
    </row>
    <row r="1120" customHeight="1" spans="1:7">
      <c r="A1120" s="167" t="s">
        <v>2035</v>
      </c>
      <c r="B1120" s="168">
        <f t="shared" si="34"/>
        <v>7</v>
      </c>
      <c r="C1120" s="169" t="s">
        <v>2036</v>
      </c>
      <c r="D1120" s="170"/>
      <c r="E1120" s="54"/>
      <c r="F1120" s="33"/>
      <c r="G1120" s="23"/>
    </row>
    <row r="1121" customHeight="1" spans="1:7">
      <c r="A1121" s="159" t="s">
        <v>2037</v>
      </c>
      <c r="B1121" s="156">
        <f t="shared" si="34"/>
        <v>3</v>
      </c>
      <c r="C1121" s="155" t="s">
        <v>2038</v>
      </c>
      <c r="D1121" s="160">
        <f>D1139</f>
        <v>9717756.22</v>
      </c>
      <c r="E1121" s="160">
        <f>F1121-D1121</f>
        <v>17126783.47</v>
      </c>
      <c r="F1121" s="160">
        <f>F1139</f>
        <v>26844539.69</v>
      </c>
      <c r="G1121" s="161">
        <f>E1121/D1121</f>
        <v>1.76242160044636</v>
      </c>
    </row>
    <row r="1122" customHeight="1" spans="1:7">
      <c r="A1122" s="162" t="s">
        <v>2039</v>
      </c>
      <c r="B1122" s="163">
        <f t="shared" si="34"/>
        <v>5</v>
      </c>
      <c r="C1122" s="164" t="s">
        <v>2040</v>
      </c>
      <c r="D1122" s="172"/>
      <c r="E1122" s="165"/>
      <c r="F1122" s="165"/>
      <c r="G1122" s="166"/>
    </row>
    <row r="1123" customHeight="1" spans="1:7">
      <c r="A1123" s="167" t="s">
        <v>2041</v>
      </c>
      <c r="B1123" s="168">
        <f t="shared" si="34"/>
        <v>7</v>
      </c>
      <c r="C1123" s="169" t="s">
        <v>89</v>
      </c>
      <c r="D1123" s="170"/>
      <c r="E1123" s="54"/>
      <c r="F1123" s="33"/>
      <c r="G1123" s="23"/>
    </row>
    <row r="1124" customHeight="1" spans="1:7">
      <c r="A1124" s="167" t="s">
        <v>2042</v>
      </c>
      <c r="B1124" s="168">
        <f t="shared" si="34"/>
        <v>7</v>
      </c>
      <c r="C1124" s="169" t="s">
        <v>91</v>
      </c>
      <c r="D1124" s="170"/>
      <c r="E1124" s="54"/>
      <c r="F1124" s="33"/>
      <c r="G1124" s="23"/>
    </row>
    <row r="1125" customHeight="1" spans="1:7">
      <c r="A1125" s="167" t="s">
        <v>2043</v>
      </c>
      <c r="B1125" s="168">
        <f t="shared" si="34"/>
        <v>7</v>
      </c>
      <c r="C1125" s="169" t="s">
        <v>93</v>
      </c>
      <c r="D1125" s="170"/>
      <c r="E1125" s="54"/>
      <c r="F1125" s="33"/>
      <c r="G1125" s="23"/>
    </row>
    <row r="1126" customHeight="1" spans="1:7">
      <c r="A1126" s="167" t="s">
        <v>2044</v>
      </c>
      <c r="B1126" s="168">
        <f t="shared" si="34"/>
        <v>7</v>
      </c>
      <c r="C1126" s="169" t="s">
        <v>2045</v>
      </c>
      <c r="D1126" s="170"/>
      <c r="E1126" s="54"/>
      <c r="F1126" s="33"/>
      <c r="G1126" s="23"/>
    </row>
    <row r="1127" customHeight="1" spans="1:7">
      <c r="A1127" s="167" t="s">
        <v>2046</v>
      </c>
      <c r="B1127" s="168">
        <f t="shared" si="34"/>
        <v>7</v>
      </c>
      <c r="C1127" s="169" t="s">
        <v>107</v>
      </c>
      <c r="D1127" s="170"/>
      <c r="E1127" s="54"/>
      <c r="F1127" s="33"/>
      <c r="G1127" s="23"/>
    </row>
    <row r="1128" customHeight="1" spans="1:7">
      <c r="A1128" s="167" t="s">
        <v>2047</v>
      </c>
      <c r="B1128" s="168">
        <f t="shared" si="34"/>
        <v>7</v>
      </c>
      <c r="C1128" s="169" t="s">
        <v>2048</v>
      </c>
      <c r="D1128" s="170"/>
      <c r="E1128" s="54"/>
      <c r="F1128" s="33"/>
      <c r="G1128" s="23"/>
    </row>
    <row r="1129" customHeight="1" spans="1:7">
      <c r="A1129" s="162" t="s">
        <v>2049</v>
      </c>
      <c r="B1129" s="163">
        <f t="shared" si="34"/>
        <v>5</v>
      </c>
      <c r="C1129" s="164" t="s">
        <v>2050</v>
      </c>
      <c r="D1129" s="172"/>
      <c r="E1129" s="165"/>
      <c r="F1129" s="165"/>
      <c r="G1129" s="166"/>
    </row>
    <row r="1130" customHeight="1" spans="1:7">
      <c r="A1130" s="167" t="s">
        <v>2051</v>
      </c>
      <c r="B1130" s="168">
        <f t="shared" si="34"/>
        <v>7</v>
      </c>
      <c r="C1130" s="169" t="s">
        <v>2052</v>
      </c>
      <c r="D1130" s="170"/>
      <c r="E1130" s="54"/>
      <c r="F1130" s="33"/>
      <c r="G1130" s="23"/>
    </row>
    <row r="1131" customHeight="1" spans="1:7">
      <c r="A1131" s="167" t="s">
        <v>2053</v>
      </c>
      <c r="B1131" s="168">
        <f t="shared" si="34"/>
        <v>7</v>
      </c>
      <c r="C1131" s="169" t="s">
        <v>2054</v>
      </c>
      <c r="D1131" s="170"/>
      <c r="E1131" s="54"/>
      <c r="F1131" s="33"/>
      <c r="G1131" s="23"/>
    </row>
    <row r="1132" customHeight="1" spans="1:7">
      <c r="A1132" s="167" t="s">
        <v>2055</v>
      </c>
      <c r="B1132" s="168">
        <f t="shared" si="34"/>
        <v>7</v>
      </c>
      <c r="C1132" s="169" t="s">
        <v>2056</v>
      </c>
      <c r="D1132" s="170"/>
      <c r="E1132" s="54"/>
      <c r="F1132" s="33"/>
      <c r="G1132" s="23"/>
    </row>
    <row r="1133" customHeight="1" spans="1:7">
      <c r="A1133" s="167" t="s">
        <v>2057</v>
      </c>
      <c r="B1133" s="168">
        <f t="shared" si="34"/>
        <v>7</v>
      </c>
      <c r="C1133" s="169" t="s">
        <v>2058</v>
      </c>
      <c r="D1133" s="170"/>
      <c r="E1133" s="54"/>
      <c r="F1133" s="33"/>
      <c r="G1133" s="23"/>
    </row>
    <row r="1134" customHeight="1" spans="1:7">
      <c r="A1134" s="167" t="s">
        <v>2059</v>
      </c>
      <c r="B1134" s="168">
        <f t="shared" si="34"/>
        <v>7</v>
      </c>
      <c r="C1134" s="169" t="s">
        <v>2060</v>
      </c>
      <c r="D1134" s="170"/>
      <c r="E1134" s="54"/>
      <c r="F1134" s="33"/>
      <c r="G1134" s="23"/>
    </row>
    <row r="1135" customHeight="1" spans="1:7">
      <c r="A1135" s="167" t="s">
        <v>2061</v>
      </c>
      <c r="B1135" s="168">
        <f t="shared" si="34"/>
        <v>7</v>
      </c>
      <c r="C1135" s="169" t="s">
        <v>2062</v>
      </c>
      <c r="D1135" s="170"/>
      <c r="E1135" s="54"/>
      <c r="F1135" s="33"/>
      <c r="G1135" s="23"/>
    </row>
    <row r="1136" customHeight="1" spans="1:7">
      <c r="A1136" s="167" t="s">
        <v>2063</v>
      </c>
      <c r="B1136" s="168">
        <f t="shared" si="34"/>
        <v>7</v>
      </c>
      <c r="C1136" s="169" t="s">
        <v>2064</v>
      </c>
      <c r="D1136" s="170"/>
      <c r="E1136" s="54"/>
      <c r="F1136" s="33"/>
      <c r="G1136" s="23"/>
    </row>
    <row r="1137" customHeight="1" spans="1:7">
      <c r="A1137" s="167" t="s">
        <v>2065</v>
      </c>
      <c r="B1137" s="168">
        <f t="shared" si="34"/>
        <v>7</v>
      </c>
      <c r="C1137" s="169" t="s">
        <v>2066</v>
      </c>
      <c r="D1137" s="170"/>
      <c r="E1137" s="54"/>
      <c r="F1137" s="33"/>
      <c r="G1137" s="23"/>
    </row>
    <row r="1138" customHeight="1" spans="1:7">
      <c r="A1138" s="167" t="s">
        <v>2067</v>
      </c>
      <c r="B1138" s="168">
        <f t="shared" si="34"/>
        <v>7</v>
      </c>
      <c r="C1138" s="169" t="s">
        <v>2068</v>
      </c>
      <c r="D1138" s="170"/>
      <c r="E1138" s="54"/>
      <c r="F1138" s="33"/>
      <c r="G1138" s="23"/>
    </row>
    <row r="1139" customHeight="1" spans="1:7">
      <c r="A1139" s="162" t="s">
        <v>2069</v>
      </c>
      <c r="B1139" s="163">
        <f t="shared" si="34"/>
        <v>5</v>
      </c>
      <c r="C1139" s="164" t="s">
        <v>2070</v>
      </c>
      <c r="D1139" s="165">
        <f>SUM(D1140:D1144)</f>
        <v>9717756.22</v>
      </c>
      <c r="E1139" s="165">
        <f>F1139-D1139</f>
        <v>17126783.47</v>
      </c>
      <c r="F1139" s="165">
        <f>SUM(F1140:F1144)</f>
        <v>26844539.69</v>
      </c>
      <c r="G1139" s="166">
        <f>E1139/D1139</f>
        <v>1.76242160044636</v>
      </c>
    </row>
    <row r="1140" customHeight="1" spans="1:7">
      <c r="A1140" s="167" t="s">
        <v>2071</v>
      </c>
      <c r="B1140" s="168">
        <f t="shared" si="34"/>
        <v>7</v>
      </c>
      <c r="C1140" s="169" t="s">
        <v>2072</v>
      </c>
      <c r="D1140" s="170"/>
      <c r="E1140" s="54"/>
      <c r="F1140" s="33"/>
      <c r="G1140" s="23"/>
    </row>
    <row r="1141" customHeight="1" spans="1:7">
      <c r="A1141" s="167" t="s">
        <v>2073</v>
      </c>
      <c r="B1141" s="168">
        <f t="shared" si="34"/>
        <v>7</v>
      </c>
      <c r="C1141" s="169" t="s">
        <v>2074</v>
      </c>
      <c r="D1141" s="170">
        <v>9717756.22</v>
      </c>
      <c r="E1141" s="54">
        <f>F1141-D1141</f>
        <v>17126783.47</v>
      </c>
      <c r="F1141" s="33">
        <v>26844539.69</v>
      </c>
      <c r="G1141" s="23">
        <f>E1141/D1141</f>
        <v>1.76242160044636</v>
      </c>
    </row>
    <row r="1142" customHeight="1" spans="1:7">
      <c r="A1142" s="167" t="s">
        <v>2075</v>
      </c>
      <c r="B1142" s="168">
        <f t="shared" si="34"/>
        <v>7</v>
      </c>
      <c r="C1142" s="169" t="s">
        <v>2076</v>
      </c>
      <c r="D1142" s="170"/>
      <c r="E1142" s="54"/>
      <c r="F1142" s="33"/>
      <c r="G1142" s="23"/>
    </row>
    <row r="1143" customHeight="1" spans="1:7">
      <c r="A1143" s="167" t="s">
        <v>2077</v>
      </c>
      <c r="B1143" s="168">
        <f t="shared" si="34"/>
        <v>7</v>
      </c>
      <c r="C1143" s="169" t="s">
        <v>2078</v>
      </c>
      <c r="D1143" s="170"/>
      <c r="E1143" s="54"/>
      <c r="F1143" s="33"/>
      <c r="G1143" s="23"/>
    </row>
    <row r="1144" customHeight="1" spans="1:7">
      <c r="A1144" s="167" t="s">
        <v>2079</v>
      </c>
      <c r="B1144" s="168">
        <f t="shared" si="34"/>
        <v>7</v>
      </c>
      <c r="C1144" s="169" t="s">
        <v>2080</v>
      </c>
      <c r="D1144" s="170"/>
      <c r="E1144" s="54"/>
      <c r="F1144" s="33"/>
      <c r="G1144" s="23"/>
    </row>
    <row r="1145" customHeight="1" spans="1:7">
      <c r="A1145" s="162" t="s">
        <v>2081</v>
      </c>
      <c r="B1145" s="163">
        <f t="shared" si="34"/>
        <v>5</v>
      </c>
      <c r="C1145" s="164" t="s">
        <v>2082</v>
      </c>
      <c r="D1145" s="172"/>
      <c r="E1145" s="165"/>
      <c r="F1145" s="165"/>
      <c r="G1145" s="166"/>
    </row>
    <row r="1146" customHeight="1" spans="1:7">
      <c r="A1146" s="167" t="s">
        <v>2083</v>
      </c>
      <c r="B1146" s="168">
        <f t="shared" si="34"/>
        <v>7</v>
      </c>
      <c r="C1146" s="169" t="s">
        <v>2084</v>
      </c>
      <c r="D1146" s="170"/>
      <c r="E1146" s="54"/>
      <c r="F1146" s="33"/>
      <c r="G1146" s="23"/>
    </row>
    <row r="1147" customHeight="1" spans="1:7">
      <c r="A1147" s="167" t="s">
        <v>2085</v>
      </c>
      <c r="B1147" s="168">
        <f t="shared" si="34"/>
        <v>7</v>
      </c>
      <c r="C1147" s="169" t="s">
        <v>2086</v>
      </c>
      <c r="D1147" s="170"/>
      <c r="E1147" s="54"/>
      <c r="F1147" s="33"/>
      <c r="G1147" s="23"/>
    </row>
    <row r="1148" customHeight="1" spans="1:7">
      <c r="A1148" s="162" t="s">
        <v>2087</v>
      </c>
      <c r="B1148" s="163">
        <f t="shared" si="34"/>
        <v>5</v>
      </c>
      <c r="C1148" s="164" t="s">
        <v>2088</v>
      </c>
      <c r="D1148" s="172"/>
      <c r="E1148" s="165"/>
      <c r="F1148" s="165"/>
      <c r="G1148" s="166"/>
    </row>
    <row r="1149" customHeight="1" spans="1:7">
      <c r="A1149" s="167" t="s">
        <v>2089</v>
      </c>
      <c r="B1149" s="168">
        <f t="shared" si="34"/>
        <v>7</v>
      </c>
      <c r="C1149" s="169" t="s">
        <v>2090</v>
      </c>
      <c r="D1149" s="170"/>
      <c r="E1149" s="54"/>
      <c r="F1149" s="33"/>
      <c r="G1149" s="23"/>
    </row>
    <row r="1150" customHeight="1" spans="1:7">
      <c r="A1150" s="167" t="s">
        <v>2091</v>
      </c>
      <c r="B1150" s="168">
        <f t="shared" si="34"/>
        <v>7</v>
      </c>
      <c r="C1150" s="169" t="s">
        <v>2092</v>
      </c>
      <c r="D1150" s="170"/>
      <c r="E1150" s="54"/>
      <c r="F1150" s="33"/>
      <c r="G1150" s="23"/>
    </row>
    <row r="1151" customHeight="1" spans="1:7">
      <c r="A1151" s="159" t="s">
        <v>2093</v>
      </c>
      <c r="B1151" s="156">
        <f t="shared" si="34"/>
        <v>3</v>
      </c>
      <c r="C1151" s="155" t="s">
        <v>2094</v>
      </c>
      <c r="D1151" s="160"/>
      <c r="E1151" s="160"/>
      <c r="F1151" s="160"/>
      <c r="G1151" s="161"/>
    </row>
    <row r="1152" customHeight="1" spans="1:7">
      <c r="A1152" s="162" t="s">
        <v>2095</v>
      </c>
      <c r="B1152" s="163">
        <f t="shared" si="34"/>
        <v>5</v>
      </c>
      <c r="C1152" s="164" t="s">
        <v>2096</v>
      </c>
      <c r="D1152" s="165"/>
      <c r="E1152" s="165"/>
      <c r="F1152" s="165"/>
      <c r="G1152" s="166"/>
    </row>
    <row r="1153" customHeight="1" spans="1:7">
      <c r="A1153" s="162" t="s">
        <v>2097</v>
      </c>
      <c r="B1153" s="163">
        <f t="shared" si="34"/>
        <v>5</v>
      </c>
      <c r="C1153" s="164" t="s">
        <v>2098</v>
      </c>
      <c r="D1153" s="165"/>
      <c r="E1153" s="165"/>
      <c r="F1153" s="165"/>
      <c r="G1153" s="166"/>
    </row>
    <row r="1154" customHeight="1" spans="1:7">
      <c r="A1154" s="162" t="s">
        <v>2099</v>
      </c>
      <c r="B1154" s="163">
        <f t="shared" si="34"/>
        <v>5</v>
      </c>
      <c r="C1154" s="164" t="s">
        <v>2100</v>
      </c>
      <c r="D1154" s="165"/>
      <c r="E1154" s="165"/>
      <c r="F1154" s="165"/>
      <c r="G1154" s="166"/>
    </row>
    <row r="1155" customHeight="1" spans="1:7">
      <c r="A1155" s="162" t="s">
        <v>2101</v>
      </c>
      <c r="B1155" s="163">
        <f t="shared" si="34"/>
        <v>5</v>
      </c>
      <c r="C1155" s="164" t="s">
        <v>2102</v>
      </c>
      <c r="D1155" s="165"/>
      <c r="E1155" s="165"/>
      <c r="F1155" s="165"/>
      <c r="G1155" s="166"/>
    </row>
    <row r="1156" customHeight="1" spans="1:7">
      <c r="A1156" s="162" t="s">
        <v>2103</v>
      </c>
      <c r="B1156" s="163">
        <f t="shared" si="34"/>
        <v>5</v>
      </c>
      <c r="C1156" s="164" t="s">
        <v>2104</v>
      </c>
      <c r="D1156" s="165"/>
      <c r="E1156" s="165"/>
      <c r="F1156" s="165"/>
      <c r="G1156" s="166"/>
    </row>
    <row r="1157" customHeight="1" spans="1:7">
      <c r="A1157" s="162" t="s">
        <v>2105</v>
      </c>
      <c r="B1157" s="163">
        <f t="shared" si="34"/>
        <v>5</v>
      </c>
      <c r="C1157" s="164" t="s">
        <v>1597</v>
      </c>
      <c r="D1157" s="165"/>
      <c r="E1157" s="165"/>
      <c r="F1157" s="165"/>
      <c r="G1157" s="166"/>
    </row>
    <row r="1158" customHeight="1" spans="1:7">
      <c r="A1158" s="162" t="s">
        <v>2106</v>
      </c>
      <c r="B1158" s="163">
        <f t="shared" ref="B1158:B1221" si="35">LEN(A1158)</f>
        <v>5</v>
      </c>
      <c r="C1158" s="164" t="s">
        <v>2107</v>
      </c>
      <c r="D1158" s="165"/>
      <c r="E1158" s="165"/>
      <c r="F1158" s="165"/>
      <c r="G1158" s="166"/>
    </row>
    <row r="1159" customHeight="1" spans="1:7">
      <c r="A1159" s="162" t="s">
        <v>2108</v>
      </c>
      <c r="B1159" s="163">
        <f t="shared" si="35"/>
        <v>5</v>
      </c>
      <c r="C1159" s="164" t="s">
        <v>2109</v>
      </c>
      <c r="D1159" s="165"/>
      <c r="E1159" s="165"/>
      <c r="F1159" s="165"/>
      <c r="G1159" s="166"/>
    </row>
    <row r="1160" customHeight="1" spans="1:7">
      <c r="A1160" s="162" t="s">
        <v>2110</v>
      </c>
      <c r="B1160" s="163">
        <f t="shared" si="35"/>
        <v>5</v>
      </c>
      <c r="C1160" s="164" t="s">
        <v>2111</v>
      </c>
      <c r="D1160" s="165"/>
      <c r="E1160" s="165"/>
      <c r="F1160" s="165"/>
      <c r="G1160" s="166"/>
    </row>
    <row r="1161" customHeight="1" spans="1:7">
      <c r="A1161" s="159" t="s">
        <v>2112</v>
      </c>
      <c r="B1161" s="156">
        <f t="shared" si="35"/>
        <v>3</v>
      </c>
      <c r="C1161" s="155" t="s">
        <v>2113</v>
      </c>
      <c r="D1161" s="160">
        <f>D1162</f>
        <v>4870128.51</v>
      </c>
      <c r="E1161" s="160">
        <f>F1161-D1161</f>
        <v>1591794.16</v>
      </c>
      <c r="F1161" s="160">
        <f>F1162</f>
        <v>6461922.67</v>
      </c>
      <c r="G1161" s="161">
        <f>E1161/D1161</f>
        <v>0.32684849213558</v>
      </c>
    </row>
    <row r="1162" customHeight="1" spans="1:7">
      <c r="A1162" s="162" t="s">
        <v>2114</v>
      </c>
      <c r="B1162" s="163">
        <f t="shared" si="35"/>
        <v>5</v>
      </c>
      <c r="C1162" s="164" t="s">
        <v>2115</v>
      </c>
      <c r="D1162" s="165">
        <f>SUM(D1163:D1188)</f>
        <v>4870128.51</v>
      </c>
      <c r="E1162" s="165">
        <f>F1162-D1162</f>
        <v>1591794.16</v>
      </c>
      <c r="F1162" s="165">
        <f>SUM(F1163:F1188)</f>
        <v>6461922.67</v>
      </c>
      <c r="G1162" s="166">
        <f>E1162/D1162</f>
        <v>0.32684849213558</v>
      </c>
    </row>
    <row r="1163" customHeight="1" spans="1:7">
      <c r="A1163" s="167" t="s">
        <v>2116</v>
      </c>
      <c r="B1163" s="168">
        <f t="shared" si="35"/>
        <v>7</v>
      </c>
      <c r="C1163" s="169" t="s">
        <v>89</v>
      </c>
      <c r="D1163" s="170">
        <v>1095493.71</v>
      </c>
      <c r="E1163" s="54">
        <f>F1163-D1163</f>
        <v>1716509.96</v>
      </c>
      <c r="F1163" s="33">
        <v>2812003.67</v>
      </c>
      <c r="G1163" s="23">
        <f>E1163/D1163</f>
        <v>1.5668825337208</v>
      </c>
    </row>
    <row r="1164" customHeight="1" spans="1:7">
      <c r="A1164" s="167" t="s">
        <v>2117</v>
      </c>
      <c r="B1164" s="168">
        <f t="shared" si="35"/>
        <v>7</v>
      </c>
      <c r="C1164" s="169" t="s">
        <v>91</v>
      </c>
      <c r="D1164" s="170"/>
      <c r="E1164" s="54">
        <f>F1164-D1164</f>
        <v>374370</v>
      </c>
      <c r="F1164" s="33">
        <v>374370</v>
      </c>
      <c r="G1164" s="23"/>
    </row>
    <row r="1165" customHeight="1" spans="1:7">
      <c r="A1165" s="167" t="s">
        <v>2118</v>
      </c>
      <c r="B1165" s="168">
        <f t="shared" si="35"/>
        <v>7</v>
      </c>
      <c r="C1165" s="169" t="s">
        <v>93</v>
      </c>
      <c r="D1165" s="170"/>
      <c r="E1165" s="54"/>
      <c r="F1165" s="33"/>
      <c r="G1165" s="23"/>
    </row>
    <row r="1166" customHeight="1" spans="1:7">
      <c r="A1166" s="167" t="s">
        <v>2119</v>
      </c>
      <c r="B1166" s="168">
        <f t="shared" si="35"/>
        <v>7</v>
      </c>
      <c r="C1166" s="169" t="s">
        <v>2120</v>
      </c>
      <c r="D1166" s="170"/>
      <c r="E1166" s="54"/>
      <c r="F1166" s="33"/>
      <c r="G1166" s="23"/>
    </row>
    <row r="1167" customHeight="1" spans="1:7">
      <c r="A1167" s="167" t="s">
        <v>2121</v>
      </c>
      <c r="B1167" s="168">
        <f t="shared" si="35"/>
        <v>7</v>
      </c>
      <c r="C1167" s="169" t="s">
        <v>2122</v>
      </c>
      <c r="D1167" s="170">
        <v>3467654.8</v>
      </c>
      <c r="E1167" s="54">
        <f>F1167-D1167</f>
        <v>-912394.8</v>
      </c>
      <c r="F1167" s="33">
        <v>2555260</v>
      </c>
      <c r="G1167" s="23">
        <f>E1167/D1167</f>
        <v>-0.263115809566742</v>
      </c>
    </row>
    <row r="1168" customHeight="1" spans="1:7">
      <c r="A1168" s="167" t="s">
        <v>2123</v>
      </c>
      <c r="B1168" s="168">
        <f t="shared" si="35"/>
        <v>7</v>
      </c>
      <c r="C1168" s="169" t="s">
        <v>2124</v>
      </c>
      <c r="D1168" s="170"/>
      <c r="E1168" s="54"/>
      <c r="F1168" s="33"/>
      <c r="G1168" s="23"/>
    </row>
    <row r="1169" customHeight="1" spans="1:7">
      <c r="A1169" s="167" t="s">
        <v>2125</v>
      </c>
      <c r="B1169" s="168">
        <f t="shared" si="35"/>
        <v>7</v>
      </c>
      <c r="C1169" s="169" t="s">
        <v>2126</v>
      </c>
      <c r="D1169" s="170"/>
      <c r="E1169" s="54"/>
      <c r="F1169" s="33"/>
      <c r="G1169" s="23"/>
    </row>
    <row r="1170" customHeight="1" spans="1:7">
      <c r="A1170" s="167" t="s">
        <v>2127</v>
      </c>
      <c r="B1170" s="168">
        <f t="shared" si="35"/>
        <v>7</v>
      </c>
      <c r="C1170" s="169" t="s">
        <v>2128</v>
      </c>
      <c r="D1170" s="170"/>
      <c r="E1170" s="54">
        <f>F1170-D1170</f>
        <v>221169</v>
      </c>
      <c r="F1170" s="33">
        <v>221169</v>
      </c>
      <c r="G1170" s="23"/>
    </row>
    <row r="1171" customHeight="1" spans="1:7">
      <c r="A1171" s="167" t="s">
        <v>2129</v>
      </c>
      <c r="B1171" s="168">
        <f t="shared" si="35"/>
        <v>7</v>
      </c>
      <c r="C1171" s="169" t="s">
        <v>2130</v>
      </c>
      <c r="D1171" s="170"/>
      <c r="E1171" s="54">
        <f>F1171-D1171</f>
        <v>70140</v>
      </c>
      <c r="F1171" s="33">
        <v>70140</v>
      </c>
      <c r="G1171" s="23"/>
    </row>
    <row r="1172" customHeight="1" spans="1:7">
      <c r="A1172" s="167" t="s">
        <v>2131</v>
      </c>
      <c r="B1172" s="168">
        <f t="shared" si="35"/>
        <v>7</v>
      </c>
      <c r="C1172" s="169" t="s">
        <v>2132</v>
      </c>
      <c r="D1172" s="170"/>
      <c r="E1172" s="54"/>
      <c r="F1172" s="33"/>
      <c r="G1172" s="23"/>
    </row>
    <row r="1173" customHeight="1" spans="1:7">
      <c r="A1173" s="167" t="s">
        <v>2133</v>
      </c>
      <c r="B1173" s="168">
        <f t="shared" si="35"/>
        <v>7</v>
      </c>
      <c r="C1173" s="169" t="s">
        <v>2134</v>
      </c>
      <c r="D1173" s="170"/>
      <c r="E1173" s="54"/>
      <c r="F1173" s="33"/>
      <c r="G1173" s="23"/>
    </row>
    <row r="1174" customHeight="1" spans="1:7">
      <c r="A1174" s="167" t="s">
        <v>2135</v>
      </c>
      <c r="B1174" s="168">
        <f t="shared" si="35"/>
        <v>7</v>
      </c>
      <c r="C1174" s="169" t="s">
        <v>2136</v>
      </c>
      <c r="D1174" s="170"/>
      <c r="E1174" s="54"/>
      <c r="F1174" s="33"/>
      <c r="G1174" s="23"/>
    </row>
    <row r="1175" customHeight="1" spans="1:7">
      <c r="A1175" s="167" t="s">
        <v>2137</v>
      </c>
      <c r="B1175" s="168">
        <f t="shared" si="35"/>
        <v>7</v>
      </c>
      <c r="C1175" s="169" t="s">
        <v>2138</v>
      </c>
      <c r="D1175" s="170"/>
      <c r="E1175" s="54"/>
      <c r="F1175" s="33"/>
      <c r="G1175" s="23"/>
    </row>
    <row r="1176" customHeight="1" spans="1:7">
      <c r="A1176" s="167" t="s">
        <v>2139</v>
      </c>
      <c r="B1176" s="168">
        <f t="shared" si="35"/>
        <v>7</v>
      </c>
      <c r="C1176" s="169" t="s">
        <v>2140</v>
      </c>
      <c r="D1176" s="170"/>
      <c r="E1176" s="54"/>
      <c r="F1176" s="33"/>
      <c r="G1176" s="23"/>
    </row>
    <row r="1177" customHeight="1" spans="1:7">
      <c r="A1177" s="167" t="s">
        <v>2141</v>
      </c>
      <c r="B1177" s="168">
        <f t="shared" si="35"/>
        <v>7</v>
      </c>
      <c r="C1177" s="169" t="s">
        <v>2142</v>
      </c>
      <c r="D1177" s="170"/>
      <c r="E1177" s="54"/>
      <c r="F1177" s="33"/>
      <c r="G1177" s="23"/>
    </row>
    <row r="1178" customHeight="1" spans="1:7">
      <c r="A1178" s="167" t="s">
        <v>2143</v>
      </c>
      <c r="B1178" s="168">
        <f t="shared" si="35"/>
        <v>7</v>
      </c>
      <c r="C1178" s="169" t="s">
        <v>2144</v>
      </c>
      <c r="D1178" s="170"/>
      <c r="E1178" s="54"/>
      <c r="F1178" s="33"/>
      <c r="G1178" s="23"/>
    </row>
    <row r="1179" customHeight="1" spans="1:7">
      <c r="A1179" s="167" t="s">
        <v>2145</v>
      </c>
      <c r="B1179" s="168">
        <f t="shared" si="35"/>
        <v>7</v>
      </c>
      <c r="C1179" s="169" t="s">
        <v>2146</v>
      </c>
      <c r="D1179" s="170"/>
      <c r="E1179" s="54"/>
      <c r="F1179" s="33"/>
      <c r="G1179" s="23"/>
    </row>
    <row r="1180" customHeight="1" spans="1:7">
      <c r="A1180" s="167" t="s">
        <v>2147</v>
      </c>
      <c r="B1180" s="168">
        <f t="shared" si="35"/>
        <v>7</v>
      </c>
      <c r="C1180" s="169" t="s">
        <v>2148</v>
      </c>
      <c r="D1180" s="170"/>
      <c r="E1180" s="54"/>
      <c r="F1180" s="33"/>
      <c r="G1180" s="23"/>
    </row>
    <row r="1181" customHeight="1" spans="1:7">
      <c r="A1181" s="167" t="s">
        <v>2149</v>
      </c>
      <c r="B1181" s="168">
        <f t="shared" si="35"/>
        <v>7</v>
      </c>
      <c r="C1181" s="169" t="s">
        <v>2150</v>
      </c>
      <c r="D1181" s="170"/>
      <c r="E1181" s="54"/>
      <c r="F1181" s="33"/>
      <c r="G1181" s="23"/>
    </row>
    <row r="1182" customHeight="1" spans="1:7">
      <c r="A1182" s="167" t="s">
        <v>2151</v>
      </c>
      <c r="B1182" s="168">
        <f t="shared" si="35"/>
        <v>7</v>
      </c>
      <c r="C1182" s="169" t="s">
        <v>2152</v>
      </c>
      <c r="D1182" s="170"/>
      <c r="E1182" s="54"/>
      <c r="F1182" s="33"/>
      <c r="G1182" s="23"/>
    </row>
    <row r="1183" customHeight="1" spans="1:7">
      <c r="A1183" s="167" t="s">
        <v>2153</v>
      </c>
      <c r="B1183" s="168">
        <f t="shared" si="35"/>
        <v>7</v>
      </c>
      <c r="C1183" s="169" t="s">
        <v>2154</v>
      </c>
      <c r="D1183" s="170"/>
      <c r="E1183" s="54"/>
      <c r="F1183" s="33"/>
      <c r="G1183" s="23"/>
    </row>
    <row r="1184" customHeight="1" spans="1:7">
      <c r="A1184" s="167" t="s">
        <v>2155</v>
      </c>
      <c r="B1184" s="168">
        <f t="shared" si="35"/>
        <v>7</v>
      </c>
      <c r="C1184" s="169" t="s">
        <v>2156</v>
      </c>
      <c r="D1184" s="170"/>
      <c r="E1184" s="54"/>
      <c r="F1184" s="33"/>
      <c r="G1184" s="23"/>
    </row>
    <row r="1185" customHeight="1" spans="1:7">
      <c r="A1185" s="167" t="s">
        <v>2157</v>
      </c>
      <c r="B1185" s="168">
        <f t="shared" si="35"/>
        <v>7</v>
      </c>
      <c r="C1185" s="169" t="s">
        <v>2158</v>
      </c>
      <c r="D1185" s="170"/>
      <c r="E1185" s="54"/>
      <c r="F1185" s="33"/>
      <c r="G1185" s="23"/>
    </row>
    <row r="1186" customHeight="1" spans="1:7">
      <c r="A1186" s="167" t="s">
        <v>2159</v>
      </c>
      <c r="B1186" s="168">
        <f t="shared" si="35"/>
        <v>7</v>
      </c>
      <c r="C1186" s="169" t="s">
        <v>2160</v>
      </c>
      <c r="D1186" s="170"/>
      <c r="E1186" s="54"/>
      <c r="F1186" s="33"/>
      <c r="G1186" s="23"/>
    </row>
    <row r="1187" customHeight="1" spans="1:7">
      <c r="A1187" s="167" t="s">
        <v>2161</v>
      </c>
      <c r="B1187" s="168">
        <f t="shared" si="35"/>
        <v>7</v>
      </c>
      <c r="C1187" s="169" t="s">
        <v>107</v>
      </c>
      <c r="D1187" s="170"/>
      <c r="E1187" s="54"/>
      <c r="F1187" s="33"/>
      <c r="G1187" s="23"/>
    </row>
    <row r="1188" customHeight="1" spans="1:7">
      <c r="A1188" s="167" t="s">
        <v>2162</v>
      </c>
      <c r="B1188" s="168">
        <f t="shared" si="35"/>
        <v>7</v>
      </c>
      <c r="C1188" s="169" t="s">
        <v>2163</v>
      </c>
      <c r="D1188" s="170">
        <v>306980</v>
      </c>
      <c r="E1188" s="54">
        <f>F1188-D1188</f>
        <v>122000</v>
      </c>
      <c r="F1188" s="33">
        <v>428980</v>
      </c>
      <c r="G1188" s="23">
        <f>E1188/D1188</f>
        <v>0.397420027363346</v>
      </c>
    </row>
    <row r="1189" customHeight="1" spans="1:7">
      <c r="A1189" s="162" t="s">
        <v>2164</v>
      </c>
      <c r="B1189" s="163">
        <f t="shared" si="35"/>
        <v>5</v>
      </c>
      <c r="C1189" s="164" t="s">
        <v>2165</v>
      </c>
      <c r="D1189" s="172"/>
      <c r="E1189" s="165"/>
      <c r="F1189" s="165"/>
      <c r="G1189" s="166"/>
    </row>
    <row r="1190" customHeight="1" spans="1:7">
      <c r="A1190" s="167" t="s">
        <v>2166</v>
      </c>
      <c r="B1190" s="168">
        <f t="shared" si="35"/>
        <v>7</v>
      </c>
      <c r="C1190" s="169" t="s">
        <v>89</v>
      </c>
      <c r="D1190" s="170"/>
      <c r="E1190" s="54"/>
      <c r="F1190" s="33"/>
      <c r="G1190" s="23"/>
    </row>
    <row r="1191" customHeight="1" spans="1:7">
      <c r="A1191" s="167" t="s">
        <v>2167</v>
      </c>
      <c r="B1191" s="168">
        <f t="shared" si="35"/>
        <v>7</v>
      </c>
      <c r="C1191" s="169" t="s">
        <v>91</v>
      </c>
      <c r="D1191" s="170"/>
      <c r="E1191" s="54"/>
      <c r="F1191" s="33"/>
      <c r="G1191" s="23"/>
    </row>
    <row r="1192" customHeight="1" spans="1:7">
      <c r="A1192" s="167" t="s">
        <v>2168</v>
      </c>
      <c r="B1192" s="168">
        <f t="shared" si="35"/>
        <v>7</v>
      </c>
      <c r="C1192" s="169" t="s">
        <v>93</v>
      </c>
      <c r="D1192" s="170"/>
      <c r="E1192" s="54"/>
      <c r="F1192" s="33"/>
      <c r="G1192" s="23"/>
    </row>
    <row r="1193" customHeight="1" spans="1:7">
      <c r="A1193" s="167" t="s">
        <v>2169</v>
      </c>
      <c r="B1193" s="168">
        <f t="shared" si="35"/>
        <v>7</v>
      </c>
      <c r="C1193" s="169" t="s">
        <v>2170</v>
      </c>
      <c r="D1193" s="170"/>
      <c r="E1193" s="54"/>
      <c r="F1193" s="33"/>
      <c r="G1193" s="23"/>
    </row>
    <row r="1194" customHeight="1" spans="1:7">
      <c r="A1194" s="167" t="s">
        <v>2171</v>
      </c>
      <c r="B1194" s="168">
        <f t="shared" si="35"/>
        <v>7</v>
      </c>
      <c r="C1194" s="169" t="s">
        <v>2172</v>
      </c>
      <c r="D1194" s="170"/>
      <c r="E1194" s="54"/>
      <c r="F1194" s="33"/>
      <c r="G1194" s="23"/>
    </row>
    <row r="1195" customHeight="1" spans="1:7">
      <c r="A1195" s="167" t="s">
        <v>2173</v>
      </c>
      <c r="B1195" s="168">
        <f t="shared" si="35"/>
        <v>7</v>
      </c>
      <c r="C1195" s="169" t="s">
        <v>2174</v>
      </c>
      <c r="D1195" s="170"/>
      <c r="E1195" s="54"/>
      <c r="F1195" s="33"/>
      <c r="G1195" s="23"/>
    </row>
    <row r="1196" customHeight="1" spans="1:7">
      <c r="A1196" s="167" t="s">
        <v>2175</v>
      </c>
      <c r="B1196" s="168">
        <f t="shared" si="35"/>
        <v>7</v>
      </c>
      <c r="C1196" s="169" t="s">
        <v>2176</v>
      </c>
      <c r="D1196" s="170"/>
      <c r="E1196" s="54"/>
      <c r="F1196" s="33"/>
      <c r="G1196" s="23"/>
    </row>
    <row r="1197" customHeight="1" spans="1:7">
      <c r="A1197" s="167" t="s">
        <v>2177</v>
      </c>
      <c r="B1197" s="168">
        <f t="shared" si="35"/>
        <v>7</v>
      </c>
      <c r="C1197" s="169" t="s">
        <v>2178</v>
      </c>
      <c r="D1197" s="170"/>
      <c r="E1197" s="54"/>
      <c r="F1197" s="33"/>
      <c r="G1197" s="23"/>
    </row>
    <row r="1198" customHeight="1" spans="1:7">
      <c r="A1198" s="167" t="s">
        <v>2179</v>
      </c>
      <c r="B1198" s="168">
        <f t="shared" si="35"/>
        <v>7</v>
      </c>
      <c r="C1198" s="169" t="s">
        <v>2180</v>
      </c>
      <c r="D1198" s="170"/>
      <c r="E1198" s="54"/>
      <c r="F1198" s="33"/>
      <c r="G1198" s="23"/>
    </row>
    <row r="1199" customHeight="1" spans="1:7">
      <c r="A1199" s="167" t="s">
        <v>2181</v>
      </c>
      <c r="B1199" s="168">
        <f t="shared" si="35"/>
        <v>7</v>
      </c>
      <c r="C1199" s="169" t="s">
        <v>2182</v>
      </c>
      <c r="D1199" s="170"/>
      <c r="E1199" s="54"/>
      <c r="F1199" s="33"/>
      <c r="G1199" s="23"/>
    </row>
    <row r="1200" customHeight="1" spans="1:7">
      <c r="A1200" s="167" t="s">
        <v>2183</v>
      </c>
      <c r="B1200" s="168">
        <f t="shared" si="35"/>
        <v>7</v>
      </c>
      <c r="C1200" s="169" t="s">
        <v>2184</v>
      </c>
      <c r="D1200" s="170"/>
      <c r="E1200" s="54"/>
      <c r="F1200" s="33"/>
      <c r="G1200" s="23"/>
    </row>
    <row r="1201" customHeight="1" spans="1:7">
      <c r="A1201" s="167" t="s">
        <v>2185</v>
      </c>
      <c r="B1201" s="168">
        <f t="shared" si="35"/>
        <v>7</v>
      </c>
      <c r="C1201" s="169" t="s">
        <v>2186</v>
      </c>
      <c r="D1201" s="170"/>
      <c r="E1201" s="54"/>
      <c r="F1201" s="33"/>
      <c r="G1201" s="23"/>
    </row>
    <row r="1202" customHeight="1" spans="1:7">
      <c r="A1202" s="167" t="s">
        <v>2187</v>
      </c>
      <c r="B1202" s="168">
        <f t="shared" si="35"/>
        <v>7</v>
      </c>
      <c r="C1202" s="169" t="s">
        <v>2188</v>
      </c>
      <c r="D1202" s="170"/>
      <c r="E1202" s="54"/>
      <c r="F1202" s="33"/>
      <c r="G1202" s="23"/>
    </row>
    <row r="1203" customHeight="1" spans="1:7">
      <c r="A1203" s="167" t="s">
        <v>2189</v>
      </c>
      <c r="B1203" s="168">
        <f t="shared" si="35"/>
        <v>7</v>
      </c>
      <c r="C1203" s="169" t="s">
        <v>2190</v>
      </c>
      <c r="D1203" s="170"/>
      <c r="E1203" s="54"/>
      <c r="F1203" s="33"/>
      <c r="G1203" s="23"/>
    </row>
    <row r="1204" customHeight="1" spans="1:7">
      <c r="A1204" s="162" t="s">
        <v>2191</v>
      </c>
      <c r="B1204" s="163">
        <f t="shared" si="35"/>
        <v>5</v>
      </c>
      <c r="C1204" s="164" t="s">
        <v>2192</v>
      </c>
      <c r="D1204" s="172"/>
      <c r="E1204" s="165"/>
      <c r="F1204" s="165"/>
      <c r="G1204" s="166"/>
    </row>
    <row r="1205" customHeight="1" spans="1:7">
      <c r="A1205" s="167" t="s">
        <v>2193</v>
      </c>
      <c r="B1205" s="168">
        <f t="shared" si="35"/>
        <v>7</v>
      </c>
      <c r="C1205" s="169" t="s">
        <v>2194</v>
      </c>
      <c r="D1205" s="170"/>
      <c r="E1205" s="54"/>
      <c r="F1205" s="33"/>
      <c r="G1205" s="23"/>
    </row>
    <row r="1206" customHeight="1" spans="1:7">
      <c r="A1206" s="159" t="s">
        <v>2195</v>
      </c>
      <c r="B1206" s="156">
        <f t="shared" si="35"/>
        <v>3</v>
      </c>
      <c r="C1206" s="155" t="s">
        <v>2196</v>
      </c>
      <c r="D1206" s="160">
        <f>D1207+D1220</f>
        <v>203951999.44</v>
      </c>
      <c r="E1206" s="160">
        <f>F1206-D1206</f>
        <v>12539740.77</v>
      </c>
      <c r="F1206" s="160">
        <f>F1207+F1220+F1224</f>
        <v>216491740.21</v>
      </c>
      <c r="G1206" s="161">
        <f>E1206/D1206</f>
        <v>0.061483784441589</v>
      </c>
    </row>
    <row r="1207" customHeight="1" spans="1:7">
      <c r="A1207" s="162" t="s">
        <v>2197</v>
      </c>
      <c r="B1207" s="163">
        <f t="shared" si="35"/>
        <v>5</v>
      </c>
      <c r="C1207" s="164" t="s">
        <v>2198</v>
      </c>
      <c r="D1207" s="165">
        <f>SUM(D1208:D1219)</f>
        <v>128575127.8</v>
      </c>
      <c r="E1207" s="165">
        <f>F1207-D1207</f>
        <v>11053902.87</v>
      </c>
      <c r="F1207" s="165">
        <f>SUM(F1208:F1219)</f>
        <v>139629030.67</v>
      </c>
      <c r="G1207" s="166">
        <f>E1207/D1207</f>
        <v>0.0859723265233264</v>
      </c>
    </row>
    <row r="1208" customHeight="1" spans="1:7">
      <c r="A1208" s="167" t="s">
        <v>2199</v>
      </c>
      <c r="B1208" s="168">
        <f t="shared" si="35"/>
        <v>7</v>
      </c>
      <c r="C1208" s="169" t="s">
        <v>2200</v>
      </c>
      <c r="D1208" s="170"/>
      <c r="E1208" s="54"/>
      <c r="F1208" s="33"/>
      <c r="G1208" s="23"/>
    </row>
    <row r="1209" customHeight="1" spans="1:7">
      <c r="A1209" s="167" t="s">
        <v>2201</v>
      </c>
      <c r="B1209" s="168">
        <f t="shared" si="35"/>
        <v>7</v>
      </c>
      <c r="C1209" s="169" t="s">
        <v>2202</v>
      </c>
      <c r="D1209" s="170"/>
      <c r="E1209" s="54"/>
      <c r="F1209" s="33"/>
      <c r="G1209" s="23"/>
    </row>
    <row r="1210" customHeight="1" spans="1:7">
      <c r="A1210" s="167" t="s">
        <v>2203</v>
      </c>
      <c r="B1210" s="168">
        <f t="shared" si="35"/>
        <v>7</v>
      </c>
      <c r="C1210" s="169" t="s">
        <v>2204</v>
      </c>
      <c r="D1210" s="170">
        <v>1027213.3</v>
      </c>
      <c r="E1210" s="54">
        <f>F1210-D1210</f>
        <v>6531600</v>
      </c>
      <c r="F1210" s="33">
        <v>7558813.3</v>
      </c>
      <c r="G1210" s="23">
        <f>E1210/D1210</f>
        <v>6.35856253029434</v>
      </c>
    </row>
    <row r="1211" customHeight="1" spans="1:7">
      <c r="A1211" s="167" t="s">
        <v>2205</v>
      </c>
      <c r="B1211" s="168">
        <f t="shared" si="35"/>
        <v>7</v>
      </c>
      <c r="C1211" s="169" t="s">
        <v>2206</v>
      </c>
      <c r="D1211" s="170"/>
      <c r="E1211" s="54"/>
      <c r="F1211" s="33"/>
      <c r="G1211" s="23"/>
    </row>
    <row r="1212" customHeight="1" spans="1:7">
      <c r="A1212" s="167" t="s">
        <v>2207</v>
      </c>
      <c r="B1212" s="168">
        <f t="shared" si="35"/>
        <v>7</v>
      </c>
      <c r="C1212" s="169" t="s">
        <v>2208</v>
      </c>
      <c r="D1212" s="170"/>
      <c r="E1212" s="54"/>
      <c r="F1212" s="33"/>
      <c r="G1212" s="23"/>
    </row>
    <row r="1213" customHeight="1" spans="1:7">
      <c r="A1213" s="167" t="s">
        <v>2209</v>
      </c>
      <c r="B1213" s="168">
        <f t="shared" si="35"/>
        <v>7</v>
      </c>
      <c r="C1213" s="169" t="s">
        <v>2210</v>
      </c>
      <c r="D1213" s="170"/>
      <c r="E1213" s="54"/>
      <c r="F1213" s="33"/>
      <c r="G1213" s="23"/>
    </row>
    <row r="1214" customHeight="1" spans="1:7">
      <c r="A1214" s="167" t="s">
        <v>2211</v>
      </c>
      <c r="B1214" s="168">
        <f t="shared" si="35"/>
        <v>7</v>
      </c>
      <c r="C1214" s="169" t="s">
        <v>2212</v>
      </c>
      <c r="D1214" s="170"/>
      <c r="E1214" s="54"/>
      <c r="F1214" s="33"/>
      <c r="G1214" s="23"/>
    </row>
    <row r="1215" customHeight="1" spans="1:7">
      <c r="A1215" s="167" t="s">
        <v>2213</v>
      </c>
      <c r="B1215" s="168">
        <f t="shared" si="35"/>
        <v>7</v>
      </c>
      <c r="C1215" s="169" t="s">
        <v>2214</v>
      </c>
      <c r="D1215" s="170">
        <v>111028400.17</v>
      </c>
      <c r="E1215" s="54">
        <f>F1215-D1215</f>
        <v>9860422.2</v>
      </c>
      <c r="F1215" s="33">
        <v>120888822.37</v>
      </c>
      <c r="G1215" s="23">
        <f>E1215/D1215</f>
        <v>0.0888099097609469</v>
      </c>
    </row>
    <row r="1216" customHeight="1" spans="1:7">
      <c r="A1216" s="167" t="s">
        <v>2215</v>
      </c>
      <c r="B1216" s="168">
        <f t="shared" si="35"/>
        <v>7</v>
      </c>
      <c r="C1216" s="169" t="s">
        <v>2216</v>
      </c>
      <c r="D1216" s="170"/>
      <c r="E1216" s="54"/>
      <c r="F1216" s="33"/>
      <c r="G1216" s="23"/>
    </row>
    <row r="1217" customHeight="1" spans="1:7">
      <c r="A1217" s="167" t="s">
        <v>2217</v>
      </c>
      <c r="B1217" s="168">
        <f t="shared" si="35"/>
        <v>7</v>
      </c>
      <c r="C1217" s="169" t="s">
        <v>2218</v>
      </c>
      <c r="D1217" s="170"/>
      <c r="E1217" s="54"/>
      <c r="F1217" s="33"/>
      <c r="G1217" s="23"/>
    </row>
    <row r="1218" customHeight="1" spans="1:7">
      <c r="A1218" s="167" t="s">
        <v>2219</v>
      </c>
      <c r="B1218" s="168">
        <f t="shared" si="35"/>
        <v>7</v>
      </c>
      <c r="C1218" s="169" t="s">
        <v>2220</v>
      </c>
      <c r="D1218" s="170">
        <v>5091420</v>
      </c>
      <c r="E1218" s="54">
        <f>F1218-D1218</f>
        <v>5860000</v>
      </c>
      <c r="F1218" s="33">
        <v>10951420</v>
      </c>
      <c r="G1218" s="23">
        <f>E1218/D1218</f>
        <v>1.15095592192355</v>
      </c>
    </row>
    <row r="1219" customHeight="1" spans="1:7">
      <c r="A1219" s="167" t="s">
        <v>2221</v>
      </c>
      <c r="B1219" s="168">
        <f t="shared" si="35"/>
        <v>7</v>
      </c>
      <c r="C1219" s="169" t="s">
        <v>2222</v>
      </c>
      <c r="D1219" s="170">
        <v>11428094.33</v>
      </c>
      <c r="E1219" s="54">
        <f>F1219-D1219</f>
        <v>-11198119.33</v>
      </c>
      <c r="F1219" s="33">
        <v>229975</v>
      </c>
      <c r="G1219" s="23">
        <f>E1219/D1219</f>
        <v>-0.979876347415484</v>
      </c>
    </row>
    <row r="1220" customHeight="1" spans="1:7">
      <c r="A1220" s="162" t="s">
        <v>2223</v>
      </c>
      <c r="B1220" s="163">
        <f t="shared" si="35"/>
        <v>5</v>
      </c>
      <c r="C1220" s="164" t="s">
        <v>2224</v>
      </c>
      <c r="D1220" s="165">
        <f>SUM(D1221:D1223)</f>
        <v>75376871.64</v>
      </c>
      <c r="E1220" s="165">
        <f>F1220-D1220</f>
        <v>1356297.90000001</v>
      </c>
      <c r="F1220" s="165">
        <f>SUM(F1221:F1223)</f>
        <v>76733169.54</v>
      </c>
      <c r="G1220" s="166">
        <f>E1220/D1220</f>
        <v>0.0179935551912752</v>
      </c>
    </row>
    <row r="1221" customHeight="1" spans="1:7">
      <c r="A1221" s="167" t="s">
        <v>2225</v>
      </c>
      <c r="B1221" s="168">
        <f t="shared" si="35"/>
        <v>7</v>
      </c>
      <c r="C1221" s="169" t="s">
        <v>2226</v>
      </c>
      <c r="D1221" s="170">
        <v>75376871.64</v>
      </c>
      <c r="E1221" s="54">
        <f>F1221-D1221</f>
        <v>1356297.90000001</v>
      </c>
      <c r="F1221" s="33">
        <v>76733169.54</v>
      </c>
      <c r="G1221" s="23">
        <f>E1221/D1221</f>
        <v>0.0179935551912752</v>
      </c>
    </row>
    <row r="1222" customHeight="1" spans="1:7">
      <c r="A1222" s="167" t="s">
        <v>2227</v>
      </c>
      <c r="B1222" s="168">
        <f t="shared" ref="B1222:B1285" si="36">LEN(A1222)</f>
        <v>7</v>
      </c>
      <c r="C1222" s="169" t="s">
        <v>2228</v>
      </c>
      <c r="D1222" s="170"/>
      <c r="E1222" s="54"/>
      <c r="F1222" s="33"/>
      <c r="G1222" s="23"/>
    </row>
    <row r="1223" customHeight="1" spans="1:7">
      <c r="A1223" s="167" t="s">
        <v>2229</v>
      </c>
      <c r="B1223" s="168">
        <f t="shared" si="36"/>
        <v>7</v>
      </c>
      <c r="C1223" s="169" t="s">
        <v>2230</v>
      </c>
      <c r="D1223" s="170"/>
      <c r="E1223" s="54"/>
      <c r="F1223" s="33"/>
      <c r="G1223" s="23"/>
    </row>
    <row r="1224" customHeight="1" spans="1:7">
      <c r="A1224" s="162" t="s">
        <v>2231</v>
      </c>
      <c r="B1224" s="163">
        <f t="shared" si="36"/>
        <v>5</v>
      </c>
      <c r="C1224" s="164" t="s">
        <v>2232</v>
      </c>
      <c r="D1224" s="165"/>
      <c r="E1224" s="165">
        <f>F1224-D1224</f>
        <v>129540</v>
      </c>
      <c r="F1224" s="165">
        <f>SUM(F1225:F1227)</f>
        <v>129540</v>
      </c>
      <c r="G1224" s="166"/>
    </row>
    <row r="1225" customHeight="1" spans="1:7">
      <c r="A1225" s="167" t="s">
        <v>2233</v>
      </c>
      <c r="B1225" s="168">
        <f t="shared" si="36"/>
        <v>7</v>
      </c>
      <c r="C1225" s="169" t="s">
        <v>2234</v>
      </c>
      <c r="D1225" s="170"/>
      <c r="E1225" s="54"/>
      <c r="F1225" s="33"/>
      <c r="G1225" s="23"/>
    </row>
    <row r="1226" customHeight="1" spans="1:7">
      <c r="A1226" s="167" t="s">
        <v>2235</v>
      </c>
      <c r="B1226" s="168">
        <f t="shared" si="36"/>
        <v>7</v>
      </c>
      <c r="C1226" s="169" t="s">
        <v>2236</v>
      </c>
      <c r="D1226" s="170"/>
      <c r="E1226" s="54"/>
      <c r="F1226" s="33"/>
      <c r="G1226" s="23"/>
    </row>
    <row r="1227" customHeight="1" spans="1:7">
      <c r="A1227" s="167" t="s">
        <v>2237</v>
      </c>
      <c r="B1227" s="168">
        <f t="shared" si="36"/>
        <v>7</v>
      </c>
      <c r="C1227" s="169" t="s">
        <v>2238</v>
      </c>
      <c r="D1227" s="170"/>
      <c r="E1227" s="54">
        <f>F1227-D1227</f>
        <v>129540</v>
      </c>
      <c r="F1227" s="33">
        <v>129540</v>
      </c>
      <c r="G1227" s="23"/>
    </row>
    <row r="1228" customHeight="1" spans="1:7">
      <c r="A1228" s="159" t="s">
        <v>2239</v>
      </c>
      <c r="B1228" s="156">
        <f t="shared" si="36"/>
        <v>3</v>
      </c>
      <c r="C1228" s="155" t="s">
        <v>2240</v>
      </c>
      <c r="D1228" s="185"/>
      <c r="E1228" s="160">
        <f>F1228-D1228</f>
        <v>472418.54</v>
      </c>
      <c r="F1228" s="160">
        <f>F1229</f>
        <v>472418.54</v>
      </c>
      <c r="G1228" s="161"/>
    </row>
    <row r="1229" customHeight="1" spans="1:7">
      <c r="A1229" s="162" t="s">
        <v>2241</v>
      </c>
      <c r="B1229" s="163">
        <f t="shared" si="36"/>
        <v>5</v>
      </c>
      <c r="C1229" s="164" t="s">
        <v>2242</v>
      </c>
      <c r="D1229" s="172"/>
      <c r="E1229" s="165">
        <f>F1229-D1229</f>
        <v>472418.54</v>
      </c>
      <c r="F1229" s="165">
        <f>SUM(F1230:F1246)</f>
        <v>472418.54</v>
      </c>
      <c r="G1229" s="166"/>
    </row>
    <row r="1230" customHeight="1" spans="1:7">
      <c r="A1230" s="167" t="s">
        <v>2243</v>
      </c>
      <c r="B1230" s="168">
        <f t="shared" si="36"/>
        <v>7</v>
      </c>
      <c r="C1230" s="169" t="s">
        <v>89</v>
      </c>
      <c r="D1230" s="170"/>
      <c r="E1230" s="54">
        <f>F1230-D1230</f>
        <v>253261.04</v>
      </c>
      <c r="F1230" s="33">
        <v>253261.04</v>
      </c>
      <c r="G1230" s="23"/>
    </row>
    <row r="1231" customHeight="1" spans="1:7">
      <c r="A1231" s="167" t="s">
        <v>2244</v>
      </c>
      <c r="B1231" s="168">
        <f t="shared" si="36"/>
        <v>7</v>
      </c>
      <c r="C1231" s="169" t="s">
        <v>91</v>
      </c>
      <c r="D1231" s="170"/>
      <c r="E1231" s="54">
        <f>F1231-D1231</f>
        <v>8000</v>
      </c>
      <c r="F1231" s="33">
        <v>8000</v>
      </c>
      <c r="G1231" s="23"/>
    </row>
    <row r="1232" customHeight="1" spans="1:7">
      <c r="A1232" s="167" t="s">
        <v>2245</v>
      </c>
      <c r="B1232" s="168">
        <f t="shared" si="36"/>
        <v>7</v>
      </c>
      <c r="C1232" s="169" t="s">
        <v>93</v>
      </c>
      <c r="D1232" s="170"/>
      <c r="E1232" s="54"/>
      <c r="F1232" s="33"/>
      <c r="G1232" s="23"/>
    </row>
    <row r="1233" customHeight="1" spans="1:7">
      <c r="A1233" s="167" t="s">
        <v>2246</v>
      </c>
      <c r="B1233" s="168">
        <f t="shared" si="36"/>
        <v>7</v>
      </c>
      <c r="C1233" s="169" t="s">
        <v>2247</v>
      </c>
      <c r="D1233" s="170"/>
      <c r="E1233" s="54"/>
      <c r="F1233" s="33"/>
      <c r="G1233" s="23"/>
    </row>
    <row r="1234" customHeight="1" spans="1:7">
      <c r="A1234" s="167" t="s">
        <v>2248</v>
      </c>
      <c r="B1234" s="168">
        <f t="shared" si="36"/>
        <v>7</v>
      </c>
      <c r="C1234" s="169" t="s">
        <v>2249</v>
      </c>
      <c r="D1234" s="170"/>
      <c r="E1234" s="54"/>
      <c r="F1234" s="33"/>
      <c r="G1234" s="23"/>
    </row>
    <row r="1235" customHeight="1" spans="1:7">
      <c r="A1235" s="167" t="s">
        <v>2250</v>
      </c>
      <c r="B1235" s="168">
        <f t="shared" si="36"/>
        <v>7</v>
      </c>
      <c r="C1235" s="169" t="s">
        <v>2251</v>
      </c>
      <c r="D1235" s="170"/>
      <c r="E1235" s="54"/>
      <c r="F1235" s="33"/>
      <c r="G1235" s="23"/>
    </row>
    <row r="1236" customHeight="1" spans="1:7">
      <c r="A1236" s="167" t="s">
        <v>2252</v>
      </c>
      <c r="B1236" s="168">
        <f t="shared" si="36"/>
        <v>7</v>
      </c>
      <c r="C1236" s="169" t="s">
        <v>2253</v>
      </c>
      <c r="D1236" s="170"/>
      <c r="E1236" s="54"/>
      <c r="F1236" s="33"/>
      <c r="G1236" s="23"/>
    </row>
    <row r="1237" customHeight="1" spans="1:7">
      <c r="A1237" s="167" t="s">
        <v>2254</v>
      </c>
      <c r="B1237" s="168">
        <f t="shared" si="36"/>
        <v>7</v>
      </c>
      <c r="C1237" s="169" t="s">
        <v>2255</v>
      </c>
      <c r="D1237" s="170"/>
      <c r="E1237" s="54"/>
      <c r="F1237" s="33"/>
      <c r="G1237" s="23"/>
    </row>
    <row r="1238" customHeight="1" spans="1:7">
      <c r="A1238" s="167" t="s">
        <v>2256</v>
      </c>
      <c r="B1238" s="168">
        <f t="shared" si="36"/>
        <v>7</v>
      </c>
      <c r="C1238" s="169" t="s">
        <v>2257</v>
      </c>
      <c r="D1238" s="170"/>
      <c r="E1238" s="54"/>
      <c r="F1238" s="33"/>
      <c r="G1238" s="23"/>
    </row>
    <row r="1239" customHeight="1" spans="1:7">
      <c r="A1239" s="167" t="s">
        <v>2258</v>
      </c>
      <c r="B1239" s="168">
        <f t="shared" si="36"/>
        <v>7</v>
      </c>
      <c r="C1239" s="169" t="s">
        <v>2259</v>
      </c>
      <c r="D1239" s="170"/>
      <c r="E1239" s="54"/>
      <c r="F1239" s="33"/>
      <c r="G1239" s="23"/>
    </row>
    <row r="1240" customHeight="1" spans="1:7">
      <c r="A1240" s="167" t="s">
        <v>2260</v>
      </c>
      <c r="B1240" s="168">
        <f t="shared" si="36"/>
        <v>7</v>
      </c>
      <c r="C1240" s="169" t="s">
        <v>2261</v>
      </c>
      <c r="D1240" s="170"/>
      <c r="E1240" s="54"/>
      <c r="F1240" s="33"/>
      <c r="G1240" s="23"/>
    </row>
    <row r="1241" customHeight="1" spans="1:7">
      <c r="A1241" s="167" t="s">
        <v>2262</v>
      </c>
      <c r="B1241" s="168">
        <f t="shared" si="36"/>
        <v>7</v>
      </c>
      <c r="C1241" s="169" t="s">
        <v>2263</v>
      </c>
      <c r="D1241" s="170"/>
      <c r="E1241" s="54"/>
      <c r="F1241" s="33"/>
      <c r="G1241" s="23"/>
    </row>
    <row r="1242" customHeight="1" spans="1:7">
      <c r="A1242" s="167" t="s">
        <v>2264</v>
      </c>
      <c r="B1242" s="168">
        <f t="shared" si="36"/>
        <v>7</v>
      </c>
      <c r="C1242" s="169" t="s">
        <v>2265</v>
      </c>
      <c r="D1242" s="170"/>
      <c r="E1242" s="54"/>
      <c r="F1242" s="33"/>
      <c r="G1242" s="23"/>
    </row>
    <row r="1243" customHeight="1" spans="1:7">
      <c r="A1243" s="167" t="s">
        <v>2266</v>
      </c>
      <c r="B1243" s="168">
        <f t="shared" si="36"/>
        <v>7</v>
      </c>
      <c r="C1243" s="169" t="s">
        <v>2267</v>
      </c>
      <c r="D1243" s="170"/>
      <c r="E1243" s="54"/>
      <c r="F1243" s="33"/>
      <c r="G1243" s="23"/>
    </row>
    <row r="1244" customHeight="1" spans="1:7">
      <c r="A1244" s="167" t="s">
        <v>2268</v>
      </c>
      <c r="B1244" s="168">
        <f t="shared" si="36"/>
        <v>7</v>
      </c>
      <c r="C1244" s="169" t="s">
        <v>2269</v>
      </c>
      <c r="D1244" s="170"/>
      <c r="E1244" s="54"/>
      <c r="F1244" s="33"/>
      <c r="G1244" s="23"/>
    </row>
    <row r="1245" customHeight="1" spans="1:7">
      <c r="A1245" s="167" t="s">
        <v>2270</v>
      </c>
      <c r="B1245" s="168">
        <f t="shared" si="36"/>
        <v>7</v>
      </c>
      <c r="C1245" s="169" t="s">
        <v>107</v>
      </c>
      <c r="D1245" s="170"/>
      <c r="E1245" s="54"/>
      <c r="F1245" s="33"/>
      <c r="G1245" s="23"/>
    </row>
    <row r="1246" customHeight="1" spans="1:7">
      <c r="A1246" s="167" t="s">
        <v>2271</v>
      </c>
      <c r="B1246" s="168">
        <f t="shared" si="36"/>
        <v>7</v>
      </c>
      <c r="C1246" s="169" t="s">
        <v>2272</v>
      </c>
      <c r="D1246" s="170"/>
      <c r="E1246" s="54">
        <f>F1246-D1246</f>
        <v>211157.5</v>
      </c>
      <c r="F1246" s="33">
        <v>211157.5</v>
      </c>
      <c r="G1246" s="23"/>
    </row>
    <row r="1247" customHeight="1" spans="1:7">
      <c r="A1247" s="162" t="s">
        <v>2273</v>
      </c>
      <c r="B1247" s="163">
        <f t="shared" si="36"/>
        <v>5</v>
      </c>
      <c r="C1247" s="164" t="s">
        <v>2274</v>
      </c>
      <c r="D1247" s="172"/>
      <c r="E1247" s="165"/>
      <c r="F1247" s="165"/>
      <c r="G1247" s="166"/>
    </row>
    <row r="1248" customHeight="1" spans="1:7">
      <c r="A1248" s="167" t="s">
        <v>2275</v>
      </c>
      <c r="B1248" s="168">
        <f t="shared" si="36"/>
        <v>7</v>
      </c>
      <c r="C1248" s="169" t="s">
        <v>2276</v>
      </c>
      <c r="D1248" s="170"/>
      <c r="E1248" s="54"/>
      <c r="F1248" s="33"/>
      <c r="G1248" s="23"/>
    </row>
    <row r="1249" customHeight="1" spans="1:7">
      <c r="A1249" s="167" t="s">
        <v>2277</v>
      </c>
      <c r="B1249" s="168">
        <f t="shared" si="36"/>
        <v>7</v>
      </c>
      <c r="C1249" s="169" t="s">
        <v>2278</v>
      </c>
      <c r="D1249" s="170"/>
      <c r="E1249" s="54"/>
      <c r="F1249" s="33"/>
      <c r="G1249" s="23"/>
    </row>
    <row r="1250" customHeight="1" spans="1:7">
      <c r="A1250" s="167" t="s">
        <v>2279</v>
      </c>
      <c r="B1250" s="168">
        <f t="shared" si="36"/>
        <v>7</v>
      </c>
      <c r="C1250" s="169" t="s">
        <v>2280</v>
      </c>
      <c r="D1250" s="170"/>
      <c r="E1250" s="54"/>
      <c r="F1250" s="33"/>
      <c r="G1250" s="23"/>
    </row>
    <row r="1251" customHeight="1" spans="1:7">
      <c r="A1251" s="167" t="s">
        <v>2281</v>
      </c>
      <c r="B1251" s="168">
        <f t="shared" si="36"/>
        <v>7</v>
      </c>
      <c r="C1251" s="169" t="s">
        <v>2282</v>
      </c>
      <c r="D1251" s="170"/>
      <c r="E1251" s="54"/>
      <c r="F1251" s="33"/>
      <c r="G1251" s="23"/>
    </row>
    <row r="1252" customHeight="1" spans="1:7">
      <c r="A1252" s="167" t="s">
        <v>2283</v>
      </c>
      <c r="B1252" s="168">
        <f t="shared" si="36"/>
        <v>7</v>
      </c>
      <c r="C1252" s="169" t="s">
        <v>2284</v>
      </c>
      <c r="D1252" s="170"/>
      <c r="E1252" s="54"/>
      <c r="F1252" s="33"/>
      <c r="G1252" s="23"/>
    </row>
    <row r="1253" customHeight="1" spans="1:7">
      <c r="A1253" s="162" t="s">
        <v>2285</v>
      </c>
      <c r="B1253" s="163">
        <f t="shared" si="36"/>
        <v>5</v>
      </c>
      <c r="C1253" s="164" t="s">
        <v>2286</v>
      </c>
      <c r="D1253" s="172"/>
      <c r="E1253" s="165"/>
      <c r="F1253" s="165"/>
      <c r="G1253" s="166"/>
    </row>
    <row r="1254" customHeight="1" spans="1:7">
      <c r="A1254" s="167" t="s">
        <v>2287</v>
      </c>
      <c r="B1254" s="168">
        <f t="shared" si="36"/>
        <v>7</v>
      </c>
      <c r="C1254" s="169" t="s">
        <v>2288</v>
      </c>
      <c r="D1254" s="170"/>
      <c r="E1254" s="54"/>
      <c r="F1254" s="33"/>
      <c r="G1254" s="23"/>
    </row>
    <row r="1255" customHeight="1" spans="1:7">
      <c r="A1255" s="167" t="s">
        <v>2289</v>
      </c>
      <c r="B1255" s="168">
        <f t="shared" si="36"/>
        <v>7</v>
      </c>
      <c r="C1255" s="169" t="s">
        <v>2290</v>
      </c>
      <c r="D1255" s="170"/>
      <c r="E1255" s="54"/>
      <c r="F1255" s="33"/>
      <c r="G1255" s="23"/>
    </row>
    <row r="1256" customHeight="1" spans="1:7">
      <c r="A1256" s="167" t="s">
        <v>2291</v>
      </c>
      <c r="B1256" s="168">
        <f t="shared" si="36"/>
        <v>7</v>
      </c>
      <c r="C1256" s="169" t="s">
        <v>2292</v>
      </c>
      <c r="D1256" s="170"/>
      <c r="E1256" s="54"/>
      <c r="F1256" s="33"/>
      <c r="G1256" s="23"/>
    </row>
    <row r="1257" customHeight="1" spans="1:7">
      <c r="A1257" s="167" t="s">
        <v>2293</v>
      </c>
      <c r="B1257" s="168">
        <f t="shared" si="36"/>
        <v>7</v>
      </c>
      <c r="C1257" s="169" t="s">
        <v>2294</v>
      </c>
      <c r="D1257" s="170"/>
      <c r="E1257" s="54"/>
      <c r="F1257" s="33"/>
      <c r="G1257" s="23"/>
    </row>
    <row r="1258" customHeight="1" spans="1:7">
      <c r="A1258" s="167" t="s">
        <v>2295</v>
      </c>
      <c r="B1258" s="168">
        <f t="shared" si="36"/>
        <v>7</v>
      </c>
      <c r="C1258" s="169" t="s">
        <v>2296</v>
      </c>
      <c r="D1258" s="170"/>
      <c r="E1258" s="54"/>
      <c r="F1258" s="33"/>
      <c r="G1258" s="23"/>
    </row>
    <row r="1259" customHeight="1" spans="1:7">
      <c r="A1259" s="162" t="s">
        <v>2297</v>
      </c>
      <c r="B1259" s="163">
        <f t="shared" si="36"/>
        <v>5</v>
      </c>
      <c r="C1259" s="164" t="s">
        <v>2298</v>
      </c>
      <c r="D1259" s="165">
        <f>SUM(D1260:D1271)</f>
        <v>2000</v>
      </c>
      <c r="E1259" s="165">
        <f>F1259-D1259</f>
        <v>-2000</v>
      </c>
      <c r="F1259" s="165">
        <f>SUM(F1260:F1271)</f>
        <v>0</v>
      </c>
      <c r="G1259" s="166">
        <f>E1259/D1259</f>
        <v>-1</v>
      </c>
    </row>
    <row r="1260" customHeight="1" spans="1:7">
      <c r="A1260" s="167" t="s">
        <v>2299</v>
      </c>
      <c r="B1260" s="168">
        <f t="shared" si="36"/>
        <v>7</v>
      </c>
      <c r="C1260" s="169" t="s">
        <v>2300</v>
      </c>
      <c r="D1260" s="170"/>
      <c r="E1260" s="54"/>
      <c r="F1260" s="33"/>
      <c r="G1260" s="23"/>
    </row>
    <row r="1261" customHeight="1" spans="1:7">
      <c r="A1261" s="167" t="s">
        <v>2301</v>
      </c>
      <c r="B1261" s="168">
        <f t="shared" si="36"/>
        <v>7</v>
      </c>
      <c r="C1261" s="169" t="s">
        <v>2302</v>
      </c>
      <c r="D1261" s="170"/>
      <c r="E1261" s="54"/>
      <c r="F1261" s="33"/>
      <c r="G1261" s="23"/>
    </row>
    <row r="1262" customHeight="1" spans="1:7">
      <c r="A1262" s="167" t="s">
        <v>2303</v>
      </c>
      <c r="B1262" s="168">
        <f t="shared" si="36"/>
        <v>7</v>
      </c>
      <c r="C1262" s="169" t="s">
        <v>2304</v>
      </c>
      <c r="D1262" s="170"/>
      <c r="E1262" s="54"/>
      <c r="F1262" s="33"/>
      <c r="G1262" s="23"/>
    </row>
    <row r="1263" customHeight="1" spans="1:7">
      <c r="A1263" s="167" t="s">
        <v>2305</v>
      </c>
      <c r="B1263" s="168">
        <f t="shared" si="36"/>
        <v>7</v>
      </c>
      <c r="C1263" s="169" t="s">
        <v>2306</v>
      </c>
      <c r="D1263" s="170"/>
      <c r="E1263" s="54"/>
      <c r="F1263" s="33"/>
      <c r="G1263" s="23"/>
    </row>
    <row r="1264" customHeight="1" spans="1:7">
      <c r="A1264" s="167" t="s">
        <v>2307</v>
      </c>
      <c r="B1264" s="168">
        <f t="shared" si="36"/>
        <v>7</v>
      </c>
      <c r="C1264" s="169" t="s">
        <v>2308</v>
      </c>
      <c r="D1264" s="170"/>
      <c r="E1264" s="54"/>
      <c r="F1264" s="33"/>
      <c r="G1264" s="23"/>
    </row>
    <row r="1265" customHeight="1" spans="1:7">
      <c r="A1265" s="167" t="s">
        <v>2309</v>
      </c>
      <c r="B1265" s="168">
        <f t="shared" si="36"/>
        <v>7</v>
      </c>
      <c r="C1265" s="169" t="s">
        <v>2310</v>
      </c>
      <c r="D1265" s="170"/>
      <c r="E1265" s="54"/>
      <c r="F1265" s="33"/>
      <c r="G1265" s="23"/>
    </row>
    <row r="1266" customHeight="1" spans="1:7">
      <c r="A1266" s="167" t="s">
        <v>2311</v>
      </c>
      <c r="B1266" s="168">
        <f t="shared" si="36"/>
        <v>7</v>
      </c>
      <c r="C1266" s="169" t="s">
        <v>2312</v>
      </c>
      <c r="D1266" s="170"/>
      <c r="E1266" s="54"/>
      <c r="F1266" s="33"/>
      <c r="G1266" s="23"/>
    </row>
    <row r="1267" customHeight="1" spans="1:7">
      <c r="A1267" s="167" t="s">
        <v>2313</v>
      </c>
      <c r="B1267" s="168">
        <f t="shared" si="36"/>
        <v>7</v>
      </c>
      <c r="C1267" s="169" t="s">
        <v>2314</v>
      </c>
      <c r="D1267" s="170"/>
      <c r="E1267" s="54"/>
      <c r="F1267" s="33"/>
      <c r="G1267" s="23"/>
    </row>
    <row r="1268" customHeight="1" spans="1:7">
      <c r="A1268" s="167" t="s">
        <v>2315</v>
      </c>
      <c r="B1268" s="168">
        <f t="shared" si="36"/>
        <v>7</v>
      </c>
      <c r="C1268" s="169" t="s">
        <v>2316</v>
      </c>
      <c r="D1268" s="170"/>
      <c r="E1268" s="54"/>
      <c r="F1268" s="33"/>
      <c r="G1268" s="23"/>
    </row>
    <row r="1269" customHeight="1" spans="1:7">
      <c r="A1269" s="167" t="s">
        <v>2317</v>
      </c>
      <c r="B1269" s="168">
        <f t="shared" si="36"/>
        <v>7</v>
      </c>
      <c r="C1269" s="169" t="s">
        <v>2318</v>
      </c>
      <c r="D1269" s="170">
        <v>2000</v>
      </c>
      <c r="E1269" s="54">
        <f>F1269-D1269</f>
        <v>-2000</v>
      </c>
      <c r="F1269" s="33">
        <v>0</v>
      </c>
      <c r="G1269" s="23">
        <f>E1269/D1269</f>
        <v>-1</v>
      </c>
    </row>
    <row r="1270" customHeight="1" spans="1:7">
      <c r="A1270" s="167" t="s">
        <v>2319</v>
      </c>
      <c r="B1270" s="168">
        <f t="shared" si="36"/>
        <v>7</v>
      </c>
      <c r="C1270" s="169" t="s">
        <v>2320</v>
      </c>
      <c r="D1270" s="170"/>
      <c r="E1270" s="54"/>
      <c r="F1270" s="33"/>
      <c r="G1270" s="23"/>
    </row>
    <row r="1271" customHeight="1" spans="1:7">
      <c r="A1271" s="167" t="s">
        <v>2321</v>
      </c>
      <c r="B1271" s="168">
        <f t="shared" si="36"/>
        <v>7</v>
      </c>
      <c r="C1271" s="169" t="s">
        <v>2322</v>
      </c>
      <c r="D1271" s="170"/>
      <c r="E1271" s="54"/>
      <c r="F1271" s="33"/>
      <c r="G1271" s="23"/>
    </row>
    <row r="1272" customHeight="1" spans="1:7">
      <c r="A1272" s="159" t="s">
        <v>2323</v>
      </c>
      <c r="B1272" s="156">
        <f t="shared" si="36"/>
        <v>3</v>
      </c>
      <c r="C1272" s="155" t="s">
        <v>2324</v>
      </c>
      <c r="D1272" s="160">
        <f>D1273+D1311+D1319</f>
        <v>2100158.03</v>
      </c>
      <c r="E1272" s="160">
        <f>F1272-D1272</f>
        <v>21977392.39</v>
      </c>
      <c r="F1272" s="160">
        <f>F1273+F1284+F1290+F1298+F1311+F1315+F1319</f>
        <v>24077550.42</v>
      </c>
      <c r="G1272" s="161">
        <f>E1272/D1272</f>
        <v>10.4646374587345</v>
      </c>
    </row>
    <row r="1273" customHeight="1" spans="1:7">
      <c r="A1273" s="162" t="s">
        <v>2325</v>
      </c>
      <c r="B1273" s="163">
        <f t="shared" si="36"/>
        <v>5</v>
      </c>
      <c r="C1273" s="164" t="s">
        <v>2326</v>
      </c>
      <c r="D1273" s="165">
        <f>SUM(D1274:D1283)</f>
        <v>2100158.03</v>
      </c>
      <c r="E1273" s="165">
        <f>F1273-D1273</f>
        <v>4199832.44</v>
      </c>
      <c r="F1273" s="165">
        <f>SUM(F1274:F1283)</f>
        <v>6299990.47</v>
      </c>
      <c r="G1273" s="166">
        <f>E1273/D1273</f>
        <v>1.99976972209087</v>
      </c>
    </row>
    <row r="1274" customHeight="1" spans="1:7">
      <c r="A1274" s="167" t="s">
        <v>2327</v>
      </c>
      <c r="B1274" s="168">
        <f t="shared" si="36"/>
        <v>7</v>
      </c>
      <c r="C1274" s="169" t="s">
        <v>89</v>
      </c>
      <c r="D1274" s="170">
        <v>2100158.03</v>
      </c>
      <c r="E1274" s="54">
        <f>F1274-D1274</f>
        <v>953299.27</v>
      </c>
      <c r="F1274" s="33">
        <v>3053457.3</v>
      </c>
      <c r="G1274" s="23">
        <f>E1274/D1274</f>
        <v>0.453917874932488</v>
      </c>
    </row>
    <row r="1275" customHeight="1" spans="1:7">
      <c r="A1275" s="167" t="s">
        <v>2328</v>
      </c>
      <c r="B1275" s="168">
        <f t="shared" si="36"/>
        <v>7</v>
      </c>
      <c r="C1275" s="169" t="s">
        <v>91</v>
      </c>
      <c r="D1275" s="170"/>
      <c r="E1275" s="54"/>
      <c r="F1275" s="33"/>
      <c r="G1275" s="23"/>
    </row>
    <row r="1276" customHeight="1" spans="1:7">
      <c r="A1276" s="167" t="s">
        <v>2329</v>
      </c>
      <c r="B1276" s="168">
        <f t="shared" si="36"/>
        <v>7</v>
      </c>
      <c r="C1276" s="169" t="s">
        <v>93</v>
      </c>
      <c r="D1276" s="170"/>
      <c r="E1276" s="54"/>
      <c r="F1276" s="33"/>
      <c r="G1276" s="23"/>
    </row>
    <row r="1277" customHeight="1" spans="1:7">
      <c r="A1277" s="167" t="s">
        <v>2330</v>
      </c>
      <c r="B1277" s="168">
        <f t="shared" si="36"/>
        <v>7</v>
      </c>
      <c r="C1277" s="169" t="s">
        <v>2331</v>
      </c>
      <c r="D1277" s="170"/>
      <c r="E1277" s="54"/>
      <c r="F1277" s="33"/>
      <c r="G1277" s="23"/>
    </row>
    <row r="1278" customHeight="1" spans="1:7">
      <c r="A1278" s="167" t="s">
        <v>2332</v>
      </c>
      <c r="B1278" s="168">
        <f t="shared" si="36"/>
        <v>7</v>
      </c>
      <c r="C1278" s="169" t="s">
        <v>2333</v>
      </c>
      <c r="D1278" s="170"/>
      <c r="E1278" s="54"/>
      <c r="F1278" s="33"/>
      <c r="G1278" s="23"/>
    </row>
    <row r="1279" customHeight="1" spans="1:7">
      <c r="A1279" s="167" t="s">
        <v>2334</v>
      </c>
      <c r="B1279" s="168">
        <f t="shared" si="36"/>
        <v>7</v>
      </c>
      <c r="C1279" s="169" t="s">
        <v>2335</v>
      </c>
      <c r="D1279" s="170"/>
      <c r="E1279" s="54">
        <f>F1279-D1279</f>
        <v>223603.17</v>
      </c>
      <c r="F1279" s="33">
        <v>223603.17</v>
      </c>
      <c r="G1279" s="23"/>
    </row>
    <row r="1280" customHeight="1" spans="1:7">
      <c r="A1280" s="167" t="s">
        <v>2336</v>
      </c>
      <c r="B1280" s="168">
        <f t="shared" si="36"/>
        <v>7</v>
      </c>
      <c r="C1280" s="169" t="s">
        <v>2337</v>
      </c>
      <c r="D1280" s="170"/>
      <c r="E1280" s="54"/>
      <c r="F1280" s="33"/>
      <c r="G1280" s="23"/>
    </row>
    <row r="1281" customHeight="1" spans="1:7">
      <c r="A1281" s="167" t="s">
        <v>2338</v>
      </c>
      <c r="B1281" s="168">
        <f t="shared" si="36"/>
        <v>7</v>
      </c>
      <c r="C1281" s="169" t="s">
        <v>2339</v>
      </c>
      <c r="D1281" s="170"/>
      <c r="E1281" s="54">
        <f>F1281-D1281</f>
        <v>2206080</v>
      </c>
      <c r="F1281" s="33">
        <v>2206080</v>
      </c>
      <c r="G1281" s="23"/>
    </row>
    <row r="1282" customHeight="1" spans="1:7">
      <c r="A1282" s="167" t="s">
        <v>2340</v>
      </c>
      <c r="B1282" s="168">
        <f t="shared" si="36"/>
        <v>7</v>
      </c>
      <c r="C1282" s="169" t="s">
        <v>107</v>
      </c>
      <c r="D1282" s="170"/>
      <c r="E1282" s="54"/>
      <c r="F1282" s="33"/>
      <c r="G1282" s="23"/>
    </row>
    <row r="1283" customHeight="1" spans="1:7">
      <c r="A1283" s="167" t="s">
        <v>2341</v>
      </c>
      <c r="B1283" s="168">
        <f t="shared" si="36"/>
        <v>7</v>
      </c>
      <c r="C1283" s="169" t="s">
        <v>2342</v>
      </c>
      <c r="D1283" s="170"/>
      <c r="E1283" s="54">
        <f>F1283-D1283</f>
        <v>816850</v>
      </c>
      <c r="F1283" s="33">
        <v>816850</v>
      </c>
      <c r="G1283" s="23"/>
    </row>
    <row r="1284" customHeight="1" spans="1:7">
      <c r="A1284" s="162" t="s">
        <v>2343</v>
      </c>
      <c r="B1284" s="163">
        <f t="shared" si="36"/>
        <v>5</v>
      </c>
      <c r="C1284" s="164" t="s">
        <v>2344</v>
      </c>
      <c r="D1284" s="172"/>
      <c r="E1284" s="165">
        <f>F1284-D1284</f>
        <v>13545990.63</v>
      </c>
      <c r="F1284" s="165">
        <f>SUM(F1285:F1289)</f>
        <v>13545990.63</v>
      </c>
      <c r="G1284" s="166"/>
    </row>
    <row r="1285" customHeight="1" spans="1:7">
      <c r="A1285" s="167" t="s">
        <v>2345</v>
      </c>
      <c r="B1285" s="168">
        <f t="shared" si="36"/>
        <v>7</v>
      </c>
      <c r="C1285" s="169" t="s">
        <v>89</v>
      </c>
      <c r="D1285" s="170"/>
      <c r="E1285" s="54"/>
      <c r="F1285" s="33"/>
      <c r="G1285" s="23"/>
    </row>
    <row r="1286" customHeight="1" spans="1:7">
      <c r="A1286" s="167" t="s">
        <v>2346</v>
      </c>
      <c r="B1286" s="168">
        <f t="shared" ref="B1286:B1342" si="37">LEN(A1286)</f>
        <v>7</v>
      </c>
      <c r="C1286" s="169" t="s">
        <v>91</v>
      </c>
      <c r="D1286" s="170"/>
      <c r="E1286" s="54"/>
      <c r="F1286" s="33"/>
      <c r="G1286" s="23"/>
    </row>
    <row r="1287" customHeight="1" spans="1:7">
      <c r="A1287" s="167" t="s">
        <v>2347</v>
      </c>
      <c r="B1287" s="168">
        <f t="shared" si="37"/>
        <v>7</v>
      </c>
      <c r="C1287" s="169" t="s">
        <v>93</v>
      </c>
      <c r="D1287" s="170"/>
      <c r="E1287" s="54"/>
      <c r="F1287" s="33"/>
      <c r="G1287" s="23"/>
    </row>
    <row r="1288" customHeight="1" spans="1:7">
      <c r="A1288" s="167" t="s">
        <v>2348</v>
      </c>
      <c r="B1288" s="168">
        <f t="shared" si="37"/>
        <v>7</v>
      </c>
      <c r="C1288" s="169" t="s">
        <v>2349</v>
      </c>
      <c r="D1288" s="170"/>
      <c r="E1288" s="54">
        <f>F1288-D1288</f>
        <v>12545990.63</v>
      </c>
      <c r="F1288" s="33">
        <v>12545990.63</v>
      </c>
      <c r="G1288" s="23"/>
    </row>
    <row r="1289" customHeight="1" spans="1:7">
      <c r="A1289" s="167" t="s">
        <v>2350</v>
      </c>
      <c r="B1289" s="168">
        <f t="shared" si="37"/>
        <v>7</v>
      </c>
      <c r="C1289" s="169" t="s">
        <v>2351</v>
      </c>
      <c r="D1289" s="186"/>
      <c r="E1289" s="54">
        <f>F1289-D1289</f>
        <v>1000000</v>
      </c>
      <c r="F1289" s="33">
        <v>1000000</v>
      </c>
      <c r="G1289" s="23"/>
    </row>
    <row r="1290" customHeight="1" spans="1:7">
      <c r="A1290" s="162" t="s">
        <v>2352</v>
      </c>
      <c r="B1290" s="163">
        <f t="shared" si="37"/>
        <v>5</v>
      </c>
      <c r="C1290" s="164" t="s">
        <v>2353</v>
      </c>
      <c r="D1290" s="172"/>
      <c r="E1290" s="165"/>
      <c r="F1290" s="165"/>
      <c r="G1290" s="166"/>
    </row>
    <row r="1291" customHeight="1" spans="1:7">
      <c r="A1291" s="167" t="s">
        <v>2354</v>
      </c>
      <c r="B1291" s="168">
        <f t="shared" si="37"/>
        <v>7</v>
      </c>
      <c r="C1291" s="169" t="s">
        <v>89</v>
      </c>
      <c r="D1291" s="170"/>
      <c r="E1291" s="54"/>
      <c r="F1291" s="33"/>
      <c r="G1291" s="23"/>
    </row>
    <row r="1292" customHeight="1" spans="1:7">
      <c r="A1292" s="167" t="s">
        <v>2355</v>
      </c>
      <c r="B1292" s="168">
        <f t="shared" si="37"/>
        <v>7</v>
      </c>
      <c r="C1292" s="169" t="s">
        <v>91</v>
      </c>
      <c r="D1292" s="170"/>
      <c r="E1292" s="54"/>
      <c r="F1292" s="33"/>
      <c r="G1292" s="23"/>
    </row>
    <row r="1293" customHeight="1" spans="1:7">
      <c r="A1293" s="167" t="s">
        <v>2356</v>
      </c>
      <c r="B1293" s="168">
        <f t="shared" si="37"/>
        <v>7</v>
      </c>
      <c r="C1293" s="169" t="s">
        <v>93</v>
      </c>
      <c r="D1293" s="170"/>
      <c r="E1293" s="54"/>
      <c r="F1293" s="33"/>
      <c r="G1293" s="23"/>
    </row>
    <row r="1294" customHeight="1" spans="1:7">
      <c r="A1294" s="167" t="s">
        <v>2357</v>
      </c>
      <c r="B1294" s="168">
        <f t="shared" si="37"/>
        <v>7</v>
      </c>
      <c r="C1294" s="169" t="s">
        <v>2358</v>
      </c>
      <c r="D1294" s="170"/>
      <c r="E1294" s="54"/>
      <c r="F1294" s="33"/>
      <c r="G1294" s="23"/>
    </row>
    <row r="1295" customHeight="1" spans="1:7">
      <c r="A1295" s="167" t="s">
        <v>2359</v>
      </c>
      <c r="B1295" s="168">
        <f t="shared" si="37"/>
        <v>7</v>
      </c>
      <c r="C1295" s="169" t="s">
        <v>2360</v>
      </c>
      <c r="D1295" s="170"/>
      <c r="E1295" s="54"/>
      <c r="F1295" s="33"/>
      <c r="G1295" s="23"/>
    </row>
    <row r="1296" customHeight="1" spans="1:7">
      <c r="A1296" s="167" t="s">
        <v>2361</v>
      </c>
      <c r="B1296" s="168">
        <f t="shared" si="37"/>
        <v>7</v>
      </c>
      <c r="C1296" s="169" t="s">
        <v>107</v>
      </c>
      <c r="D1296" s="170"/>
      <c r="E1296" s="54"/>
      <c r="F1296" s="33"/>
      <c r="G1296" s="23"/>
    </row>
    <row r="1297" customHeight="1" spans="1:7">
      <c r="A1297" s="167" t="s">
        <v>2362</v>
      </c>
      <c r="B1297" s="168">
        <f t="shared" si="37"/>
        <v>7</v>
      </c>
      <c r="C1297" s="169" t="s">
        <v>2363</v>
      </c>
      <c r="D1297" s="170"/>
      <c r="E1297" s="54"/>
      <c r="F1297" s="33"/>
      <c r="G1297" s="23"/>
    </row>
    <row r="1298" customHeight="1" spans="1:7">
      <c r="A1298" s="162" t="s">
        <v>2364</v>
      </c>
      <c r="B1298" s="163">
        <f t="shared" si="37"/>
        <v>5</v>
      </c>
      <c r="C1298" s="164" t="s">
        <v>2365</v>
      </c>
      <c r="D1298" s="172"/>
      <c r="E1298" s="165">
        <f>F1298-D1298</f>
        <v>20000</v>
      </c>
      <c r="F1298" s="165">
        <f>SUM(F1299:F1310)</f>
        <v>20000</v>
      </c>
      <c r="G1298" s="166"/>
    </row>
    <row r="1299" customHeight="1" spans="1:7">
      <c r="A1299" s="167" t="s">
        <v>2366</v>
      </c>
      <c r="B1299" s="168">
        <f t="shared" si="37"/>
        <v>7</v>
      </c>
      <c r="C1299" s="169" t="s">
        <v>89</v>
      </c>
      <c r="D1299" s="170"/>
      <c r="E1299" s="54"/>
      <c r="F1299" s="33"/>
      <c r="G1299" s="23"/>
    </row>
    <row r="1300" customHeight="1" spans="1:7">
      <c r="A1300" s="167" t="s">
        <v>2367</v>
      </c>
      <c r="B1300" s="168">
        <f t="shared" si="37"/>
        <v>7</v>
      </c>
      <c r="C1300" s="169" t="s">
        <v>91</v>
      </c>
      <c r="D1300" s="170"/>
      <c r="E1300" s="54"/>
      <c r="F1300" s="33"/>
      <c r="G1300" s="23"/>
    </row>
    <row r="1301" customHeight="1" spans="1:7">
      <c r="A1301" s="167" t="s">
        <v>2368</v>
      </c>
      <c r="B1301" s="168">
        <f t="shared" si="37"/>
        <v>7</v>
      </c>
      <c r="C1301" s="169" t="s">
        <v>93</v>
      </c>
      <c r="D1301" s="170"/>
      <c r="E1301" s="54"/>
      <c r="F1301" s="33"/>
      <c r="G1301" s="23"/>
    </row>
    <row r="1302" customHeight="1" spans="1:7">
      <c r="A1302" s="167" t="s">
        <v>2369</v>
      </c>
      <c r="B1302" s="168">
        <f t="shared" si="37"/>
        <v>7</v>
      </c>
      <c r="C1302" s="169" t="s">
        <v>2370</v>
      </c>
      <c r="D1302" s="170"/>
      <c r="E1302" s="54"/>
      <c r="F1302" s="33"/>
      <c r="G1302" s="23"/>
    </row>
    <row r="1303" customHeight="1" spans="1:7">
      <c r="A1303" s="167" t="s">
        <v>2371</v>
      </c>
      <c r="B1303" s="168">
        <f t="shared" si="37"/>
        <v>7</v>
      </c>
      <c r="C1303" s="169" t="s">
        <v>2372</v>
      </c>
      <c r="D1303" s="170"/>
      <c r="E1303" s="54"/>
      <c r="F1303" s="33"/>
      <c r="G1303" s="23"/>
    </row>
    <row r="1304" customHeight="1" spans="1:7">
      <c r="A1304" s="167" t="s">
        <v>2373</v>
      </c>
      <c r="B1304" s="168">
        <f t="shared" si="37"/>
        <v>7</v>
      </c>
      <c r="C1304" s="169" t="s">
        <v>2374</v>
      </c>
      <c r="D1304" s="170"/>
      <c r="E1304" s="54">
        <f>F1304-D1304</f>
        <v>20000</v>
      </c>
      <c r="F1304" s="33">
        <v>20000</v>
      </c>
      <c r="G1304" s="23"/>
    </row>
    <row r="1305" customHeight="1" spans="1:7">
      <c r="A1305" s="167" t="s">
        <v>2375</v>
      </c>
      <c r="B1305" s="168">
        <f t="shared" si="37"/>
        <v>7</v>
      </c>
      <c r="C1305" s="169" t="s">
        <v>2376</v>
      </c>
      <c r="D1305" s="170"/>
      <c r="E1305" s="54"/>
      <c r="F1305" s="33"/>
      <c r="G1305" s="23"/>
    </row>
    <row r="1306" customHeight="1" spans="1:7">
      <c r="A1306" s="167" t="s">
        <v>2377</v>
      </c>
      <c r="B1306" s="168">
        <f t="shared" si="37"/>
        <v>7</v>
      </c>
      <c r="C1306" s="169" t="s">
        <v>2378</v>
      </c>
      <c r="D1306" s="170"/>
      <c r="E1306" s="54"/>
      <c r="F1306" s="33"/>
      <c r="G1306" s="23"/>
    </row>
    <row r="1307" customHeight="1" spans="1:7">
      <c r="A1307" s="167" t="s">
        <v>2379</v>
      </c>
      <c r="B1307" s="168">
        <f t="shared" si="37"/>
        <v>7</v>
      </c>
      <c r="C1307" s="169" t="s">
        <v>2380</v>
      </c>
      <c r="D1307" s="170"/>
      <c r="E1307" s="54"/>
      <c r="F1307" s="33"/>
      <c r="G1307" s="23"/>
    </row>
    <row r="1308" customHeight="1" spans="1:7">
      <c r="A1308" s="167" t="s">
        <v>2381</v>
      </c>
      <c r="B1308" s="168">
        <f t="shared" si="37"/>
        <v>7</v>
      </c>
      <c r="C1308" s="169" t="s">
        <v>2382</v>
      </c>
      <c r="D1308" s="170"/>
      <c r="E1308" s="54"/>
      <c r="F1308" s="33"/>
      <c r="G1308" s="23"/>
    </row>
    <row r="1309" customHeight="1" spans="1:7">
      <c r="A1309" s="167" t="s">
        <v>2383</v>
      </c>
      <c r="B1309" s="168">
        <f t="shared" si="37"/>
        <v>7</v>
      </c>
      <c r="C1309" s="169" t="s">
        <v>2384</v>
      </c>
      <c r="D1309" s="170"/>
      <c r="E1309" s="54"/>
      <c r="F1309" s="33"/>
      <c r="G1309" s="23"/>
    </row>
    <row r="1310" customHeight="1" spans="1:7">
      <c r="A1310" s="167" t="s">
        <v>2385</v>
      </c>
      <c r="B1310" s="168">
        <f t="shared" si="37"/>
        <v>7</v>
      </c>
      <c r="C1310" s="169" t="s">
        <v>2386</v>
      </c>
      <c r="D1310" s="170"/>
      <c r="E1310" s="54"/>
      <c r="F1310" s="33"/>
      <c r="G1310" s="23"/>
    </row>
    <row r="1311" customHeight="1" spans="1:7">
      <c r="A1311" s="162" t="s">
        <v>2387</v>
      </c>
      <c r="B1311" s="163">
        <f t="shared" si="37"/>
        <v>5</v>
      </c>
      <c r="C1311" s="164" t="s">
        <v>2388</v>
      </c>
      <c r="D1311" s="172"/>
      <c r="E1311" s="165">
        <f t="shared" ref="E1311:E1316" si="38">F1311-D1311</f>
        <v>3537249</v>
      </c>
      <c r="F1311" s="165">
        <f>SUM(F1312:F1314)</f>
        <v>3537249</v>
      </c>
      <c r="G1311" s="166"/>
    </row>
    <row r="1312" customHeight="1" spans="1:7">
      <c r="A1312" s="167" t="s">
        <v>2389</v>
      </c>
      <c r="B1312" s="168">
        <f t="shared" si="37"/>
        <v>7</v>
      </c>
      <c r="C1312" s="169" t="s">
        <v>2390</v>
      </c>
      <c r="D1312" s="170"/>
      <c r="E1312" s="54">
        <f t="shared" si="38"/>
        <v>3261000</v>
      </c>
      <c r="F1312" s="33">
        <v>3261000</v>
      </c>
      <c r="G1312" s="23"/>
    </row>
    <row r="1313" customHeight="1" spans="1:7">
      <c r="A1313" s="167" t="s">
        <v>2391</v>
      </c>
      <c r="B1313" s="168">
        <f t="shared" si="37"/>
        <v>7</v>
      </c>
      <c r="C1313" s="169" t="s">
        <v>2392</v>
      </c>
      <c r="D1313" s="170"/>
      <c r="E1313" s="54">
        <f t="shared" si="38"/>
        <v>175489</v>
      </c>
      <c r="F1313" s="33">
        <v>175489</v>
      </c>
      <c r="G1313" s="23"/>
    </row>
    <row r="1314" customHeight="1" spans="1:7">
      <c r="A1314" s="167" t="s">
        <v>2393</v>
      </c>
      <c r="B1314" s="168">
        <f t="shared" si="37"/>
        <v>7</v>
      </c>
      <c r="C1314" s="169" t="s">
        <v>2394</v>
      </c>
      <c r="D1314" s="170"/>
      <c r="E1314" s="54">
        <f t="shared" si="38"/>
        <v>100760</v>
      </c>
      <c r="F1314" s="33">
        <v>100760</v>
      </c>
      <c r="G1314" s="23"/>
    </row>
    <row r="1315" customHeight="1" spans="1:7">
      <c r="A1315" s="162" t="s">
        <v>2395</v>
      </c>
      <c r="B1315" s="163">
        <f t="shared" si="37"/>
        <v>5</v>
      </c>
      <c r="C1315" s="164" t="s">
        <v>2396</v>
      </c>
      <c r="D1315" s="172"/>
      <c r="E1315" s="165">
        <f t="shared" si="38"/>
        <v>200000</v>
      </c>
      <c r="F1315" s="165">
        <f>SUM(F1316:F1318)</f>
        <v>200000</v>
      </c>
      <c r="G1315" s="166"/>
    </row>
    <row r="1316" customHeight="1" spans="1:7">
      <c r="A1316" s="167" t="s">
        <v>2397</v>
      </c>
      <c r="B1316" s="168">
        <f t="shared" si="37"/>
        <v>7</v>
      </c>
      <c r="C1316" s="169" t="s">
        <v>2398</v>
      </c>
      <c r="D1316" s="170"/>
      <c r="E1316" s="54">
        <f t="shared" si="38"/>
        <v>200000</v>
      </c>
      <c r="F1316" s="33">
        <v>200000</v>
      </c>
      <c r="G1316" s="23"/>
    </row>
    <row r="1317" customHeight="1" spans="1:7">
      <c r="A1317" s="167" t="s">
        <v>2399</v>
      </c>
      <c r="B1317" s="168">
        <f t="shared" si="37"/>
        <v>7</v>
      </c>
      <c r="C1317" s="169" t="s">
        <v>2400</v>
      </c>
      <c r="D1317" s="170"/>
      <c r="E1317" s="54"/>
      <c r="F1317" s="33"/>
      <c r="G1317" s="23"/>
    </row>
    <row r="1318" customHeight="1" spans="1:7">
      <c r="A1318" s="167" t="s">
        <v>2401</v>
      </c>
      <c r="B1318" s="168">
        <f t="shared" si="37"/>
        <v>7</v>
      </c>
      <c r="C1318" s="169" t="s">
        <v>2402</v>
      </c>
      <c r="D1318" s="170"/>
      <c r="E1318" s="54"/>
      <c r="F1318" s="33"/>
      <c r="G1318" s="23"/>
    </row>
    <row r="1319" customHeight="1" spans="1:7">
      <c r="A1319" s="162" t="s">
        <v>2403</v>
      </c>
      <c r="B1319" s="163">
        <f t="shared" si="37"/>
        <v>5</v>
      </c>
      <c r="C1319" s="164" t="s">
        <v>2404</v>
      </c>
      <c r="D1319" s="172"/>
      <c r="E1319" s="165">
        <f>F1319-D1319</f>
        <v>474320.32</v>
      </c>
      <c r="F1319" s="165">
        <f>F1320</f>
        <v>474320.32</v>
      </c>
      <c r="G1319" s="166"/>
    </row>
    <row r="1320" customHeight="1" spans="1:7">
      <c r="A1320" s="167" t="s">
        <v>2405</v>
      </c>
      <c r="B1320" s="168">
        <f t="shared" si="37"/>
        <v>7</v>
      </c>
      <c r="C1320" s="169" t="s">
        <v>2406</v>
      </c>
      <c r="D1320" s="170"/>
      <c r="E1320" s="54">
        <f>F1320-D1320</f>
        <v>474320.32</v>
      </c>
      <c r="F1320" s="33">
        <v>474320.32</v>
      </c>
      <c r="G1320" s="23"/>
    </row>
    <row r="1321" customHeight="1" spans="1:7">
      <c r="A1321" s="159" t="s">
        <v>2407</v>
      </c>
      <c r="B1321" s="156">
        <f t="shared" si="37"/>
        <v>3</v>
      </c>
      <c r="C1321" s="155" t="s">
        <v>2408</v>
      </c>
      <c r="D1321" s="185">
        <v>30000000</v>
      </c>
      <c r="E1321" s="160">
        <f>F1321-D1321</f>
        <v>-29915370</v>
      </c>
      <c r="F1321" s="160">
        <v>84630</v>
      </c>
      <c r="G1321" s="161">
        <f>E1321/D1321</f>
        <v>-0.997179</v>
      </c>
    </row>
    <row r="1322" customHeight="1" spans="1:7">
      <c r="A1322" s="159" t="s">
        <v>2409</v>
      </c>
      <c r="B1322" s="156">
        <f t="shared" si="37"/>
        <v>3</v>
      </c>
      <c r="C1322" s="155" t="s">
        <v>2410</v>
      </c>
      <c r="D1322" s="185"/>
      <c r="E1322" s="160"/>
      <c r="F1322" s="160"/>
      <c r="G1322" s="161"/>
    </row>
    <row r="1323" customHeight="1" spans="1:7">
      <c r="A1323" s="162" t="s">
        <v>2411</v>
      </c>
      <c r="B1323" s="163">
        <f t="shared" si="37"/>
        <v>5</v>
      </c>
      <c r="C1323" s="164" t="s">
        <v>2412</v>
      </c>
      <c r="D1323" s="165"/>
      <c r="E1323" s="165"/>
      <c r="F1323" s="165"/>
      <c r="G1323" s="166"/>
    </row>
    <row r="1324" customHeight="1" spans="1:7">
      <c r="A1324" s="167" t="s">
        <v>2413</v>
      </c>
      <c r="B1324" s="168">
        <f t="shared" si="37"/>
        <v>7</v>
      </c>
      <c r="C1324" s="169" t="s">
        <v>2414</v>
      </c>
      <c r="D1324" s="54"/>
      <c r="E1324" s="54"/>
      <c r="F1324" s="33"/>
      <c r="G1324" s="23"/>
    </row>
    <row r="1325" customHeight="1" spans="1:7">
      <c r="A1325" s="162" t="s">
        <v>2415</v>
      </c>
      <c r="B1325" s="163">
        <f t="shared" si="37"/>
        <v>5</v>
      </c>
      <c r="C1325" s="164" t="s">
        <v>2111</v>
      </c>
      <c r="D1325" s="165"/>
      <c r="E1325" s="165"/>
      <c r="F1325" s="165"/>
      <c r="G1325" s="166"/>
    </row>
    <row r="1326" customHeight="1" spans="1:7">
      <c r="A1326" s="167" t="s">
        <v>2416</v>
      </c>
      <c r="B1326" s="168">
        <f t="shared" si="37"/>
        <v>7</v>
      </c>
      <c r="C1326" s="169" t="s">
        <v>518</v>
      </c>
      <c r="D1326" s="54"/>
      <c r="E1326" s="54"/>
      <c r="F1326" s="33"/>
      <c r="G1326" s="23"/>
    </row>
    <row r="1327" customHeight="1" spans="1:7">
      <c r="A1327" s="159" t="s">
        <v>2417</v>
      </c>
      <c r="B1327" s="156">
        <f t="shared" si="37"/>
        <v>3</v>
      </c>
      <c r="C1327" s="155" t="s">
        <v>2418</v>
      </c>
      <c r="D1327" s="160">
        <f>D1328+D1329+D1334</f>
        <v>4270099.76</v>
      </c>
      <c r="E1327" s="160">
        <f>F1327-D1327</f>
        <v>527049.9</v>
      </c>
      <c r="F1327" s="160">
        <f>F1328+F1329+F1334</f>
        <v>4797149.66</v>
      </c>
      <c r="G1327" s="161">
        <f>E1327/D1327</f>
        <v>0.123428006281521</v>
      </c>
    </row>
    <row r="1328" customHeight="1" spans="1:7">
      <c r="A1328" s="162" t="s">
        <v>2419</v>
      </c>
      <c r="B1328" s="163">
        <f t="shared" si="37"/>
        <v>5</v>
      </c>
      <c r="C1328" s="164" t="s">
        <v>2420</v>
      </c>
      <c r="D1328" s="165"/>
      <c r="E1328" s="165"/>
      <c r="F1328" s="165"/>
      <c r="G1328" s="166"/>
    </row>
    <row r="1329" customHeight="1" spans="1:7">
      <c r="A1329" s="162" t="s">
        <v>2421</v>
      </c>
      <c r="B1329" s="163">
        <f t="shared" si="37"/>
        <v>5</v>
      </c>
      <c r="C1329" s="164" t="s">
        <v>2422</v>
      </c>
      <c r="D1329" s="165"/>
      <c r="E1329" s="165"/>
      <c r="F1329" s="165"/>
      <c r="G1329" s="166"/>
    </row>
    <row r="1330" customHeight="1" spans="1:7">
      <c r="A1330" s="167" t="s">
        <v>2423</v>
      </c>
      <c r="B1330" s="168">
        <f t="shared" si="37"/>
        <v>7</v>
      </c>
      <c r="C1330" s="169" t="s">
        <v>2424</v>
      </c>
      <c r="D1330" s="170"/>
      <c r="E1330" s="54"/>
      <c r="F1330" s="33"/>
      <c r="G1330" s="23"/>
    </row>
    <row r="1331" customHeight="1" spans="1:7">
      <c r="A1331" s="167" t="s">
        <v>2425</v>
      </c>
      <c r="B1331" s="168">
        <f t="shared" si="37"/>
        <v>7</v>
      </c>
      <c r="C1331" s="169" t="s">
        <v>2426</v>
      </c>
      <c r="D1331" s="170"/>
      <c r="E1331" s="54"/>
      <c r="F1331" s="33"/>
      <c r="G1331" s="23"/>
    </row>
    <row r="1332" customHeight="1" spans="1:7">
      <c r="A1332" s="167" t="s">
        <v>2427</v>
      </c>
      <c r="B1332" s="168">
        <f t="shared" si="37"/>
        <v>7</v>
      </c>
      <c r="C1332" s="169" t="s">
        <v>2428</v>
      </c>
      <c r="D1332" s="170"/>
      <c r="E1332" s="54"/>
      <c r="F1332" s="33"/>
      <c r="G1332" s="23"/>
    </row>
    <row r="1333" customHeight="1" spans="1:7">
      <c r="A1333" s="167" t="s">
        <v>2429</v>
      </c>
      <c r="B1333" s="168">
        <f t="shared" si="37"/>
        <v>7</v>
      </c>
      <c r="C1333" s="169" t="s">
        <v>2430</v>
      </c>
      <c r="D1333" s="170"/>
      <c r="E1333" s="54"/>
      <c r="F1333" s="33"/>
      <c r="G1333" s="23"/>
    </row>
    <row r="1334" customHeight="1" spans="1:7">
      <c r="A1334" s="162" t="s">
        <v>2431</v>
      </c>
      <c r="B1334" s="163">
        <f t="shared" si="37"/>
        <v>5</v>
      </c>
      <c r="C1334" s="164" t="s">
        <v>2432</v>
      </c>
      <c r="D1334" s="165">
        <f>SUM(D1335:D1338)</f>
        <v>4270099.76</v>
      </c>
      <c r="E1334" s="165">
        <f>F1334-D1334</f>
        <v>527049.9</v>
      </c>
      <c r="F1334" s="165">
        <f>SUM(F1335:F1338)</f>
        <v>4797149.66</v>
      </c>
      <c r="G1334" s="166">
        <f>E1334/D1334</f>
        <v>0.123428006281521</v>
      </c>
    </row>
    <row r="1335" customHeight="1" spans="1:7">
      <c r="A1335" s="167" t="s">
        <v>2433</v>
      </c>
      <c r="B1335" s="168">
        <f t="shared" si="37"/>
        <v>7</v>
      </c>
      <c r="C1335" s="169" t="s">
        <v>2434</v>
      </c>
      <c r="D1335" s="170">
        <v>4270099.76</v>
      </c>
      <c r="E1335" s="54">
        <f>F1335-D1335</f>
        <v>527049.9</v>
      </c>
      <c r="F1335" s="33">
        <v>4797149.66</v>
      </c>
      <c r="G1335" s="23">
        <f>E1335/D1335</f>
        <v>0.123428006281521</v>
      </c>
    </row>
    <row r="1336" customHeight="1" spans="1:7">
      <c r="A1336" s="167" t="s">
        <v>2435</v>
      </c>
      <c r="B1336" s="168">
        <f t="shared" si="37"/>
        <v>7</v>
      </c>
      <c r="C1336" s="169" t="s">
        <v>2436</v>
      </c>
      <c r="D1336" s="170"/>
      <c r="E1336" s="54"/>
      <c r="F1336" s="33"/>
      <c r="G1336" s="23"/>
    </row>
    <row r="1337" customHeight="1" spans="1:7">
      <c r="A1337" s="167" t="s">
        <v>2437</v>
      </c>
      <c r="B1337" s="168">
        <f t="shared" si="37"/>
        <v>7</v>
      </c>
      <c r="C1337" s="169" t="s">
        <v>2438</v>
      </c>
      <c r="D1337" s="170"/>
      <c r="E1337" s="54"/>
      <c r="F1337" s="33"/>
      <c r="G1337" s="23"/>
    </row>
    <row r="1338" customHeight="1" spans="1:7">
      <c r="A1338" s="167" t="s">
        <v>2439</v>
      </c>
      <c r="B1338" s="168">
        <f t="shared" si="37"/>
        <v>7</v>
      </c>
      <c r="C1338" s="169" t="s">
        <v>2440</v>
      </c>
      <c r="D1338" s="170"/>
      <c r="E1338" s="54"/>
      <c r="F1338" s="33"/>
      <c r="G1338" s="23"/>
    </row>
    <row r="1339" customHeight="1" spans="1:7">
      <c r="A1339" s="159" t="s">
        <v>2441</v>
      </c>
      <c r="B1339" s="156">
        <f t="shared" si="37"/>
        <v>3</v>
      </c>
      <c r="C1339" s="155" t="s">
        <v>2442</v>
      </c>
      <c r="D1339" s="185">
        <f>D1340+D1341+D1342</f>
        <v>30000000</v>
      </c>
      <c r="E1339" s="160">
        <f>F1339-D1339</f>
        <v>-30000000</v>
      </c>
      <c r="F1339" s="160">
        <f>F1340+F1341+F1342</f>
        <v>0</v>
      </c>
      <c r="G1339" s="161">
        <f>E1339/D1339</f>
        <v>-1</v>
      </c>
    </row>
    <row r="1340" customHeight="1" spans="1:7">
      <c r="A1340" s="162" t="s">
        <v>2443</v>
      </c>
      <c r="B1340" s="163">
        <f t="shared" si="37"/>
        <v>5</v>
      </c>
      <c r="C1340" s="164" t="s">
        <v>2444</v>
      </c>
      <c r="D1340" s="172"/>
      <c r="E1340" s="165"/>
      <c r="F1340" s="165"/>
      <c r="G1340" s="166"/>
    </row>
    <row r="1341" customHeight="1" spans="1:7">
      <c r="A1341" s="162" t="s">
        <v>2445</v>
      </c>
      <c r="B1341" s="163">
        <f t="shared" si="37"/>
        <v>5</v>
      </c>
      <c r="C1341" s="164" t="s">
        <v>2446</v>
      </c>
      <c r="D1341" s="172"/>
      <c r="E1341" s="165"/>
      <c r="F1341" s="165"/>
      <c r="G1341" s="166"/>
    </row>
    <row r="1342" customHeight="1" spans="1:7">
      <c r="A1342" s="162" t="s">
        <v>2447</v>
      </c>
      <c r="B1342" s="163">
        <f t="shared" si="37"/>
        <v>5</v>
      </c>
      <c r="C1342" s="164" t="s">
        <v>2448</v>
      </c>
      <c r="D1342" s="172">
        <v>30000000</v>
      </c>
      <c r="E1342" s="165">
        <f>F1342-D1342</f>
        <v>-30000000</v>
      </c>
      <c r="F1342" s="165">
        <v>0</v>
      </c>
      <c r="G1342" s="166">
        <f>E1342/D1342</f>
        <v>-1</v>
      </c>
    </row>
    <row r="1343" customHeight="1" spans="1:7">
      <c r="A1343" s="159" t="s">
        <v>2449</v>
      </c>
      <c r="B1343" s="156">
        <v>3</v>
      </c>
      <c r="C1343" s="156" t="s">
        <v>2450</v>
      </c>
      <c r="D1343" s="187">
        <v>426709849.86</v>
      </c>
      <c r="E1343" s="157">
        <f>F1343-D1343</f>
        <v>-47723996.95</v>
      </c>
      <c r="F1343" s="157">
        <v>378985852.91</v>
      </c>
      <c r="G1343" s="158">
        <f>E1343/D1343</f>
        <v>-0.111841798275005</v>
      </c>
    </row>
    <row r="1344" customHeight="1" spans="1:7">
      <c r="A1344" s="159" t="s">
        <v>2451</v>
      </c>
      <c r="B1344" s="156">
        <v>3</v>
      </c>
      <c r="C1344" s="156" t="s">
        <v>2452</v>
      </c>
      <c r="D1344" s="187"/>
      <c r="E1344" s="157"/>
      <c r="F1344" s="157"/>
      <c r="G1344" s="158"/>
    </row>
    <row r="1345" customHeight="1" spans="1:7">
      <c r="A1345" s="167" t="s">
        <v>2453</v>
      </c>
      <c r="B1345" s="168">
        <f t="shared" ref="B1345:B1366" si="39">LEN(A1345)</f>
        <v>7</v>
      </c>
      <c r="C1345" s="169" t="s">
        <v>2454</v>
      </c>
      <c r="D1345" s="54"/>
      <c r="E1345" s="54"/>
      <c r="F1345" s="33"/>
      <c r="G1345" s="23"/>
    </row>
    <row r="1346" customHeight="1" spans="1:7">
      <c r="A1346" s="162" t="s">
        <v>2455</v>
      </c>
      <c r="B1346" s="163">
        <f t="shared" si="39"/>
        <v>5</v>
      </c>
      <c r="C1346" s="164" t="s">
        <v>2456</v>
      </c>
      <c r="D1346" s="165"/>
      <c r="E1346" s="165"/>
      <c r="F1346" s="165"/>
      <c r="G1346" s="166"/>
    </row>
    <row r="1347" customHeight="1" spans="1:7">
      <c r="A1347" s="167" t="s">
        <v>2457</v>
      </c>
      <c r="B1347" s="168">
        <f t="shared" si="39"/>
        <v>7</v>
      </c>
      <c r="C1347" s="169" t="s">
        <v>2458</v>
      </c>
      <c r="D1347" s="54"/>
      <c r="E1347" s="54"/>
      <c r="F1347" s="33"/>
      <c r="G1347" s="23"/>
    </row>
    <row r="1348" customHeight="1" spans="1:7">
      <c r="A1348" s="167" t="s">
        <v>2459</v>
      </c>
      <c r="B1348" s="168">
        <f t="shared" si="39"/>
        <v>7</v>
      </c>
      <c r="C1348" s="169" t="s">
        <v>2460</v>
      </c>
      <c r="D1348" s="54"/>
      <c r="E1348" s="54"/>
      <c r="F1348" s="33"/>
      <c r="G1348" s="23"/>
    </row>
    <row r="1349" customHeight="1" spans="1:7">
      <c r="A1349" s="167" t="s">
        <v>2461</v>
      </c>
      <c r="B1349" s="168">
        <f t="shared" si="39"/>
        <v>7</v>
      </c>
      <c r="C1349" s="169" t="s">
        <v>2462</v>
      </c>
      <c r="D1349" s="54"/>
      <c r="E1349" s="54"/>
      <c r="F1349" s="33"/>
      <c r="G1349" s="23"/>
    </row>
    <row r="1350" customHeight="1" spans="1:7">
      <c r="A1350" s="167" t="s">
        <v>2463</v>
      </c>
      <c r="B1350" s="168">
        <f t="shared" si="39"/>
        <v>7</v>
      </c>
      <c r="C1350" s="169" t="s">
        <v>2464</v>
      </c>
      <c r="D1350" s="54"/>
      <c r="E1350" s="54"/>
      <c r="F1350" s="33"/>
      <c r="G1350" s="23"/>
    </row>
    <row r="1351" customHeight="1" spans="1:7">
      <c r="A1351" s="162" t="s">
        <v>2465</v>
      </c>
      <c r="B1351" s="163">
        <f t="shared" si="39"/>
        <v>5</v>
      </c>
      <c r="C1351" s="164" t="s">
        <v>2466</v>
      </c>
      <c r="D1351" s="165"/>
      <c r="E1351" s="165"/>
      <c r="F1351" s="165"/>
      <c r="G1351" s="166"/>
    </row>
    <row r="1352" customHeight="1" spans="1:7">
      <c r="A1352" s="162" t="s">
        <v>2467</v>
      </c>
      <c r="B1352" s="163">
        <f t="shared" si="39"/>
        <v>5</v>
      </c>
      <c r="C1352" s="164" t="s">
        <v>2468</v>
      </c>
      <c r="D1352" s="165"/>
      <c r="E1352" s="165"/>
      <c r="F1352" s="165"/>
      <c r="G1352" s="166"/>
    </row>
    <row r="1353" customHeight="1" spans="1:7">
      <c r="A1353" s="162" t="s">
        <v>2469</v>
      </c>
      <c r="B1353" s="163">
        <f t="shared" si="39"/>
        <v>5</v>
      </c>
      <c r="C1353" s="164" t="s">
        <v>2470</v>
      </c>
      <c r="D1353" s="165"/>
      <c r="E1353" s="165"/>
      <c r="F1353" s="165"/>
      <c r="G1353" s="166"/>
    </row>
    <row r="1354" s="133" customFormat="1" customHeight="1" spans="1:19">
      <c r="A1354" s="159" t="s">
        <v>2471</v>
      </c>
      <c r="B1354" s="163">
        <f t="shared" si="39"/>
        <v>3</v>
      </c>
      <c r="C1354" s="156" t="s">
        <v>2472</v>
      </c>
      <c r="D1354" s="157">
        <f>D1355+D1356+D1361</f>
        <v>264000</v>
      </c>
      <c r="E1354" s="157">
        <f>F1354-D1354</f>
        <v>5735900</v>
      </c>
      <c r="F1354" s="157">
        <f>F1355+F1356+F1361</f>
        <v>5999900</v>
      </c>
      <c r="G1354" s="158">
        <f>E1354/D1354</f>
        <v>21.7268939393939</v>
      </c>
      <c r="H1354" s="184"/>
      <c r="I1354" s="184"/>
      <c r="J1354" s="184"/>
      <c r="K1354" s="184"/>
      <c r="L1354" s="184"/>
      <c r="M1354" s="184"/>
      <c r="N1354" s="184"/>
      <c r="O1354" s="184"/>
      <c r="P1354" s="184"/>
      <c r="Q1354" s="184"/>
      <c r="R1354" s="184"/>
      <c r="S1354" s="184"/>
    </row>
    <row r="1355" customHeight="1" spans="1:7">
      <c r="A1355" s="162" t="s">
        <v>2473</v>
      </c>
      <c r="B1355" s="163">
        <f t="shared" si="39"/>
        <v>5</v>
      </c>
      <c r="C1355" s="164" t="s">
        <v>2474</v>
      </c>
      <c r="D1355" s="165"/>
      <c r="E1355" s="165"/>
      <c r="F1355" s="165"/>
      <c r="G1355" s="166"/>
    </row>
    <row r="1356" customHeight="1" spans="1:7">
      <c r="A1356" s="162" t="s">
        <v>2475</v>
      </c>
      <c r="B1356" s="163">
        <f t="shared" si="39"/>
        <v>5</v>
      </c>
      <c r="C1356" s="164" t="s">
        <v>2476</v>
      </c>
      <c r="D1356" s="165"/>
      <c r="E1356" s="165"/>
      <c r="F1356" s="165"/>
      <c r="G1356" s="166"/>
    </row>
    <row r="1357" customHeight="1" spans="1:7">
      <c r="A1357" s="167" t="s">
        <v>2477</v>
      </c>
      <c r="B1357" s="168">
        <f t="shared" si="39"/>
        <v>7</v>
      </c>
      <c r="C1357" s="169" t="s">
        <v>2478</v>
      </c>
      <c r="D1357" s="54"/>
      <c r="E1357" s="54"/>
      <c r="F1357" s="33"/>
      <c r="G1357" s="23"/>
    </row>
    <row r="1358" customHeight="1" spans="1:7">
      <c r="A1358" s="167" t="s">
        <v>2479</v>
      </c>
      <c r="B1358" s="168">
        <f t="shared" si="39"/>
        <v>7</v>
      </c>
      <c r="C1358" s="169" t="s">
        <v>2480</v>
      </c>
      <c r="D1358" s="54"/>
      <c r="E1358" s="54"/>
      <c r="F1358" s="33"/>
      <c r="G1358" s="23"/>
    </row>
    <row r="1359" customHeight="1" spans="1:7">
      <c r="A1359" s="167" t="s">
        <v>2481</v>
      </c>
      <c r="B1359" s="168">
        <f t="shared" si="39"/>
        <v>7</v>
      </c>
      <c r="C1359" s="169" t="s">
        <v>2482</v>
      </c>
      <c r="D1359" s="54"/>
      <c r="E1359" s="54"/>
      <c r="F1359" s="33"/>
      <c r="G1359" s="23"/>
    </row>
    <row r="1360" customHeight="1" spans="1:7">
      <c r="A1360" s="167" t="s">
        <v>2483</v>
      </c>
      <c r="B1360" s="168">
        <f t="shared" si="39"/>
        <v>7</v>
      </c>
      <c r="C1360" s="169" t="s">
        <v>2484</v>
      </c>
      <c r="D1360" s="54"/>
      <c r="E1360" s="54"/>
      <c r="F1360" s="33"/>
      <c r="G1360" s="23"/>
    </row>
    <row r="1361" customHeight="1" spans="1:7">
      <c r="A1361" s="162" t="s">
        <v>2485</v>
      </c>
      <c r="B1361" s="163">
        <f t="shared" si="39"/>
        <v>5</v>
      </c>
      <c r="C1361" s="164" t="s">
        <v>2486</v>
      </c>
      <c r="D1361" s="165">
        <f>SUM(D1362:D1365)</f>
        <v>264000</v>
      </c>
      <c r="E1361" s="165">
        <f>F1361-D1361</f>
        <v>5735900</v>
      </c>
      <c r="F1361" s="165">
        <f>SUM(F1362:F1365)</f>
        <v>5999900</v>
      </c>
      <c r="G1361" s="166">
        <f>E1361/D1361</f>
        <v>21.7268939393939</v>
      </c>
    </row>
    <row r="1362" customHeight="1" spans="1:7">
      <c r="A1362" s="167" t="s">
        <v>2487</v>
      </c>
      <c r="B1362" s="168">
        <f t="shared" si="39"/>
        <v>7</v>
      </c>
      <c r="C1362" s="169" t="s">
        <v>2488</v>
      </c>
      <c r="D1362" s="54"/>
      <c r="E1362" s="54"/>
      <c r="F1362" s="33"/>
      <c r="G1362" s="23"/>
    </row>
    <row r="1363" customHeight="1" spans="1:7">
      <c r="A1363" s="167" t="s">
        <v>2489</v>
      </c>
      <c r="B1363" s="168">
        <f t="shared" si="39"/>
        <v>7</v>
      </c>
      <c r="C1363" s="169" t="s">
        <v>2490</v>
      </c>
      <c r="D1363" s="54"/>
      <c r="E1363" s="54"/>
      <c r="F1363" s="33"/>
      <c r="G1363" s="23"/>
    </row>
    <row r="1364" customHeight="1" spans="1:7">
      <c r="A1364" s="167" t="s">
        <v>2491</v>
      </c>
      <c r="B1364" s="168">
        <f t="shared" si="39"/>
        <v>7</v>
      </c>
      <c r="C1364" s="169" t="s">
        <v>2492</v>
      </c>
      <c r="D1364" s="54"/>
      <c r="E1364" s="54"/>
      <c r="F1364" s="33"/>
      <c r="G1364" s="23"/>
    </row>
    <row r="1365" customHeight="1" spans="1:7">
      <c r="A1365" s="167" t="s">
        <v>2493</v>
      </c>
      <c r="B1365" s="168">
        <f t="shared" si="39"/>
        <v>7</v>
      </c>
      <c r="C1365" s="169" t="s">
        <v>2494</v>
      </c>
      <c r="D1365" s="54">
        <v>264000</v>
      </c>
      <c r="E1365" s="54">
        <f>F1365-D1365</f>
        <v>5735900</v>
      </c>
      <c r="F1365" s="33">
        <f>264000+5735900</f>
        <v>5999900</v>
      </c>
      <c r="G1365" s="23">
        <f>E1365/D1365</f>
        <v>21.7268939393939</v>
      </c>
    </row>
    <row r="1366" customHeight="1" spans="1:7">
      <c r="A1366" s="169"/>
      <c r="B1366" s="168">
        <f t="shared" si="39"/>
        <v>0</v>
      </c>
      <c r="C1366" s="188" t="s">
        <v>2495</v>
      </c>
      <c r="D1366" s="50">
        <f>D1354+D1344+D1343+D5</f>
        <v>2442509744.87</v>
      </c>
      <c r="E1366" s="50">
        <f>F1366-D1366</f>
        <v>1145797027.07</v>
      </c>
      <c r="F1366" s="50">
        <f>F1344+F1343+F5+F1354</f>
        <v>3588306771.94</v>
      </c>
      <c r="G1366" s="189">
        <f>E1366/D1366</f>
        <v>0.469106430169426</v>
      </c>
    </row>
    <row r="1367" customHeight="1" spans="1:7">
      <c r="A1367" s="190"/>
      <c r="B1367" s="191"/>
      <c r="C1367" s="192"/>
      <c r="D1367" s="193"/>
      <c r="E1367" s="193"/>
      <c r="F1367" s="193"/>
      <c r="G1367" s="194"/>
    </row>
    <row r="1368" customHeight="1" spans="1:7">
      <c r="A1368" s="190"/>
      <c r="B1368" s="191"/>
      <c r="C1368" s="192"/>
      <c r="D1368" s="193"/>
      <c r="E1368" s="193"/>
      <c r="F1368" s="193"/>
      <c r="G1368" s="194"/>
    </row>
    <row r="1369" customHeight="1" spans="1:7">
      <c r="A1369" s="190"/>
      <c r="B1369" s="191"/>
      <c r="C1369" s="192"/>
      <c r="D1369" s="193"/>
      <c r="E1369" s="193"/>
      <c r="F1369" s="193"/>
      <c r="G1369" s="194"/>
    </row>
    <row r="1370" customHeight="1" spans="1:7">
      <c r="A1370" s="190"/>
      <c r="B1370" s="191"/>
      <c r="C1370" s="192"/>
      <c r="D1370" s="193"/>
      <c r="E1370" s="193"/>
      <c r="F1370" s="193"/>
      <c r="G1370" s="194"/>
    </row>
    <row r="1371" customHeight="1" spans="1:7">
      <c r="A1371" s="190"/>
      <c r="B1371" s="191"/>
      <c r="C1371" s="192"/>
      <c r="D1371" s="193"/>
      <c r="E1371" s="193"/>
      <c r="F1371" s="193"/>
      <c r="G1371" s="194"/>
    </row>
    <row r="1372" customHeight="1" spans="1:7">
      <c r="A1372" s="190"/>
      <c r="B1372" s="191"/>
      <c r="C1372" s="192"/>
      <c r="D1372" s="193"/>
      <c r="E1372" s="193"/>
      <c r="F1372" s="193"/>
      <c r="G1372" s="194"/>
    </row>
    <row r="1373" customHeight="1" spans="1:7">
      <c r="A1373" s="190"/>
      <c r="B1373" s="191"/>
      <c r="C1373" s="192"/>
      <c r="D1373" s="193"/>
      <c r="E1373" s="193"/>
      <c r="F1373" s="193"/>
      <c r="G1373" s="194"/>
    </row>
    <row r="1374" customHeight="1" spans="1:7">
      <c r="A1374" s="190"/>
      <c r="B1374" s="191"/>
      <c r="C1374" s="192"/>
      <c r="D1374" s="193"/>
      <c r="E1374" s="193"/>
      <c r="F1374" s="193"/>
      <c r="G1374" s="194"/>
    </row>
    <row r="1375" customHeight="1" spans="1:7">
      <c r="A1375" s="190"/>
      <c r="B1375" s="191"/>
      <c r="C1375" s="192"/>
      <c r="D1375" s="193"/>
      <c r="E1375" s="193"/>
      <c r="F1375" s="193"/>
      <c r="G1375" s="194"/>
    </row>
    <row r="1376" customHeight="1" spans="1:7">
      <c r="A1376" s="190"/>
      <c r="B1376" s="191"/>
      <c r="C1376" s="192"/>
      <c r="D1376" s="193"/>
      <c r="E1376" s="193"/>
      <c r="F1376" s="193"/>
      <c r="G1376" s="194"/>
    </row>
  </sheetData>
  <autoFilter xmlns:etc="http://www.wps.cn/officeDocument/2017/etCustomData" ref="A4:G1367" etc:filterBottomFollowUsedRange="0">
    <extLst/>
  </autoFilter>
  <mergeCells count="1">
    <mergeCell ref="A2:G2"/>
  </mergeCells>
  <printOptions horizontalCentered="1"/>
  <pageMargins left="1.10208333333333" right="1.02361111111111" top="1.45625" bottom="1.37777777777778" header="0.590277777777778" footer="1.0625"/>
  <pageSetup paperSize="9" scale="62" firstPageNumber="10" fitToHeight="0" orientation="portrait" useFirstPageNumber="1" horizontalDpi="600" verticalDpi="300"/>
  <headerFooter>
    <oddFooter>&amp;C&amp;P</oddFooter>
  </headerFooter>
  <ignoredErrors>
    <ignoredError sqref="A6:A765 A770:A866 A868:A1216 A1219:A1365"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tint="0.8"/>
    <outlinePr summaryBelow="0" summaryRight="0"/>
    <pageSetUpPr fitToPage="1"/>
  </sheetPr>
  <dimension ref="A1:G96"/>
  <sheetViews>
    <sheetView workbookViewId="0">
      <pane xSplit="1" ySplit="4" topLeftCell="B55" activePane="bottomRight" state="frozen"/>
      <selection/>
      <selection pane="topRight"/>
      <selection pane="bottomLeft"/>
      <selection pane="bottomRight" activeCell="F96" sqref="F96"/>
    </sheetView>
  </sheetViews>
  <sheetFormatPr defaultColWidth="9" defaultRowHeight="14.25" customHeight="1" outlineLevelCol="6"/>
  <cols>
    <col min="1" max="1" width="8" style="75" hidden="1"/>
    <col min="2" max="2" width="10.125" style="60"/>
    <col min="3" max="3" width="37.875" style="60" customWidth="1"/>
    <col min="4" max="4" width="19.375" style="60"/>
    <col min="5" max="5" width="17.5" style="60"/>
    <col min="6" max="6" width="22" style="60"/>
    <col min="7" max="7" width="10.5" style="60"/>
    <col min="8" max="26" width="9" style="1"/>
  </cols>
  <sheetData>
    <row r="1" customHeight="1" spans="2:6">
      <c r="B1" s="80" t="s">
        <v>2496</v>
      </c>
      <c r="C1" s="122"/>
      <c r="D1" s="9"/>
      <c r="E1" s="11"/>
      <c r="F1" s="40"/>
    </row>
    <row r="2" ht="26.1" customHeight="1" spans="2:7">
      <c r="B2" s="41" t="s">
        <v>2497</v>
      </c>
      <c r="C2" s="41"/>
      <c r="D2" s="42"/>
      <c r="E2" s="42"/>
      <c r="F2" s="42"/>
      <c r="G2" s="42"/>
    </row>
    <row r="3" ht="21" customHeight="1" spans="2:6">
      <c r="B3" s="43"/>
      <c r="C3" s="122"/>
      <c r="E3" s="11"/>
      <c r="F3" s="12" t="s">
        <v>2</v>
      </c>
    </row>
    <row r="4" s="72" customFormat="1" ht="21.95" customHeight="1" spans="1:7">
      <c r="A4" s="123"/>
      <c r="B4" s="124" t="s">
        <v>3</v>
      </c>
      <c r="C4" s="124" t="s">
        <v>4</v>
      </c>
      <c r="D4" s="124" t="s">
        <v>2498</v>
      </c>
      <c r="E4" s="124" t="s">
        <v>6</v>
      </c>
      <c r="F4" s="124" t="s">
        <v>7</v>
      </c>
      <c r="G4" s="124" t="s">
        <v>8</v>
      </c>
    </row>
    <row r="5" ht="27.95" customHeight="1" spans="1:7">
      <c r="A5" s="125">
        <f t="shared" ref="A5:A68" si="0">LEN(B5)</f>
        <v>5</v>
      </c>
      <c r="B5" s="49" t="s">
        <v>2499</v>
      </c>
      <c r="C5" s="49" t="s">
        <v>2500</v>
      </c>
      <c r="D5" s="58">
        <v>6880344</v>
      </c>
      <c r="E5" s="58">
        <f>F5-D5</f>
        <v>-344</v>
      </c>
      <c r="F5" s="58">
        <v>6880000</v>
      </c>
      <c r="G5" s="51">
        <f>E5/D5</f>
        <v>-4.99975001249937e-5</v>
      </c>
    </row>
    <row r="6" ht="27.95" customHeight="1" spans="1:7">
      <c r="A6" s="79">
        <f t="shared" si="0"/>
        <v>7</v>
      </c>
      <c r="B6" s="52" t="s">
        <v>2501</v>
      </c>
      <c r="C6" s="52" t="s">
        <v>2502</v>
      </c>
      <c r="D6" s="67"/>
      <c r="E6" s="67"/>
      <c r="F6" s="67"/>
      <c r="G6" s="67"/>
    </row>
    <row r="7" ht="27.95" customHeight="1" spans="1:7">
      <c r="A7" s="79">
        <f t="shared" si="0"/>
        <v>9</v>
      </c>
      <c r="B7" s="52" t="s">
        <v>2503</v>
      </c>
      <c r="C7" s="52" t="s">
        <v>2504</v>
      </c>
      <c r="D7" s="67"/>
      <c r="E7" s="67"/>
      <c r="F7" s="67"/>
      <c r="G7" s="67"/>
    </row>
    <row r="8" ht="27.95" customHeight="1" spans="1:7">
      <c r="A8" s="79">
        <f t="shared" si="0"/>
        <v>9</v>
      </c>
      <c r="B8" s="52" t="s">
        <v>2505</v>
      </c>
      <c r="C8" s="52" t="s">
        <v>2506</v>
      </c>
      <c r="D8" s="67"/>
      <c r="E8" s="67"/>
      <c r="F8" s="67"/>
      <c r="G8" s="67"/>
    </row>
    <row r="9" ht="27.95" customHeight="1" spans="1:7">
      <c r="A9" s="79">
        <f t="shared" si="0"/>
        <v>7</v>
      </c>
      <c r="B9" s="52" t="s">
        <v>2507</v>
      </c>
      <c r="C9" s="52" t="s">
        <v>2508</v>
      </c>
      <c r="D9" s="67"/>
      <c r="E9" s="67"/>
      <c r="F9" s="67"/>
      <c r="G9" s="67"/>
    </row>
    <row r="10" ht="27.95" customHeight="1" spans="1:7">
      <c r="A10" s="79">
        <f t="shared" si="0"/>
        <v>7</v>
      </c>
      <c r="B10" s="52" t="s">
        <v>2509</v>
      </c>
      <c r="C10" s="52" t="s">
        <v>2510</v>
      </c>
      <c r="D10" s="67"/>
      <c r="E10" s="67"/>
      <c r="F10" s="67"/>
      <c r="G10" s="67"/>
    </row>
    <row r="11" ht="27.95" customHeight="1" spans="1:7">
      <c r="A11" s="79">
        <f t="shared" si="0"/>
        <v>7</v>
      </c>
      <c r="B11" s="52" t="s">
        <v>2511</v>
      </c>
      <c r="C11" s="52" t="s">
        <v>2512</v>
      </c>
      <c r="D11" s="67"/>
      <c r="E11" s="67"/>
      <c r="F11" s="67"/>
      <c r="G11" s="67"/>
    </row>
    <row r="12" ht="27.95" customHeight="1" spans="1:7">
      <c r="A12" s="79">
        <f t="shared" si="0"/>
        <v>7</v>
      </c>
      <c r="B12" s="52" t="s">
        <v>2513</v>
      </c>
      <c r="C12" s="52" t="s">
        <v>2514</v>
      </c>
      <c r="D12" s="67"/>
      <c r="E12" s="67"/>
      <c r="F12" s="67"/>
      <c r="G12" s="67"/>
    </row>
    <row r="13" ht="27.95" customHeight="1" spans="1:7">
      <c r="A13" s="79">
        <f t="shared" si="0"/>
        <v>7</v>
      </c>
      <c r="B13" s="52" t="s">
        <v>2515</v>
      </c>
      <c r="C13" s="52" t="s">
        <v>2516</v>
      </c>
      <c r="D13" s="67"/>
      <c r="E13" s="67"/>
      <c r="F13" s="67"/>
      <c r="G13" s="67"/>
    </row>
    <row r="14" ht="27.95" customHeight="1" spans="1:7">
      <c r="A14" s="79">
        <f t="shared" si="0"/>
        <v>7</v>
      </c>
      <c r="B14" s="52" t="s">
        <v>2517</v>
      </c>
      <c r="C14" s="52" t="s">
        <v>2518</v>
      </c>
      <c r="D14" s="67"/>
      <c r="E14" s="67"/>
      <c r="F14" s="67"/>
      <c r="G14" s="67"/>
    </row>
    <row r="15" ht="27.95" customHeight="1" spans="1:7">
      <c r="A15" s="79">
        <f t="shared" si="0"/>
        <v>7</v>
      </c>
      <c r="B15" s="52" t="s">
        <v>2519</v>
      </c>
      <c r="C15" s="52" t="s">
        <v>2520</v>
      </c>
      <c r="D15" s="67"/>
      <c r="E15" s="67"/>
      <c r="F15" s="67"/>
      <c r="G15" s="67"/>
    </row>
    <row r="16" ht="27.95" customHeight="1" spans="1:7">
      <c r="A16" s="79">
        <f t="shared" si="0"/>
        <v>7</v>
      </c>
      <c r="B16" s="52" t="s">
        <v>2521</v>
      </c>
      <c r="C16" s="52" t="s">
        <v>2522</v>
      </c>
      <c r="D16" s="67"/>
      <c r="E16" s="67"/>
      <c r="F16" s="67"/>
      <c r="G16" s="67"/>
    </row>
    <row r="17" ht="27.95" customHeight="1" spans="1:7">
      <c r="A17" s="79">
        <f t="shared" si="0"/>
        <v>9</v>
      </c>
      <c r="B17" s="52" t="s">
        <v>2523</v>
      </c>
      <c r="C17" s="52" t="s">
        <v>2524</v>
      </c>
      <c r="D17" s="67"/>
      <c r="E17" s="67"/>
      <c r="F17" s="67"/>
      <c r="G17" s="67"/>
    </row>
    <row r="18" ht="27.95" customHeight="1" spans="1:7">
      <c r="A18" s="79">
        <f t="shared" si="0"/>
        <v>9</v>
      </c>
      <c r="B18" s="52" t="s">
        <v>2525</v>
      </c>
      <c r="C18" s="52" t="s">
        <v>2526</v>
      </c>
      <c r="D18" s="67"/>
      <c r="E18" s="67"/>
      <c r="F18" s="67"/>
      <c r="G18" s="67"/>
    </row>
    <row r="19" ht="27.95" customHeight="1" spans="1:7">
      <c r="A19" s="79">
        <f t="shared" si="0"/>
        <v>9</v>
      </c>
      <c r="B19" s="52" t="s">
        <v>2527</v>
      </c>
      <c r="C19" s="52" t="s">
        <v>2528</v>
      </c>
      <c r="D19" s="67"/>
      <c r="E19" s="67"/>
      <c r="F19" s="67"/>
      <c r="G19" s="67"/>
    </row>
    <row r="20" ht="27.95" customHeight="1" spans="1:7">
      <c r="A20" s="79">
        <f t="shared" si="0"/>
        <v>9</v>
      </c>
      <c r="B20" s="52" t="s">
        <v>2529</v>
      </c>
      <c r="C20" s="52" t="s">
        <v>2530</v>
      </c>
      <c r="D20" s="67"/>
      <c r="E20" s="67"/>
      <c r="F20" s="67"/>
      <c r="G20" s="67"/>
    </row>
    <row r="21" ht="27.95" customHeight="1" spans="1:7">
      <c r="A21" s="79">
        <f t="shared" si="0"/>
        <v>9</v>
      </c>
      <c r="B21" s="52" t="s">
        <v>2531</v>
      </c>
      <c r="C21" s="52" t="s">
        <v>2532</v>
      </c>
      <c r="D21" s="67"/>
      <c r="E21" s="67"/>
      <c r="F21" s="67"/>
      <c r="G21" s="67"/>
    </row>
    <row r="22" ht="27.95" customHeight="1" spans="1:7">
      <c r="A22" s="79">
        <f t="shared" si="0"/>
        <v>7</v>
      </c>
      <c r="B22" s="52" t="s">
        <v>2533</v>
      </c>
      <c r="C22" s="52" t="s">
        <v>2534</v>
      </c>
      <c r="D22" s="67"/>
      <c r="E22" s="67"/>
      <c r="F22" s="67"/>
      <c r="G22" s="67"/>
    </row>
    <row r="23" ht="27.95" customHeight="1" spans="1:7">
      <c r="A23" s="79">
        <f t="shared" si="0"/>
        <v>7</v>
      </c>
      <c r="B23" s="52" t="s">
        <v>2535</v>
      </c>
      <c r="C23" s="52" t="s">
        <v>2536</v>
      </c>
      <c r="D23" s="67"/>
      <c r="E23" s="67"/>
      <c r="F23" s="67"/>
      <c r="G23" s="67"/>
    </row>
    <row r="24" ht="27.95" customHeight="1" spans="1:7">
      <c r="A24" s="79">
        <f t="shared" si="0"/>
        <v>9</v>
      </c>
      <c r="B24" s="52" t="s">
        <v>2537</v>
      </c>
      <c r="C24" s="52" t="s">
        <v>2538</v>
      </c>
      <c r="D24" s="67"/>
      <c r="E24" s="67"/>
      <c r="F24" s="67"/>
      <c r="G24" s="67"/>
    </row>
    <row r="25" ht="27.95" customHeight="1" spans="1:7">
      <c r="A25" s="79">
        <f t="shared" si="0"/>
        <v>9</v>
      </c>
      <c r="B25" s="52" t="s">
        <v>2539</v>
      </c>
      <c r="C25" s="52" t="s">
        <v>2540</v>
      </c>
      <c r="D25" s="67"/>
      <c r="E25" s="67"/>
      <c r="F25" s="67"/>
      <c r="G25" s="67"/>
    </row>
    <row r="26" ht="27.95" customHeight="1" spans="1:7">
      <c r="A26" s="79">
        <f t="shared" si="0"/>
        <v>7</v>
      </c>
      <c r="B26" s="52" t="s">
        <v>2541</v>
      </c>
      <c r="C26" s="52" t="s">
        <v>2542</v>
      </c>
      <c r="D26" s="67"/>
      <c r="E26" s="67"/>
      <c r="F26" s="67"/>
      <c r="G26" s="67"/>
    </row>
    <row r="27" ht="27.95" customHeight="1" spans="1:7">
      <c r="A27" s="79">
        <f t="shared" si="0"/>
        <v>7</v>
      </c>
      <c r="B27" s="52" t="s">
        <v>2543</v>
      </c>
      <c r="C27" s="52" t="s">
        <v>2544</v>
      </c>
      <c r="D27" s="67"/>
      <c r="E27" s="67"/>
      <c r="F27" s="67"/>
      <c r="G27" s="67"/>
    </row>
    <row r="28" ht="27.95" customHeight="1" spans="1:7">
      <c r="A28" s="79">
        <f t="shared" si="0"/>
        <v>7</v>
      </c>
      <c r="B28" s="52" t="s">
        <v>2545</v>
      </c>
      <c r="C28" s="52" t="s">
        <v>2546</v>
      </c>
      <c r="D28" s="67"/>
      <c r="E28" s="67"/>
      <c r="F28" s="67"/>
      <c r="G28" s="67"/>
    </row>
    <row r="29" ht="27.95" customHeight="1" spans="1:7">
      <c r="A29" s="79">
        <f t="shared" si="0"/>
        <v>7</v>
      </c>
      <c r="B29" s="52" t="s">
        <v>2547</v>
      </c>
      <c r="C29" s="52" t="s">
        <v>2548</v>
      </c>
      <c r="D29" s="67"/>
      <c r="E29" s="67"/>
      <c r="F29" s="67"/>
      <c r="G29" s="67"/>
    </row>
    <row r="30" ht="27.95" customHeight="1" spans="1:7">
      <c r="A30" s="79">
        <f t="shared" si="0"/>
        <v>9</v>
      </c>
      <c r="B30" s="52" t="s">
        <v>2549</v>
      </c>
      <c r="C30" s="101" t="s">
        <v>2550</v>
      </c>
      <c r="D30" s="67"/>
      <c r="E30" s="67"/>
      <c r="F30" s="67"/>
      <c r="G30" s="67"/>
    </row>
    <row r="31" ht="27.95" customHeight="1" spans="1:7">
      <c r="A31" s="79">
        <f t="shared" si="0"/>
        <v>9</v>
      </c>
      <c r="B31" s="52" t="s">
        <v>2551</v>
      </c>
      <c r="C31" s="101" t="s">
        <v>2552</v>
      </c>
      <c r="D31" s="67"/>
      <c r="E31" s="67"/>
      <c r="F31" s="67"/>
      <c r="G31" s="67"/>
    </row>
    <row r="32" ht="27.95" customHeight="1" spans="1:7">
      <c r="A32" s="79">
        <f t="shared" si="0"/>
        <v>7</v>
      </c>
      <c r="B32" s="52" t="s">
        <v>2553</v>
      </c>
      <c r="C32" s="52" t="s">
        <v>2554</v>
      </c>
      <c r="D32" s="67"/>
      <c r="E32" s="67"/>
      <c r="F32" s="67"/>
      <c r="G32" s="67"/>
    </row>
    <row r="33" ht="27.95" customHeight="1" spans="1:7">
      <c r="A33" s="79">
        <f t="shared" si="0"/>
        <v>7</v>
      </c>
      <c r="B33" s="52" t="s">
        <v>2555</v>
      </c>
      <c r="C33" s="52" t="s">
        <v>2556</v>
      </c>
      <c r="D33" s="67"/>
      <c r="E33" s="67"/>
      <c r="F33" s="67"/>
      <c r="G33" s="67"/>
    </row>
    <row r="34" ht="27.95" customHeight="1" spans="1:7">
      <c r="A34" s="79">
        <f t="shared" si="0"/>
        <v>7</v>
      </c>
      <c r="B34" s="52" t="s">
        <v>2557</v>
      </c>
      <c r="C34" s="52" t="s">
        <v>2558</v>
      </c>
      <c r="D34" s="67"/>
      <c r="E34" s="67"/>
      <c r="F34" s="67"/>
      <c r="G34" s="67"/>
    </row>
    <row r="35" ht="27.95" customHeight="1" spans="1:7">
      <c r="A35" s="79">
        <f t="shared" si="0"/>
        <v>9</v>
      </c>
      <c r="B35" s="52" t="s">
        <v>2559</v>
      </c>
      <c r="C35" s="101" t="s">
        <v>2560</v>
      </c>
      <c r="D35" s="67"/>
      <c r="E35" s="67"/>
      <c r="F35" s="67"/>
      <c r="G35" s="67"/>
    </row>
    <row r="36" ht="27.95" customHeight="1" spans="1:7">
      <c r="A36" s="79">
        <f t="shared" si="0"/>
        <v>9</v>
      </c>
      <c r="B36" s="52" t="s">
        <v>2561</v>
      </c>
      <c r="C36" s="101" t="s">
        <v>2562</v>
      </c>
      <c r="D36" s="67"/>
      <c r="E36" s="67"/>
      <c r="F36" s="67"/>
      <c r="G36" s="67"/>
    </row>
    <row r="37" ht="27.95" customHeight="1" spans="1:7">
      <c r="A37" s="79">
        <f t="shared" si="0"/>
        <v>7</v>
      </c>
      <c r="B37" s="52" t="s">
        <v>2563</v>
      </c>
      <c r="C37" s="52" t="s">
        <v>2564</v>
      </c>
      <c r="D37" s="67"/>
      <c r="E37" s="67"/>
      <c r="F37" s="67"/>
      <c r="G37" s="67"/>
    </row>
    <row r="38" ht="27.95" customHeight="1" spans="1:7">
      <c r="A38" s="79">
        <f t="shared" si="0"/>
        <v>7</v>
      </c>
      <c r="B38" s="52" t="s">
        <v>2565</v>
      </c>
      <c r="C38" s="52" t="s">
        <v>2566</v>
      </c>
      <c r="D38" s="67"/>
      <c r="E38" s="67"/>
      <c r="F38" s="67"/>
      <c r="G38" s="67"/>
    </row>
    <row r="39" ht="27.95" customHeight="1" spans="1:7">
      <c r="A39" s="79">
        <f t="shared" si="0"/>
        <v>7</v>
      </c>
      <c r="B39" s="52" t="s">
        <v>2567</v>
      </c>
      <c r="C39" s="52" t="s">
        <v>2568</v>
      </c>
      <c r="D39" s="67"/>
      <c r="E39" s="67"/>
      <c r="F39" s="67"/>
      <c r="G39" s="67"/>
    </row>
    <row r="40" ht="27.95" customHeight="1" spans="1:7">
      <c r="A40" s="79">
        <f t="shared" si="0"/>
        <v>7</v>
      </c>
      <c r="B40" s="52" t="s">
        <v>2569</v>
      </c>
      <c r="C40" s="52" t="s">
        <v>2570</v>
      </c>
      <c r="D40" s="67"/>
      <c r="E40" s="67"/>
      <c r="F40" s="67"/>
      <c r="G40" s="67"/>
    </row>
    <row r="41" ht="27.95" customHeight="1" spans="1:7">
      <c r="A41" s="79">
        <f t="shared" si="0"/>
        <v>7</v>
      </c>
      <c r="B41" s="52" t="s">
        <v>2571</v>
      </c>
      <c r="C41" s="52" t="s">
        <v>2572</v>
      </c>
      <c r="D41" s="67"/>
      <c r="E41" s="67"/>
      <c r="F41" s="67"/>
      <c r="G41" s="67"/>
    </row>
    <row r="42" ht="27.95" customHeight="1" spans="1:7">
      <c r="A42" s="79">
        <f t="shared" si="0"/>
        <v>9</v>
      </c>
      <c r="B42" s="52" t="s">
        <v>2573</v>
      </c>
      <c r="C42" s="101" t="s">
        <v>2574</v>
      </c>
      <c r="D42" s="67"/>
      <c r="E42" s="67"/>
      <c r="F42" s="67"/>
      <c r="G42" s="67"/>
    </row>
    <row r="43" ht="27.95" customHeight="1" spans="1:7">
      <c r="A43" s="79">
        <f t="shared" si="0"/>
        <v>9</v>
      </c>
      <c r="B43" s="52" t="s">
        <v>2575</v>
      </c>
      <c r="C43" s="101" t="s">
        <v>2576</v>
      </c>
      <c r="D43" s="67"/>
      <c r="E43" s="67"/>
      <c r="F43" s="67"/>
      <c r="G43" s="67"/>
    </row>
    <row r="44" ht="27.95" customHeight="1" spans="1:7">
      <c r="A44" s="79">
        <f t="shared" si="0"/>
        <v>7</v>
      </c>
      <c r="B44" s="52" t="s">
        <v>2577</v>
      </c>
      <c r="C44" s="52" t="s">
        <v>2578</v>
      </c>
      <c r="D44" s="67"/>
      <c r="E44" s="67"/>
      <c r="F44" s="67"/>
      <c r="G44" s="67"/>
    </row>
    <row r="45" ht="27.95" customHeight="1" spans="1:7">
      <c r="A45" s="79">
        <f t="shared" si="0"/>
        <v>7</v>
      </c>
      <c r="B45" s="52" t="s">
        <v>2579</v>
      </c>
      <c r="C45" s="52" t="s">
        <v>2580</v>
      </c>
      <c r="D45" s="67"/>
      <c r="E45" s="67"/>
      <c r="F45" s="67"/>
      <c r="G45" s="67"/>
    </row>
    <row r="46" ht="27.95" customHeight="1" spans="1:7">
      <c r="A46" s="79">
        <f t="shared" si="0"/>
        <v>9</v>
      </c>
      <c r="B46" s="52" t="s">
        <v>2581</v>
      </c>
      <c r="C46" s="101" t="s">
        <v>2582</v>
      </c>
      <c r="D46" s="67"/>
      <c r="E46" s="67"/>
      <c r="F46" s="67"/>
      <c r="G46" s="67"/>
    </row>
    <row r="47" ht="27.95" customHeight="1" spans="1:7">
      <c r="A47" s="79">
        <f t="shared" si="0"/>
        <v>9</v>
      </c>
      <c r="B47" s="52" t="s">
        <v>2583</v>
      </c>
      <c r="C47" s="101" t="s">
        <v>2584</v>
      </c>
      <c r="D47" s="67"/>
      <c r="E47" s="67"/>
      <c r="F47" s="67"/>
      <c r="G47" s="67"/>
    </row>
    <row r="48" ht="27.95" customHeight="1" spans="1:7">
      <c r="A48" s="79">
        <f t="shared" si="0"/>
        <v>9</v>
      </c>
      <c r="B48" s="52" t="s">
        <v>2585</v>
      </c>
      <c r="C48" s="101" t="s">
        <v>2586</v>
      </c>
      <c r="D48" s="67"/>
      <c r="E48" s="67"/>
      <c r="F48" s="67"/>
      <c r="G48" s="67"/>
    </row>
    <row r="49" ht="27.95" customHeight="1" spans="1:7">
      <c r="A49" s="79">
        <f t="shared" si="0"/>
        <v>9</v>
      </c>
      <c r="B49" s="52" t="s">
        <v>2587</v>
      </c>
      <c r="C49" s="101" t="s">
        <v>2588</v>
      </c>
      <c r="D49" s="67"/>
      <c r="E49" s="67"/>
      <c r="F49" s="67"/>
      <c r="G49" s="67"/>
    </row>
    <row r="50" ht="27.95" customHeight="1" spans="1:7">
      <c r="A50" s="79">
        <f t="shared" si="0"/>
        <v>9</v>
      </c>
      <c r="B50" s="52" t="s">
        <v>2589</v>
      </c>
      <c r="C50" s="101" t="s">
        <v>2590</v>
      </c>
      <c r="D50" s="67"/>
      <c r="E50" s="67"/>
      <c r="F50" s="67"/>
      <c r="G50" s="67"/>
    </row>
    <row r="51" ht="27.95" customHeight="1" spans="1:7">
      <c r="A51" s="79">
        <f t="shared" si="0"/>
        <v>9</v>
      </c>
      <c r="B51" s="52" t="s">
        <v>2591</v>
      </c>
      <c r="C51" s="101" t="s">
        <v>2592</v>
      </c>
      <c r="D51" s="67"/>
      <c r="E51" s="67"/>
      <c r="F51" s="67"/>
      <c r="G51" s="67"/>
    </row>
    <row r="52" ht="27.95" customHeight="1" spans="1:7">
      <c r="A52" s="79">
        <f t="shared" si="0"/>
        <v>9</v>
      </c>
      <c r="B52" s="52" t="s">
        <v>2593</v>
      </c>
      <c r="C52" s="101" t="s">
        <v>2594</v>
      </c>
      <c r="D52" s="67"/>
      <c r="E52" s="67"/>
      <c r="F52" s="67"/>
      <c r="G52" s="67"/>
    </row>
    <row r="53" ht="27.95" customHeight="1" spans="1:7">
      <c r="A53" s="79">
        <f t="shared" si="0"/>
        <v>7</v>
      </c>
      <c r="B53" s="52" t="s">
        <v>2595</v>
      </c>
      <c r="C53" s="52" t="s">
        <v>2596</v>
      </c>
      <c r="D53" s="67"/>
      <c r="E53" s="67"/>
      <c r="F53" s="67"/>
      <c r="G53" s="67"/>
    </row>
    <row r="54" ht="27.95" customHeight="1" spans="1:7">
      <c r="A54" s="79">
        <f t="shared" si="0"/>
        <v>5</v>
      </c>
      <c r="B54" s="52" t="s">
        <v>2597</v>
      </c>
      <c r="C54" s="52" t="s">
        <v>2598</v>
      </c>
      <c r="D54" s="103">
        <v>6880344</v>
      </c>
      <c r="E54" s="67">
        <f>F54-D54</f>
        <v>-344</v>
      </c>
      <c r="F54" s="67">
        <v>6880000</v>
      </c>
      <c r="G54" s="55">
        <f>E54/D54</f>
        <v>-4.99975001249937e-5</v>
      </c>
    </row>
    <row r="55" ht="27.95" customHeight="1" spans="1:7">
      <c r="A55" s="79">
        <f t="shared" si="0"/>
        <v>7</v>
      </c>
      <c r="B55" s="52" t="s">
        <v>2599</v>
      </c>
      <c r="C55" s="101" t="s">
        <v>2600</v>
      </c>
      <c r="D55" s="126"/>
      <c r="E55" s="126"/>
      <c r="F55" s="126"/>
      <c r="G55" s="126"/>
    </row>
    <row r="56" ht="27.95" customHeight="1" spans="1:7">
      <c r="A56" s="79">
        <f t="shared" si="0"/>
        <v>7</v>
      </c>
      <c r="B56" s="52" t="s">
        <v>2601</v>
      </c>
      <c r="C56" s="101" t="s">
        <v>2602</v>
      </c>
      <c r="D56" s="126"/>
      <c r="E56" s="126"/>
      <c r="F56" s="126"/>
      <c r="G56" s="126"/>
    </row>
    <row r="57" ht="27.95" customHeight="1" spans="1:7">
      <c r="A57" s="79">
        <f t="shared" si="0"/>
        <v>7</v>
      </c>
      <c r="B57" s="52" t="s">
        <v>2603</v>
      </c>
      <c r="C57" s="101" t="s">
        <v>2604</v>
      </c>
      <c r="D57" s="126"/>
      <c r="E57" s="126"/>
      <c r="F57" s="126"/>
      <c r="G57" s="126"/>
    </row>
    <row r="58" ht="27.95" customHeight="1" spans="1:7">
      <c r="A58" s="79">
        <f t="shared" si="0"/>
        <v>9</v>
      </c>
      <c r="B58" s="52" t="s">
        <v>2605</v>
      </c>
      <c r="C58" s="101" t="s">
        <v>2606</v>
      </c>
      <c r="D58" s="126"/>
      <c r="E58" s="126"/>
      <c r="F58" s="126"/>
      <c r="G58" s="126"/>
    </row>
    <row r="59" ht="27.95" customHeight="1" spans="1:7">
      <c r="A59" s="79">
        <f t="shared" si="0"/>
        <v>9</v>
      </c>
      <c r="B59" s="52" t="s">
        <v>2607</v>
      </c>
      <c r="C59" s="101" t="s">
        <v>2608</v>
      </c>
      <c r="D59" s="126"/>
      <c r="E59" s="126"/>
      <c r="F59" s="126"/>
      <c r="G59" s="126"/>
    </row>
    <row r="60" ht="27.95" customHeight="1" spans="1:7">
      <c r="A60" s="79">
        <f t="shared" si="0"/>
        <v>9</v>
      </c>
      <c r="B60" s="52" t="s">
        <v>2609</v>
      </c>
      <c r="C60" s="101" t="s">
        <v>2610</v>
      </c>
      <c r="D60" s="126"/>
      <c r="E60" s="126"/>
      <c r="F60" s="126"/>
      <c r="G60" s="126"/>
    </row>
    <row r="61" ht="27.95" customHeight="1" spans="1:7">
      <c r="A61" s="79">
        <f t="shared" si="0"/>
        <v>7</v>
      </c>
      <c r="B61" s="52" t="s">
        <v>2611</v>
      </c>
      <c r="C61" s="101" t="s">
        <v>2612</v>
      </c>
      <c r="D61" s="126"/>
      <c r="E61" s="126"/>
      <c r="F61" s="126"/>
      <c r="G61" s="126"/>
    </row>
    <row r="62" ht="27.95" customHeight="1" spans="1:7">
      <c r="A62" s="79">
        <f t="shared" si="0"/>
        <v>7</v>
      </c>
      <c r="B62" s="52" t="s">
        <v>2613</v>
      </c>
      <c r="C62" s="101" t="s">
        <v>2614</v>
      </c>
      <c r="D62" s="126"/>
      <c r="E62" s="126"/>
      <c r="F62" s="126"/>
      <c r="G62" s="126"/>
    </row>
    <row r="63" ht="27.95" customHeight="1" spans="1:7">
      <c r="A63" s="79">
        <f t="shared" si="0"/>
        <v>7</v>
      </c>
      <c r="B63" s="52" t="s">
        <v>2615</v>
      </c>
      <c r="C63" s="101" t="s">
        <v>2616</v>
      </c>
      <c r="D63" s="126"/>
      <c r="E63" s="126"/>
      <c r="F63" s="126"/>
      <c r="G63" s="126"/>
    </row>
    <row r="64" ht="27.95" customHeight="1" spans="1:7">
      <c r="A64" s="79">
        <f t="shared" si="0"/>
        <v>7</v>
      </c>
      <c r="B64" s="52" t="s">
        <v>2617</v>
      </c>
      <c r="C64" s="101" t="s">
        <v>2618</v>
      </c>
      <c r="D64" s="126"/>
      <c r="E64" s="126"/>
      <c r="F64" s="126"/>
      <c r="G64" s="126"/>
    </row>
    <row r="65" ht="27.95" customHeight="1" spans="1:7">
      <c r="A65" s="79">
        <f t="shared" si="0"/>
        <v>7</v>
      </c>
      <c r="B65" s="52" t="s">
        <v>2619</v>
      </c>
      <c r="C65" s="101" t="s">
        <v>2620</v>
      </c>
      <c r="D65" s="126"/>
      <c r="E65" s="126"/>
      <c r="F65" s="126"/>
      <c r="G65" s="126"/>
    </row>
    <row r="66" ht="27.95" customHeight="1" spans="1:7">
      <c r="A66" s="79">
        <f t="shared" si="0"/>
        <v>7</v>
      </c>
      <c r="B66" s="52" t="s">
        <v>2621</v>
      </c>
      <c r="C66" s="101" t="s">
        <v>2622</v>
      </c>
      <c r="D66" s="126"/>
      <c r="E66" s="126"/>
      <c r="F66" s="126"/>
      <c r="G66" s="126"/>
    </row>
    <row r="67" ht="27.95" customHeight="1" spans="1:7">
      <c r="A67" s="79">
        <f t="shared" si="0"/>
        <v>9</v>
      </c>
      <c r="B67" s="52" t="s">
        <v>2623</v>
      </c>
      <c r="C67" s="101" t="s">
        <v>2624</v>
      </c>
      <c r="D67" s="126"/>
      <c r="E67" s="126"/>
      <c r="F67" s="126"/>
      <c r="G67" s="126"/>
    </row>
    <row r="68" ht="27.95" customHeight="1" spans="1:7">
      <c r="A68" s="79">
        <f t="shared" si="0"/>
        <v>9</v>
      </c>
      <c r="B68" s="52" t="s">
        <v>2625</v>
      </c>
      <c r="C68" s="101" t="s">
        <v>2626</v>
      </c>
      <c r="D68" s="126"/>
      <c r="E68" s="126"/>
      <c r="F68" s="126"/>
      <c r="G68" s="126"/>
    </row>
    <row r="69" ht="27.95" customHeight="1" spans="1:7">
      <c r="A69" s="79">
        <f t="shared" ref="A69:A95" si="1">LEN(B69)</f>
        <v>7</v>
      </c>
      <c r="B69" s="52" t="s">
        <v>2627</v>
      </c>
      <c r="C69" s="101" t="s">
        <v>2628</v>
      </c>
      <c r="D69" s="126"/>
      <c r="E69" s="126"/>
      <c r="F69" s="126"/>
      <c r="G69" s="126"/>
    </row>
    <row r="70" ht="27.95" customHeight="1" spans="1:7">
      <c r="A70" s="79">
        <f t="shared" si="1"/>
        <v>7</v>
      </c>
      <c r="B70" s="52" t="s">
        <v>2629</v>
      </c>
      <c r="C70" s="101" t="s">
        <v>2630</v>
      </c>
      <c r="D70" s="103">
        <v>6880344</v>
      </c>
      <c r="E70" s="126">
        <f>F70-D70</f>
        <v>-344</v>
      </c>
      <c r="F70" s="126">
        <v>6880000</v>
      </c>
      <c r="G70" s="55">
        <f>E70/D70</f>
        <v>-4.99975001249937e-5</v>
      </c>
    </row>
    <row r="71" ht="27.95" customHeight="1" spans="1:7">
      <c r="A71" s="79">
        <f t="shared" si="1"/>
        <v>9</v>
      </c>
      <c r="B71" s="52" t="s">
        <v>2631</v>
      </c>
      <c r="C71" s="101" t="s">
        <v>2632</v>
      </c>
      <c r="D71" s="103">
        <v>6880344</v>
      </c>
      <c r="E71" s="126">
        <f>F71-D71</f>
        <v>-344</v>
      </c>
      <c r="F71" s="126">
        <v>6880000</v>
      </c>
      <c r="G71" s="55">
        <f>E71/D71</f>
        <v>-4.99975001249937e-5</v>
      </c>
    </row>
    <row r="72" ht="27.95" customHeight="1" spans="1:7">
      <c r="A72" s="79">
        <f t="shared" si="1"/>
        <v>9</v>
      </c>
      <c r="B72" s="52" t="s">
        <v>2633</v>
      </c>
      <c r="C72" s="101" t="s">
        <v>2634</v>
      </c>
      <c r="D72" s="67"/>
      <c r="E72" s="67"/>
      <c r="F72" s="67"/>
      <c r="G72" s="67"/>
    </row>
    <row r="73" ht="27.95" customHeight="1" spans="1:7">
      <c r="A73" s="79">
        <f t="shared" si="1"/>
        <v>3</v>
      </c>
      <c r="B73" s="52" t="s">
        <v>2635</v>
      </c>
      <c r="C73" s="52" t="s">
        <v>2636</v>
      </c>
      <c r="D73" s="67"/>
      <c r="E73" s="67"/>
      <c r="F73" s="67"/>
      <c r="G73" s="67"/>
    </row>
    <row r="74" ht="27.95" customHeight="1" spans="1:7">
      <c r="A74" s="79">
        <f t="shared" si="1"/>
        <v>5</v>
      </c>
      <c r="B74" s="52" t="s">
        <v>2637</v>
      </c>
      <c r="C74" s="52" t="s">
        <v>2638</v>
      </c>
      <c r="D74" s="127"/>
      <c r="E74" s="127"/>
      <c r="F74" s="127"/>
      <c r="G74" s="127"/>
    </row>
    <row r="75" ht="27.95" customHeight="1" spans="1:7">
      <c r="A75" s="79">
        <f t="shared" si="1"/>
        <v>7</v>
      </c>
      <c r="B75" s="52" t="s">
        <v>2639</v>
      </c>
      <c r="C75" s="52" t="s">
        <v>2640</v>
      </c>
      <c r="D75" s="127"/>
      <c r="E75" s="127"/>
      <c r="F75" s="127"/>
      <c r="G75" s="127"/>
    </row>
    <row r="76" ht="27.95" customHeight="1" spans="1:7">
      <c r="A76" s="79">
        <f t="shared" si="1"/>
        <v>9</v>
      </c>
      <c r="B76" s="52" t="s">
        <v>2641</v>
      </c>
      <c r="C76" s="52" t="s">
        <v>2642</v>
      </c>
      <c r="D76" s="127"/>
      <c r="E76" s="127"/>
      <c r="F76" s="127"/>
      <c r="G76" s="127"/>
    </row>
    <row r="77" ht="27.95" customHeight="1" spans="1:7">
      <c r="A77" s="79">
        <f t="shared" si="1"/>
        <v>9</v>
      </c>
      <c r="B77" s="52" t="s">
        <v>2643</v>
      </c>
      <c r="C77" s="52" t="s">
        <v>2644</v>
      </c>
      <c r="D77" s="127"/>
      <c r="E77" s="127"/>
      <c r="F77" s="127"/>
      <c r="G77" s="127"/>
    </row>
    <row r="78" ht="27.95" customHeight="1" spans="1:7">
      <c r="A78" s="79">
        <f t="shared" si="1"/>
        <v>9</v>
      </c>
      <c r="B78" s="52" t="s">
        <v>2645</v>
      </c>
      <c r="C78" s="52" t="s">
        <v>2646</v>
      </c>
      <c r="D78" s="127"/>
      <c r="E78" s="127"/>
      <c r="F78" s="127"/>
      <c r="G78" s="127"/>
    </row>
    <row r="79" ht="27.95" customHeight="1" spans="1:7">
      <c r="A79" s="79">
        <f t="shared" si="1"/>
        <v>9</v>
      </c>
      <c r="B79" s="52" t="s">
        <v>2647</v>
      </c>
      <c r="C79" s="52" t="s">
        <v>2648</v>
      </c>
      <c r="D79" s="127"/>
      <c r="E79" s="127"/>
      <c r="F79" s="127"/>
      <c r="G79" s="127"/>
    </row>
    <row r="80" ht="27.95" customHeight="1" spans="1:7">
      <c r="A80" s="79">
        <f t="shared" si="1"/>
        <v>9</v>
      </c>
      <c r="B80" s="52" t="s">
        <v>2649</v>
      </c>
      <c r="C80" s="52" t="s">
        <v>2650</v>
      </c>
      <c r="D80" s="127"/>
      <c r="E80" s="127"/>
      <c r="F80" s="127"/>
      <c r="G80" s="127"/>
    </row>
    <row r="81" ht="27.95" customHeight="1" spans="1:7">
      <c r="A81" s="79">
        <f t="shared" si="1"/>
        <v>9</v>
      </c>
      <c r="B81" s="52" t="s">
        <v>2651</v>
      </c>
      <c r="C81" s="52" t="s">
        <v>2652</v>
      </c>
      <c r="D81" s="127"/>
      <c r="E81" s="127"/>
      <c r="F81" s="127"/>
      <c r="G81" s="127"/>
    </row>
    <row r="82" ht="27.95" customHeight="1" spans="1:7">
      <c r="A82" s="79">
        <f t="shared" si="1"/>
        <v>9</v>
      </c>
      <c r="B82" s="52" t="s">
        <v>2653</v>
      </c>
      <c r="C82" s="52" t="s">
        <v>2654</v>
      </c>
      <c r="D82" s="127"/>
      <c r="E82" s="127"/>
      <c r="F82" s="127"/>
      <c r="G82" s="127"/>
    </row>
    <row r="83" ht="27.95" customHeight="1" spans="1:7">
      <c r="A83" s="79">
        <f t="shared" si="1"/>
        <v>9</v>
      </c>
      <c r="B83" s="52" t="s">
        <v>2655</v>
      </c>
      <c r="C83" s="52" t="s">
        <v>2656</v>
      </c>
      <c r="D83" s="127"/>
      <c r="E83" s="127"/>
      <c r="F83" s="127"/>
      <c r="G83" s="127"/>
    </row>
    <row r="84" ht="27.95" customHeight="1" spans="1:7">
      <c r="A84" s="79">
        <f t="shared" si="1"/>
        <v>9</v>
      </c>
      <c r="B84" s="52" t="s">
        <v>2657</v>
      </c>
      <c r="C84" s="52" t="s">
        <v>2658</v>
      </c>
      <c r="D84" s="127"/>
      <c r="E84" s="127"/>
      <c r="F84" s="127"/>
      <c r="G84" s="127"/>
    </row>
    <row r="85" ht="27.95" customHeight="1" spans="1:7">
      <c r="A85" s="79">
        <f t="shared" si="1"/>
        <v>9</v>
      </c>
      <c r="B85" s="52" t="s">
        <v>2659</v>
      </c>
      <c r="C85" s="52" t="s">
        <v>2660</v>
      </c>
      <c r="D85" s="127"/>
      <c r="E85" s="127"/>
      <c r="F85" s="127"/>
      <c r="G85" s="127"/>
    </row>
    <row r="86" ht="27.95" customHeight="1" spans="1:7">
      <c r="A86" s="79">
        <f t="shared" si="1"/>
        <v>9</v>
      </c>
      <c r="B86" s="52" t="s">
        <v>2661</v>
      </c>
      <c r="C86" s="52" t="s">
        <v>2662</v>
      </c>
      <c r="D86" s="127"/>
      <c r="E86" s="127"/>
      <c r="F86" s="127"/>
      <c r="G86" s="127"/>
    </row>
    <row r="87" ht="27.95" customHeight="1" spans="1:7">
      <c r="A87" s="79">
        <f t="shared" si="1"/>
        <v>9</v>
      </c>
      <c r="B87" s="52" t="s">
        <v>2663</v>
      </c>
      <c r="C87" s="52" t="s">
        <v>2664</v>
      </c>
      <c r="D87" s="127"/>
      <c r="E87" s="127"/>
      <c r="F87" s="127"/>
      <c r="G87" s="127"/>
    </row>
    <row r="88" ht="27.95" customHeight="1" spans="1:7">
      <c r="A88" s="79">
        <f t="shared" si="1"/>
        <v>9</v>
      </c>
      <c r="B88" s="52" t="s">
        <v>2665</v>
      </c>
      <c r="C88" s="52" t="s">
        <v>2666</v>
      </c>
      <c r="D88" s="127"/>
      <c r="E88" s="127"/>
      <c r="F88" s="127"/>
      <c r="G88" s="127"/>
    </row>
    <row r="89" ht="27.95" customHeight="1" spans="1:7">
      <c r="A89" s="79">
        <f t="shared" si="1"/>
        <v>9</v>
      </c>
      <c r="B89" s="52" t="s">
        <v>2667</v>
      </c>
      <c r="C89" s="52" t="s">
        <v>2668</v>
      </c>
      <c r="D89" s="127"/>
      <c r="E89" s="127"/>
      <c r="F89" s="127"/>
      <c r="G89" s="127"/>
    </row>
    <row r="90" ht="27.95" customHeight="1" spans="1:7">
      <c r="A90" s="79">
        <f t="shared" si="1"/>
        <v>9</v>
      </c>
      <c r="B90" s="52" t="s">
        <v>2669</v>
      </c>
      <c r="C90" s="52" t="s">
        <v>2670</v>
      </c>
      <c r="D90" s="127"/>
      <c r="E90" s="127"/>
      <c r="F90" s="127"/>
      <c r="G90" s="127"/>
    </row>
    <row r="91" s="121" customFormat="1" ht="27.95" customHeight="1" spans="1:7">
      <c r="A91" s="125">
        <f t="shared" si="1"/>
        <v>5</v>
      </c>
      <c r="B91" s="49" t="s">
        <v>69</v>
      </c>
      <c r="C91" s="49" t="s">
        <v>2671</v>
      </c>
      <c r="D91" s="58">
        <v>292486436.88</v>
      </c>
      <c r="E91" s="58">
        <f>F91-D91</f>
        <v>-19391633.68</v>
      </c>
      <c r="F91" s="58">
        <v>273094803.2</v>
      </c>
      <c r="G91" s="51">
        <f>E91/D91</f>
        <v>-0.0662992577941517</v>
      </c>
    </row>
    <row r="92" s="121" customFormat="1" ht="27.95" customHeight="1" spans="1:7">
      <c r="A92" s="125">
        <f t="shared" si="1"/>
        <v>5</v>
      </c>
      <c r="B92" s="49" t="s">
        <v>72</v>
      </c>
      <c r="C92" s="49" t="s">
        <v>2672</v>
      </c>
      <c r="D92" s="58"/>
      <c r="E92" s="58"/>
      <c r="F92" s="58"/>
      <c r="G92" s="51"/>
    </row>
    <row r="93" s="121" customFormat="1" ht="27.95" customHeight="1" spans="1:7">
      <c r="A93" s="125">
        <f t="shared" si="1"/>
        <v>5</v>
      </c>
      <c r="B93" s="49" t="s">
        <v>74</v>
      </c>
      <c r="C93" s="49" t="s">
        <v>2673</v>
      </c>
      <c r="D93" s="58">
        <v>0</v>
      </c>
      <c r="E93" s="58">
        <f>F93-D93</f>
        <v>51390000</v>
      </c>
      <c r="F93" s="58">
        <v>51390000</v>
      </c>
      <c r="G93" s="51"/>
    </row>
    <row r="94" s="121" customFormat="1" ht="27.95" customHeight="1" spans="1:7">
      <c r="A94" s="125">
        <f t="shared" si="1"/>
        <v>5</v>
      </c>
      <c r="B94" s="49" t="s">
        <v>2674</v>
      </c>
      <c r="C94" s="119" t="s">
        <v>2675</v>
      </c>
      <c r="D94" s="58">
        <v>0</v>
      </c>
      <c r="E94" s="58">
        <f>F94-D94</f>
        <v>248144116.63</v>
      </c>
      <c r="F94" s="58">
        <v>248144116.63</v>
      </c>
      <c r="G94" s="51"/>
    </row>
    <row r="95" s="121" customFormat="1" ht="27.95" customHeight="1" spans="1:7">
      <c r="A95" s="125">
        <f t="shared" si="1"/>
        <v>5</v>
      </c>
      <c r="B95" s="49" t="s">
        <v>2676</v>
      </c>
      <c r="C95" s="119" t="s">
        <v>2677</v>
      </c>
      <c r="D95" s="128"/>
      <c r="E95" s="128"/>
      <c r="F95" s="128"/>
      <c r="G95" s="128"/>
    </row>
    <row r="96" ht="27.95" customHeight="1" spans="1:7">
      <c r="A96" s="125"/>
      <c r="B96" s="129" t="s">
        <v>80</v>
      </c>
      <c r="C96" s="130"/>
      <c r="D96" s="58">
        <f>D95+D94+D93+D92+D91+D5</f>
        <v>299366780.88</v>
      </c>
      <c r="E96" s="58">
        <f>E95+E94+E93+E92+E91+E5</f>
        <v>280142138.95</v>
      </c>
      <c r="F96" s="58">
        <f>F95+F94+F93+F92+F91+F5</f>
        <v>579508919.83</v>
      </c>
      <c r="G96" s="51">
        <f>E96/D96</f>
        <v>0.935782314011299</v>
      </c>
    </row>
  </sheetData>
  <autoFilter xmlns:etc="http://www.wps.cn/officeDocument/2017/etCustomData" ref="A4:G96" etc:filterBottomFollowUsedRange="0">
    <extLst/>
  </autoFilter>
  <mergeCells count="2">
    <mergeCell ref="B2:G2"/>
    <mergeCell ref="B96:C96"/>
  </mergeCells>
  <printOptions horizontalCentered="1"/>
  <pageMargins left="1.10208333333333" right="1.02361111111111" top="1.45625" bottom="1.37777777777778" header="0.590277777777778" footer="1.0625"/>
  <pageSetup paperSize="9" scale="59" firstPageNumber="32" fitToHeight="0" orientation="portrait" useFirstPageNumber="1" horizontalDpi="600" verticalDpi="300"/>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tint="0.8"/>
    <outlinePr summaryBelow="0" summaryRight="0"/>
    <pageSetUpPr fitToPage="1"/>
  </sheetPr>
  <dimension ref="A1:J287"/>
  <sheetViews>
    <sheetView zoomScale="85" zoomScaleNormal="85" workbookViewId="0">
      <pane xSplit="1" ySplit="4" topLeftCell="B5" activePane="bottomRight" state="frozen"/>
      <selection/>
      <selection pane="topRight"/>
      <selection pane="bottomLeft"/>
      <selection pane="bottomRight" activeCell="A1" sqref="A$1:A$1048576"/>
    </sheetView>
  </sheetViews>
  <sheetFormatPr defaultColWidth="9" defaultRowHeight="12.75" customHeight="1"/>
  <cols>
    <col min="1" max="1" width="6.125" style="74" hidden="1" customWidth="1"/>
    <col min="2" max="2" width="8" style="75"/>
    <col min="3" max="3" width="33.625" style="76"/>
    <col min="4" max="4" width="17.5" style="60"/>
    <col min="5" max="5" width="16.375" style="77"/>
    <col min="6" max="6" width="19.125" style="77"/>
    <col min="7" max="7" width="13.125" style="78"/>
    <col min="8" max="10" width="9" style="36"/>
    <col min="11" max="256" width="9" style="1"/>
  </cols>
  <sheetData>
    <row r="1" s="59" customFormat="1" ht="14.25" customHeight="1" spans="1:7">
      <c r="A1" s="79"/>
      <c r="B1" s="80" t="s">
        <v>2678</v>
      </c>
      <c r="C1" s="81"/>
      <c r="D1" s="9"/>
      <c r="E1" s="82"/>
      <c r="F1" s="40"/>
      <c r="G1" s="83"/>
    </row>
    <row r="2" s="59" customFormat="1" ht="22.5" customHeight="1" spans="1:7">
      <c r="A2" s="79"/>
      <c r="B2" s="41" t="s">
        <v>2679</v>
      </c>
      <c r="C2" s="84"/>
      <c r="D2" s="41"/>
      <c r="E2" s="85"/>
      <c r="F2" s="41"/>
      <c r="G2" s="86"/>
    </row>
    <row r="3" s="59" customFormat="1" ht="14.25" customHeight="1" spans="1:7">
      <c r="A3" s="79"/>
      <c r="B3" s="87"/>
      <c r="C3" s="81"/>
      <c r="D3" s="44"/>
      <c r="E3" s="82"/>
      <c r="F3" s="12" t="s">
        <v>2</v>
      </c>
      <c r="G3" s="83"/>
    </row>
    <row r="4" s="72" customFormat="1" ht="29.1" customHeight="1" spans="1:10">
      <c r="A4" s="42"/>
      <c r="B4" s="88"/>
      <c r="C4" s="89" t="s">
        <v>4</v>
      </c>
      <c r="D4" s="90" t="s">
        <v>5</v>
      </c>
      <c r="E4" s="90" t="s">
        <v>6</v>
      </c>
      <c r="F4" s="90" t="s">
        <v>7</v>
      </c>
      <c r="G4" s="48" t="s">
        <v>8</v>
      </c>
      <c r="H4" s="80"/>
      <c r="I4" s="80"/>
      <c r="J4" s="80"/>
    </row>
    <row r="5" ht="29.1" customHeight="1" spans="1:7">
      <c r="A5" s="91">
        <f t="shared" ref="A5:A68" si="0">LEN(B5)</f>
        <v>0</v>
      </c>
      <c r="B5" s="92"/>
      <c r="C5" s="93" t="s">
        <v>2680</v>
      </c>
      <c r="D5" s="94">
        <f>D6+D14+D33+D44+D106+D138+D181+D191+D195+D199+D203+D232+D246+D260+D285</f>
        <v>195003846.49</v>
      </c>
      <c r="E5" s="70">
        <f>F5-D5</f>
        <v>264446838.3</v>
      </c>
      <c r="F5" s="94">
        <f>F6+F14+F33+F44+F106+F138+F181+F191+F195+F199+F203+F232+F246+F260+F285+F30</f>
        <v>459450684.79</v>
      </c>
      <c r="G5" s="71">
        <f>E5/D5</f>
        <v>1.35611088222078</v>
      </c>
    </row>
    <row r="6" ht="29.1" customHeight="1" spans="1:7">
      <c r="A6" s="91">
        <f t="shared" si="0"/>
        <v>3</v>
      </c>
      <c r="B6" s="95">
        <v>206</v>
      </c>
      <c r="C6" s="96" t="s">
        <v>812</v>
      </c>
      <c r="D6" s="97"/>
      <c r="E6" s="98"/>
      <c r="F6" s="97"/>
      <c r="G6" s="99"/>
    </row>
    <row r="7" s="1" customFormat="1" ht="29.1" customHeight="1" spans="1:10">
      <c r="A7" s="91">
        <f t="shared" si="0"/>
        <v>5</v>
      </c>
      <c r="B7" s="100">
        <v>20610</v>
      </c>
      <c r="C7" s="101" t="s">
        <v>2681</v>
      </c>
      <c r="D7" s="102"/>
      <c r="E7" s="103"/>
      <c r="F7" s="102"/>
      <c r="G7" s="104"/>
      <c r="H7" s="105"/>
      <c r="I7" s="105"/>
      <c r="J7" s="105"/>
    </row>
    <row r="8" s="1" customFormat="1" ht="29.1" customHeight="1" spans="1:10">
      <c r="A8" s="91">
        <f t="shared" si="0"/>
        <v>7</v>
      </c>
      <c r="B8" s="100">
        <v>2061001</v>
      </c>
      <c r="C8" s="101" t="s">
        <v>2682</v>
      </c>
      <c r="D8" s="102"/>
      <c r="E8" s="103"/>
      <c r="F8" s="102"/>
      <c r="G8" s="104"/>
      <c r="H8" s="105"/>
      <c r="I8" s="105"/>
      <c r="J8" s="105"/>
    </row>
    <row r="9" s="1" customFormat="1" ht="29.1" customHeight="1" spans="1:10">
      <c r="A9" s="91">
        <f t="shared" si="0"/>
        <v>7</v>
      </c>
      <c r="B9" s="100">
        <v>2061002</v>
      </c>
      <c r="C9" s="101" t="s">
        <v>2683</v>
      </c>
      <c r="D9" s="102"/>
      <c r="E9" s="103"/>
      <c r="F9" s="102"/>
      <c r="G9" s="104"/>
      <c r="H9" s="105"/>
      <c r="I9" s="105"/>
      <c r="J9" s="105"/>
    </row>
    <row r="10" s="1" customFormat="1" ht="29.1" customHeight="1" spans="1:10">
      <c r="A10" s="91">
        <f t="shared" si="0"/>
        <v>7</v>
      </c>
      <c r="B10" s="100">
        <v>2061003</v>
      </c>
      <c r="C10" s="101" t="s">
        <v>2684</v>
      </c>
      <c r="D10" s="102"/>
      <c r="E10" s="103"/>
      <c r="F10" s="102"/>
      <c r="G10" s="104"/>
      <c r="H10" s="105"/>
      <c r="I10" s="105"/>
      <c r="J10" s="105"/>
    </row>
    <row r="11" s="1" customFormat="1" ht="29.1" customHeight="1" spans="1:10">
      <c r="A11" s="91">
        <f t="shared" si="0"/>
        <v>7</v>
      </c>
      <c r="B11" s="100">
        <v>2061004</v>
      </c>
      <c r="C11" s="101" t="s">
        <v>2685</v>
      </c>
      <c r="D11" s="102"/>
      <c r="E11" s="103"/>
      <c r="F11" s="102"/>
      <c r="G11" s="104"/>
      <c r="H11" s="105"/>
      <c r="I11" s="105"/>
      <c r="J11" s="105"/>
    </row>
    <row r="12" s="1" customFormat="1" ht="29.1" customHeight="1" spans="1:10">
      <c r="A12" s="91">
        <f t="shared" si="0"/>
        <v>7</v>
      </c>
      <c r="B12" s="100">
        <v>2061005</v>
      </c>
      <c r="C12" s="101" t="s">
        <v>2686</v>
      </c>
      <c r="D12" s="102"/>
      <c r="E12" s="103"/>
      <c r="F12" s="102"/>
      <c r="G12" s="104"/>
      <c r="H12" s="105"/>
      <c r="I12" s="105"/>
      <c r="J12" s="105"/>
    </row>
    <row r="13" s="1" customFormat="1" ht="29.1" customHeight="1" spans="1:10">
      <c r="A13" s="91">
        <f t="shared" si="0"/>
        <v>7</v>
      </c>
      <c r="B13" s="100">
        <v>2061099</v>
      </c>
      <c r="C13" s="101" t="s">
        <v>2687</v>
      </c>
      <c r="D13" s="102"/>
      <c r="E13" s="103"/>
      <c r="F13" s="102"/>
      <c r="G13" s="104"/>
      <c r="H13" s="105"/>
      <c r="I13" s="105"/>
      <c r="J13" s="105"/>
    </row>
    <row r="14" ht="29.1" customHeight="1" spans="1:7">
      <c r="A14" s="91">
        <f t="shared" si="0"/>
        <v>3</v>
      </c>
      <c r="B14" s="95">
        <v>207</v>
      </c>
      <c r="C14" s="96" t="s">
        <v>917</v>
      </c>
      <c r="D14" s="97">
        <f>D15+D21+D27</f>
        <v>115000</v>
      </c>
      <c r="E14" s="98">
        <f>F14-D14</f>
        <v>120000</v>
      </c>
      <c r="F14" s="97">
        <f>F15+F21+F27</f>
        <v>235000</v>
      </c>
      <c r="G14" s="99">
        <f>E14/D14</f>
        <v>1.04347826086957</v>
      </c>
    </row>
    <row r="15" s="1" customFormat="1" ht="29.1" customHeight="1" spans="1:10">
      <c r="A15" s="91">
        <f t="shared" si="0"/>
        <v>5</v>
      </c>
      <c r="B15" s="100">
        <v>20707</v>
      </c>
      <c r="C15" s="101" t="s">
        <v>2688</v>
      </c>
      <c r="D15" s="102">
        <f>SUM(D16:D20)</f>
        <v>115000</v>
      </c>
      <c r="E15" s="103">
        <f>F15-D15</f>
        <v>120000</v>
      </c>
      <c r="F15" s="102">
        <f>SUM(F16:F20)</f>
        <v>235000</v>
      </c>
      <c r="G15" s="104">
        <f>E15/D15</f>
        <v>1.04347826086957</v>
      </c>
      <c r="H15" s="105"/>
      <c r="I15" s="105"/>
      <c r="J15" s="105"/>
    </row>
    <row r="16" s="36" customFormat="1" ht="29.1" customHeight="1" spans="1:10">
      <c r="A16" s="91">
        <f t="shared" si="0"/>
        <v>7</v>
      </c>
      <c r="B16" s="100">
        <v>2070701</v>
      </c>
      <c r="C16" s="101" t="s">
        <v>2689</v>
      </c>
      <c r="D16" s="102"/>
      <c r="E16" s="103"/>
      <c r="F16" s="102"/>
      <c r="G16" s="104"/>
      <c r="H16" s="105"/>
      <c r="I16" s="105"/>
      <c r="J16" s="105"/>
    </row>
    <row r="17" s="36" customFormat="1" ht="29.1" customHeight="1" spans="1:10">
      <c r="A17" s="91">
        <f t="shared" si="0"/>
        <v>7</v>
      </c>
      <c r="B17" s="100">
        <v>2070702</v>
      </c>
      <c r="C17" s="101" t="s">
        <v>2690</v>
      </c>
      <c r="D17" s="102">
        <v>115000</v>
      </c>
      <c r="E17" s="103">
        <f>F17-D17</f>
        <v>0</v>
      </c>
      <c r="F17" s="102">
        <v>115000</v>
      </c>
      <c r="G17" s="104">
        <f>E17/D17</f>
        <v>0</v>
      </c>
      <c r="H17" s="105"/>
      <c r="I17" s="105"/>
      <c r="J17" s="105"/>
    </row>
    <row r="18" s="36" customFormat="1" ht="29.1" customHeight="1" spans="1:10">
      <c r="A18" s="91">
        <f t="shared" si="0"/>
        <v>7</v>
      </c>
      <c r="B18" s="100">
        <v>2070703</v>
      </c>
      <c r="C18" s="101" t="s">
        <v>2691</v>
      </c>
      <c r="D18" s="102"/>
      <c r="E18" s="103"/>
      <c r="F18" s="102"/>
      <c r="G18" s="104"/>
      <c r="H18" s="105"/>
      <c r="I18" s="105"/>
      <c r="J18" s="105"/>
    </row>
    <row r="19" s="36" customFormat="1" ht="29.1" customHeight="1" spans="1:10">
      <c r="A19" s="91">
        <f t="shared" si="0"/>
        <v>7</v>
      </c>
      <c r="B19" s="100">
        <v>2070704</v>
      </c>
      <c r="C19" s="101" t="s">
        <v>2692</v>
      </c>
      <c r="D19" s="102"/>
      <c r="E19" s="103"/>
      <c r="F19" s="102"/>
      <c r="G19" s="104"/>
      <c r="H19" s="105"/>
      <c r="I19" s="105"/>
      <c r="J19" s="105"/>
    </row>
    <row r="20" s="36" customFormat="1" ht="29.1" customHeight="1" spans="1:10">
      <c r="A20" s="91">
        <f t="shared" si="0"/>
        <v>7</v>
      </c>
      <c r="B20" s="100">
        <v>2070799</v>
      </c>
      <c r="C20" s="101" t="s">
        <v>2693</v>
      </c>
      <c r="D20" s="102"/>
      <c r="E20" s="103"/>
      <c r="F20" s="102">
        <v>120000</v>
      </c>
      <c r="G20" s="104"/>
      <c r="H20" s="105"/>
      <c r="I20" s="105"/>
      <c r="J20" s="105"/>
    </row>
    <row r="21" s="36" customFormat="1" ht="29.1" customHeight="1" spans="1:10">
      <c r="A21" s="91">
        <f t="shared" si="0"/>
        <v>5</v>
      </c>
      <c r="B21" s="100">
        <v>20709</v>
      </c>
      <c r="C21" s="101" t="s">
        <v>2694</v>
      </c>
      <c r="D21" s="102"/>
      <c r="E21" s="103"/>
      <c r="F21" s="102"/>
      <c r="G21" s="104"/>
      <c r="H21" s="105"/>
      <c r="I21" s="105"/>
      <c r="J21" s="105"/>
    </row>
    <row r="22" s="1" customFormat="1" ht="29.1" customHeight="1" spans="1:10">
      <c r="A22" s="91">
        <f t="shared" si="0"/>
        <v>7</v>
      </c>
      <c r="B22" s="100">
        <v>2070901</v>
      </c>
      <c r="C22" s="101" t="s">
        <v>2695</v>
      </c>
      <c r="D22" s="102"/>
      <c r="E22" s="103"/>
      <c r="F22" s="102"/>
      <c r="G22" s="104"/>
      <c r="H22" s="105"/>
      <c r="I22" s="105"/>
      <c r="J22" s="105"/>
    </row>
    <row r="23" s="1" customFormat="1" ht="29.1" customHeight="1" spans="1:10">
      <c r="A23" s="91">
        <f t="shared" si="0"/>
        <v>7</v>
      </c>
      <c r="B23" s="100">
        <v>2070902</v>
      </c>
      <c r="C23" s="101" t="s">
        <v>2696</v>
      </c>
      <c r="D23" s="102"/>
      <c r="E23" s="103"/>
      <c r="F23" s="102"/>
      <c r="G23" s="104"/>
      <c r="H23" s="105"/>
      <c r="I23" s="105"/>
      <c r="J23" s="105"/>
    </row>
    <row r="24" s="1" customFormat="1" ht="29.1" customHeight="1" spans="1:10">
      <c r="A24" s="91">
        <f t="shared" si="0"/>
        <v>7</v>
      </c>
      <c r="B24" s="100">
        <v>2070903</v>
      </c>
      <c r="C24" s="101" t="s">
        <v>2697</v>
      </c>
      <c r="D24" s="102"/>
      <c r="E24" s="103"/>
      <c r="F24" s="102"/>
      <c r="G24" s="104"/>
      <c r="H24" s="105"/>
      <c r="I24" s="105"/>
      <c r="J24" s="105"/>
    </row>
    <row r="25" s="1" customFormat="1" ht="29.1" customHeight="1" spans="1:10">
      <c r="A25" s="91">
        <f t="shared" si="0"/>
        <v>7</v>
      </c>
      <c r="B25" s="100">
        <v>2070904</v>
      </c>
      <c r="C25" s="101" t="s">
        <v>2698</v>
      </c>
      <c r="D25" s="102"/>
      <c r="E25" s="103"/>
      <c r="F25" s="102"/>
      <c r="G25" s="104"/>
      <c r="H25" s="105"/>
      <c r="I25" s="105"/>
      <c r="J25" s="105"/>
    </row>
    <row r="26" s="1" customFormat="1" ht="29.1" customHeight="1" spans="1:10">
      <c r="A26" s="91">
        <f t="shared" si="0"/>
        <v>7</v>
      </c>
      <c r="B26" s="100">
        <v>2070999</v>
      </c>
      <c r="C26" s="101" t="s">
        <v>2699</v>
      </c>
      <c r="D26" s="102"/>
      <c r="E26" s="103"/>
      <c r="F26" s="102"/>
      <c r="G26" s="104"/>
      <c r="H26" s="105"/>
      <c r="I26" s="105"/>
      <c r="J26" s="105"/>
    </row>
    <row r="27" s="1" customFormat="1" ht="29.1" customHeight="1" spans="1:10">
      <c r="A27" s="91">
        <f t="shared" si="0"/>
        <v>5</v>
      </c>
      <c r="B27" s="100">
        <v>20710</v>
      </c>
      <c r="C27" s="101" t="s">
        <v>2700</v>
      </c>
      <c r="D27" s="102"/>
      <c r="E27" s="103"/>
      <c r="F27" s="102"/>
      <c r="G27" s="104"/>
      <c r="H27" s="105"/>
      <c r="I27" s="105"/>
      <c r="J27" s="105"/>
    </row>
    <row r="28" s="1" customFormat="1" ht="29.1" customHeight="1" spans="1:10">
      <c r="A28" s="91">
        <f t="shared" si="0"/>
        <v>7</v>
      </c>
      <c r="B28" s="100">
        <v>2071001</v>
      </c>
      <c r="C28" s="101" t="s">
        <v>2701</v>
      </c>
      <c r="D28" s="102"/>
      <c r="E28" s="103"/>
      <c r="F28" s="102"/>
      <c r="G28" s="104"/>
      <c r="H28" s="105"/>
      <c r="I28" s="105"/>
      <c r="J28" s="105"/>
    </row>
    <row r="29" s="1" customFormat="1" ht="29.1" customHeight="1" spans="1:10">
      <c r="A29" s="91">
        <f t="shared" si="0"/>
        <v>7</v>
      </c>
      <c r="B29" s="100">
        <v>2071099</v>
      </c>
      <c r="C29" s="101" t="s">
        <v>2702</v>
      </c>
      <c r="D29" s="102"/>
      <c r="E29" s="103"/>
      <c r="F29" s="102"/>
      <c r="G29" s="104"/>
      <c r="H29" s="105"/>
      <c r="I29" s="105"/>
      <c r="J29" s="105"/>
    </row>
    <row r="30" ht="29.1" customHeight="1" spans="1:7">
      <c r="A30" s="91">
        <f t="shared" si="0"/>
        <v>3</v>
      </c>
      <c r="B30" s="106">
        <v>210</v>
      </c>
      <c r="C30" s="107" t="s">
        <v>1252</v>
      </c>
      <c r="D30" s="108"/>
      <c r="E30" s="109"/>
      <c r="F30" s="108"/>
      <c r="G30" s="110"/>
    </row>
    <row r="31" s="73" customFormat="1" ht="29.1" customHeight="1" spans="1:10">
      <c r="A31" s="91">
        <f t="shared" si="0"/>
        <v>5</v>
      </c>
      <c r="B31" s="111">
        <v>21098</v>
      </c>
      <c r="C31" s="112" t="s">
        <v>2703</v>
      </c>
      <c r="D31" s="113"/>
      <c r="E31" s="114"/>
      <c r="F31" s="113"/>
      <c r="G31" s="115"/>
      <c r="H31" s="116"/>
      <c r="I31" s="116"/>
      <c r="J31" s="116"/>
    </row>
    <row r="32" s="73" customFormat="1" ht="29.1" customHeight="1" spans="1:10">
      <c r="A32" s="91">
        <f t="shared" si="0"/>
        <v>7</v>
      </c>
      <c r="B32" s="111">
        <v>2109802</v>
      </c>
      <c r="C32" s="112" t="s">
        <v>2704</v>
      </c>
      <c r="D32" s="113"/>
      <c r="E32" s="114"/>
      <c r="F32" s="113"/>
      <c r="G32" s="115"/>
      <c r="H32" s="116"/>
      <c r="I32" s="116"/>
      <c r="J32" s="116"/>
    </row>
    <row r="33" ht="29.1" customHeight="1" spans="1:7">
      <c r="A33" s="91">
        <f t="shared" si="0"/>
        <v>3</v>
      </c>
      <c r="B33" s="95">
        <v>211</v>
      </c>
      <c r="C33" s="96" t="s">
        <v>1406</v>
      </c>
      <c r="D33" s="97"/>
      <c r="E33" s="98"/>
      <c r="F33" s="97"/>
      <c r="G33" s="99"/>
    </row>
    <row r="34" s="1" customFormat="1" ht="29.1" customHeight="1" spans="1:10">
      <c r="A34" s="91">
        <f t="shared" si="0"/>
        <v>5</v>
      </c>
      <c r="B34" s="100">
        <v>21160</v>
      </c>
      <c r="C34" s="101" t="s">
        <v>2705</v>
      </c>
      <c r="D34" s="102"/>
      <c r="E34" s="103"/>
      <c r="F34" s="102"/>
      <c r="G34" s="104"/>
      <c r="H34" s="105"/>
      <c r="I34" s="105"/>
      <c r="J34" s="105"/>
    </row>
    <row r="35" s="1" customFormat="1" ht="29.1" customHeight="1" spans="1:10">
      <c r="A35" s="91">
        <f t="shared" si="0"/>
        <v>7</v>
      </c>
      <c r="B35" s="100">
        <v>2116001</v>
      </c>
      <c r="C35" s="101" t="s">
        <v>2706</v>
      </c>
      <c r="D35" s="102"/>
      <c r="E35" s="103"/>
      <c r="F35" s="102"/>
      <c r="G35" s="104"/>
      <c r="H35" s="105"/>
      <c r="I35" s="105"/>
      <c r="J35" s="105"/>
    </row>
    <row r="36" s="1" customFormat="1" ht="29.1" customHeight="1" spans="1:10">
      <c r="A36" s="91">
        <f t="shared" si="0"/>
        <v>7</v>
      </c>
      <c r="B36" s="100">
        <v>2116002</v>
      </c>
      <c r="C36" s="101" t="s">
        <v>2707</v>
      </c>
      <c r="D36" s="102"/>
      <c r="E36" s="103"/>
      <c r="F36" s="102"/>
      <c r="G36" s="104"/>
      <c r="H36" s="105"/>
      <c r="I36" s="105"/>
      <c r="J36" s="105"/>
    </row>
    <row r="37" s="1" customFormat="1" ht="29.1" customHeight="1" spans="1:10">
      <c r="A37" s="91">
        <f t="shared" si="0"/>
        <v>7</v>
      </c>
      <c r="B37" s="100">
        <v>2116003</v>
      </c>
      <c r="C37" s="101" t="s">
        <v>2708</v>
      </c>
      <c r="D37" s="102"/>
      <c r="E37" s="103"/>
      <c r="F37" s="102"/>
      <c r="G37" s="104"/>
      <c r="H37" s="105"/>
      <c r="I37" s="105"/>
      <c r="J37" s="105"/>
    </row>
    <row r="38" s="1" customFormat="1" ht="29.1" customHeight="1" spans="1:10">
      <c r="A38" s="91">
        <f t="shared" si="0"/>
        <v>7</v>
      </c>
      <c r="B38" s="100">
        <v>2116099</v>
      </c>
      <c r="C38" s="101" t="s">
        <v>2709</v>
      </c>
      <c r="D38" s="102"/>
      <c r="E38" s="103"/>
      <c r="F38" s="102"/>
      <c r="G38" s="104"/>
      <c r="H38" s="105"/>
      <c r="I38" s="105"/>
      <c r="J38" s="105"/>
    </row>
    <row r="39" s="1" customFormat="1" ht="29.1" customHeight="1" spans="1:10">
      <c r="A39" s="91">
        <f t="shared" si="0"/>
        <v>5</v>
      </c>
      <c r="B39" s="100">
        <v>21161</v>
      </c>
      <c r="C39" s="101" t="s">
        <v>2710</v>
      </c>
      <c r="D39" s="102"/>
      <c r="E39" s="103"/>
      <c r="F39" s="102"/>
      <c r="G39" s="104"/>
      <c r="H39" s="105"/>
      <c r="I39" s="105"/>
      <c r="J39" s="105"/>
    </row>
    <row r="40" s="1" customFormat="1" ht="29.1" customHeight="1" spans="1:10">
      <c r="A40" s="91">
        <f t="shared" si="0"/>
        <v>7</v>
      </c>
      <c r="B40" s="100">
        <v>2116101</v>
      </c>
      <c r="C40" s="101" t="s">
        <v>2711</v>
      </c>
      <c r="D40" s="102"/>
      <c r="E40" s="103"/>
      <c r="F40" s="102"/>
      <c r="G40" s="104"/>
      <c r="H40" s="105"/>
      <c r="I40" s="105"/>
      <c r="J40" s="105"/>
    </row>
    <row r="41" s="1" customFormat="1" ht="29.1" customHeight="1" spans="1:10">
      <c r="A41" s="91">
        <f t="shared" si="0"/>
        <v>7</v>
      </c>
      <c r="B41" s="100">
        <v>2116102</v>
      </c>
      <c r="C41" s="101" t="s">
        <v>2712</v>
      </c>
      <c r="D41" s="102"/>
      <c r="E41" s="103"/>
      <c r="F41" s="102"/>
      <c r="G41" s="104"/>
      <c r="H41" s="105"/>
      <c r="I41" s="105"/>
      <c r="J41" s="105"/>
    </row>
    <row r="42" s="1" customFormat="1" ht="29.1" customHeight="1" spans="1:10">
      <c r="A42" s="91">
        <f t="shared" si="0"/>
        <v>7</v>
      </c>
      <c r="B42" s="100">
        <v>2116103</v>
      </c>
      <c r="C42" s="101" t="s">
        <v>2713</v>
      </c>
      <c r="D42" s="102"/>
      <c r="E42" s="103"/>
      <c r="F42" s="102"/>
      <c r="G42" s="104"/>
      <c r="H42" s="105"/>
      <c r="I42" s="105"/>
      <c r="J42" s="105"/>
    </row>
    <row r="43" s="1" customFormat="1" ht="29.1" customHeight="1" spans="1:10">
      <c r="A43" s="91">
        <f t="shared" si="0"/>
        <v>7</v>
      </c>
      <c r="B43" s="100">
        <v>2116104</v>
      </c>
      <c r="C43" s="101" t="s">
        <v>2714</v>
      </c>
      <c r="D43" s="102"/>
      <c r="E43" s="103"/>
      <c r="F43" s="102"/>
      <c r="G43" s="104"/>
      <c r="H43" s="105"/>
      <c r="I43" s="105"/>
      <c r="J43" s="105"/>
    </row>
    <row r="44" ht="29.1" customHeight="1" spans="1:7">
      <c r="A44" s="91">
        <f t="shared" si="0"/>
        <v>3</v>
      </c>
      <c r="B44" s="95">
        <v>212</v>
      </c>
      <c r="C44" s="96" t="s">
        <v>1552</v>
      </c>
      <c r="D44" s="97">
        <f>D45+D61+D65+D66+D72+D76+D80+D84+D90+D93+D102</f>
        <v>156435146.71</v>
      </c>
      <c r="E44" s="98">
        <f>F44-D44</f>
        <v>200424364.24</v>
      </c>
      <c r="F44" s="97">
        <f>F45+F61+F65+F66+F72+F76+F80+F84+F90+F93+F102</f>
        <v>356859510.95</v>
      </c>
      <c r="G44" s="99">
        <f>E44/D44</f>
        <v>1.28119778997969</v>
      </c>
    </row>
    <row r="45" ht="29.1" customHeight="1" spans="1:7">
      <c r="A45" s="91">
        <f t="shared" si="0"/>
        <v>5</v>
      </c>
      <c r="B45" s="100">
        <v>21208</v>
      </c>
      <c r="C45" s="101" t="s">
        <v>2715</v>
      </c>
      <c r="D45" s="102">
        <f>SUM(D46:D60)</f>
        <v>57307749.35</v>
      </c>
      <c r="E45" s="103">
        <f>F45-D45</f>
        <v>5436092.23999999</v>
      </c>
      <c r="F45" s="102">
        <f>SUM(F46:F60)</f>
        <v>62743841.59</v>
      </c>
      <c r="G45" s="104">
        <f>E45/D45</f>
        <v>0.0948578909773569</v>
      </c>
    </row>
    <row r="46" ht="29.1" customHeight="1" spans="1:7">
      <c r="A46" s="91">
        <f t="shared" si="0"/>
        <v>7</v>
      </c>
      <c r="B46" s="100">
        <v>2120801</v>
      </c>
      <c r="C46" s="101" t="s">
        <v>2716</v>
      </c>
      <c r="D46" s="102"/>
      <c r="E46" s="103"/>
      <c r="F46" s="102"/>
      <c r="G46" s="104"/>
    </row>
    <row r="47" ht="29.1" customHeight="1" spans="1:7">
      <c r="A47" s="91">
        <f t="shared" si="0"/>
        <v>7</v>
      </c>
      <c r="B47" s="100">
        <v>2120802</v>
      </c>
      <c r="C47" s="101" t="s">
        <v>2717</v>
      </c>
      <c r="D47" s="102"/>
      <c r="E47" s="103"/>
      <c r="F47" s="102"/>
      <c r="G47" s="104"/>
    </row>
    <row r="48" ht="29.1" customHeight="1" spans="1:7">
      <c r="A48" s="91">
        <f t="shared" si="0"/>
        <v>7</v>
      </c>
      <c r="B48" s="100">
        <v>2120803</v>
      </c>
      <c r="C48" s="101" t="s">
        <v>2718</v>
      </c>
      <c r="D48" s="102"/>
      <c r="E48" s="103"/>
      <c r="F48" s="102"/>
      <c r="G48" s="104"/>
    </row>
    <row r="49" ht="29.1" customHeight="1" spans="1:7">
      <c r="A49" s="91">
        <f t="shared" si="0"/>
        <v>7</v>
      </c>
      <c r="B49" s="100">
        <v>2120804</v>
      </c>
      <c r="C49" s="101" t="s">
        <v>2719</v>
      </c>
      <c r="D49" s="102"/>
      <c r="E49" s="103"/>
      <c r="F49" s="102"/>
      <c r="G49" s="104"/>
    </row>
    <row r="50" ht="29.1" customHeight="1" spans="1:7">
      <c r="A50" s="91">
        <f t="shared" si="0"/>
        <v>7</v>
      </c>
      <c r="B50" s="100">
        <v>2120805</v>
      </c>
      <c r="C50" s="101" t="s">
        <v>2720</v>
      </c>
      <c r="D50" s="102">
        <v>55947986.96</v>
      </c>
      <c r="E50" s="103">
        <f>F50-D50</f>
        <v>5335352.27</v>
      </c>
      <c r="F50" s="102">
        <v>61283339.23</v>
      </c>
      <c r="G50" s="104">
        <f>E50/D50</f>
        <v>0.0953627209825173</v>
      </c>
    </row>
    <row r="51" ht="29.1" customHeight="1" spans="1:7">
      <c r="A51" s="91">
        <f t="shared" si="0"/>
        <v>7</v>
      </c>
      <c r="B51" s="100">
        <v>2120806</v>
      </c>
      <c r="C51" s="101" t="s">
        <v>2721</v>
      </c>
      <c r="D51" s="102"/>
      <c r="E51" s="103"/>
      <c r="F51" s="102"/>
      <c r="G51" s="104"/>
    </row>
    <row r="52" ht="29.1" customHeight="1" spans="1:7">
      <c r="A52" s="91">
        <f t="shared" si="0"/>
        <v>7</v>
      </c>
      <c r="B52" s="100">
        <v>2120807</v>
      </c>
      <c r="C52" s="101" t="s">
        <v>2722</v>
      </c>
      <c r="D52" s="102"/>
      <c r="E52" s="103"/>
      <c r="F52" s="102"/>
      <c r="G52" s="104"/>
    </row>
    <row r="53" ht="29.1" customHeight="1" spans="1:7">
      <c r="A53" s="91">
        <f t="shared" si="0"/>
        <v>7</v>
      </c>
      <c r="B53" s="100">
        <v>2120809</v>
      </c>
      <c r="C53" s="101" t="s">
        <v>2723</v>
      </c>
      <c r="D53" s="102"/>
      <c r="E53" s="103"/>
      <c r="F53" s="102"/>
      <c r="G53" s="104"/>
    </row>
    <row r="54" ht="29.1" customHeight="1" spans="1:7">
      <c r="A54" s="91">
        <f t="shared" si="0"/>
        <v>7</v>
      </c>
      <c r="B54" s="100">
        <v>2120810</v>
      </c>
      <c r="C54" s="101" t="s">
        <v>2724</v>
      </c>
      <c r="D54" s="102"/>
      <c r="E54" s="103"/>
      <c r="F54" s="102"/>
      <c r="G54" s="104"/>
    </row>
    <row r="55" ht="29.1" customHeight="1" spans="1:7">
      <c r="A55" s="91">
        <f t="shared" si="0"/>
        <v>7</v>
      </c>
      <c r="B55" s="100">
        <v>2120811</v>
      </c>
      <c r="C55" s="101" t="s">
        <v>2725</v>
      </c>
      <c r="D55" s="102"/>
      <c r="E55" s="103"/>
      <c r="F55" s="102"/>
      <c r="G55" s="104"/>
    </row>
    <row r="56" ht="29.1" customHeight="1" spans="1:7">
      <c r="A56" s="91">
        <f t="shared" si="0"/>
        <v>7</v>
      </c>
      <c r="B56" s="100">
        <v>2120813</v>
      </c>
      <c r="C56" s="101" t="s">
        <v>2726</v>
      </c>
      <c r="D56" s="102"/>
      <c r="E56" s="103"/>
      <c r="F56" s="102"/>
      <c r="G56" s="104"/>
    </row>
    <row r="57" ht="29.1" customHeight="1" spans="1:7">
      <c r="A57" s="91">
        <f t="shared" si="0"/>
        <v>7</v>
      </c>
      <c r="B57" s="100">
        <v>2120814</v>
      </c>
      <c r="C57" s="101" t="s">
        <v>2727</v>
      </c>
      <c r="D57" s="102"/>
      <c r="E57" s="103"/>
      <c r="F57" s="102"/>
      <c r="G57" s="104"/>
    </row>
    <row r="58" ht="29.1" customHeight="1" spans="1:7">
      <c r="A58" s="91">
        <f t="shared" si="0"/>
        <v>7</v>
      </c>
      <c r="B58" s="100">
        <v>2120815</v>
      </c>
      <c r="C58" s="101" t="s">
        <v>2728</v>
      </c>
      <c r="D58" s="102"/>
      <c r="E58" s="103"/>
      <c r="F58" s="102"/>
      <c r="G58" s="104"/>
    </row>
    <row r="59" ht="29.1" customHeight="1" spans="1:7">
      <c r="A59" s="91">
        <f t="shared" si="0"/>
        <v>7</v>
      </c>
      <c r="B59" s="100">
        <v>2120816</v>
      </c>
      <c r="C59" s="101" t="s">
        <v>2729</v>
      </c>
      <c r="D59" s="102"/>
      <c r="E59" s="103"/>
      <c r="F59" s="102"/>
      <c r="G59" s="104"/>
    </row>
    <row r="60" ht="29.1" customHeight="1" spans="1:7">
      <c r="A60" s="91">
        <f t="shared" si="0"/>
        <v>7</v>
      </c>
      <c r="B60" s="100">
        <v>2120899</v>
      </c>
      <c r="C60" s="101" t="s">
        <v>2730</v>
      </c>
      <c r="D60" s="102">
        <v>1359762.39</v>
      </c>
      <c r="E60" s="103">
        <f>F60-D60</f>
        <v>100739.97</v>
      </c>
      <c r="F60" s="102">
        <v>1460502.36</v>
      </c>
      <c r="G60" s="104">
        <f>E60/D60</f>
        <v>0.0740864512365283</v>
      </c>
    </row>
    <row r="61" ht="29.1" customHeight="1" spans="1:7">
      <c r="A61" s="91">
        <f t="shared" si="0"/>
        <v>5</v>
      </c>
      <c r="B61" s="100">
        <v>21210</v>
      </c>
      <c r="C61" s="101" t="s">
        <v>2731</v>
      </c>
      <c r="D61" s="102"/>
      <c r="E61" s="103"/>
      <c r="F61" s="103"/>
      <c r="G61" s="104"/>
    </row>
    <row r="62" ht="29.1" customHeight="1" spans="1:7">
      <c r="A62" s="91">
        <f t="shared" si="0"/>
        <v>7</v>
      </c>
      <c r="B62" s="100">
        <v>2121001</v>
      </c>
      <c r="C62" s="101" t="s">
        <v>2716</v>
      </c>
      <c r="D62" s="102"/>
      <c r="E62" s="103"/>
      <c r="F62" s="103"/>
      <c r="G62" s="104"/>
    </row>
    <row r="63" ht="29.1" customHeight="1" spans="1:7">
      <c r="A63" s="91">
        <f t="shared" si="0"/>
        <v>7</v>
      </c>
      <c r="B63" s="100">
        <v>2121002</v>
      </c>
      <c r="C63" s="101" t="s">
        <v>2717</v>
      </c>
      <c r="D63" s="102"/>
      <c r="E63" s="103"/>
      <c r="F63" s="103"/>
      <c r="G63" s="104"/>
    </row>
    <row r="64" ht="29.1" customHeight="1" spans="1:7">
      <c r="A64" s="91">
        <f t="shared" si="0"/>
        <v>7</v>
      </c>
      <c r="B64" s="100">
        <v>2121099</v>
      </c>
      <c r="C64" s="101" t="s">
        <v>2732</v>
      </c>
      <c r="D64" s="102"/>
      <c r="E64" s="103"/>
      <c r="F64" s="103"/>
      <c r="G64" s="104"/>
    </row>
    <row r="65" ht="29.1" customHeight="1" spans="1:7">
      <c r="A65" s="91">
        <f t="shared" si="0"/>
        <v>5</v>
      </c>
      <c r="B65" s="100">
        <v>21211</v>
      </c>
      <c r="C65" s="101" t="s">
        <v>2733</v>
      </c>
      <c r="D65" s="102"/>
      <c r="E65" s="103"/>
      <c r="F65" s="103"/>
      <c r="G65" s="104"/>
    </row>
    <row r="66" ht="29.1" customHeight="1" spans="1:7">
      <c r="A66" s="91">
        <f t="shared" si="0"/>
        <v>5</v>
      </c>
      <c r="B66" s="100">
        <v>21213</v>
      </c>
      <c r="C66" s="101" t="s">
        <v>2734</v>
      </c>
      <c r="D66" s="102">
        <f>SUM(D67:D71)</f>
        <v>830000</v>
      </c>
      <c r="E66" s="103">
        <f>F66-D66</f>
        <v>0</v>
      </c>
      <c r="F66" s="102">
        <f>SUM(F67:F71)</f>
        <v>830000</v>
      </c>
      <c r="G66" s="104">
        <f>E66/D66</f>
        <v>0</v>
      </c>
    </row>
    <row r="67" ht="29.1" customHeight="1" spans="1:7">
      <c r="A67" s="91">
        <f t="shared" si="0"/>
        <v>7</v>
      </c>
      <c r="B67" s="100">
        <v>2121301</v>
      </c>
      <c r="C67" s="101" t="s">
        <v>2735</v>
      </c>
      <c r="D67" s="102"/>
      <c r="E67" s="103"/>
      <c r="F67" s="103"/>
      <c r="G67" s="104"/>
    </row>
    <row r="68" ht="29.1" customHeight="1" spans="1:7">
      <c r="A68" s="91">
        <f t="shared" si="0"/>
        <v>7</v>
      </c>
      <c r="B68" s="100">
        <v>2121302</v>
      </c>
      <c r="C68" s="101" t="s">
        <v>2736</v>
      </c>
      <c r="D68" s="102">
        <v>830000</v>
      </c>
      <c r="E68" s="103">
        <f>F68-D68</f>
        <v>0</v>
      </c>
      <c r="F68" s="103">
        <v>830000</v>
      </c>
      <c r="G68" s="104">
        <f>E68/D68</f>
        <v>0</v>
      </c>
    </row>
    <row r="69" ht="29.1" customHeight="1" spans="1:7">
      <c r="A69" s="91">
        <f t="shared" ref="A69:A132" si="1">LEN(B69)</f>
        <v>7</v>
      </c>
      <c r="B69" s="100">
        <v>2121303</v>
      </c>
      <c r="C69" s="101" t="s">
        <v>2737</v>
      </c>
      <c r="D69" s="102"/>
      <c r="E69" s="103"/>
      <c r="F69" s="103"/>
      <c r="G69" s="104"/>
    </row>
    <row r="70" ht="29.1" customHeight="1" spans="1:7">
      <c r="A70" s="91">
        <f t="shared" si="1"/>
        <v>7</v>
      </c>
      <c r="B70" s="100">
        <v>2121304</v>
      </c>
      <c r="C70" s="101" t="s">
        <v>2738</v>
      </c>
      <c r="D70" s="102"/>
      <c r="E70" s="103"/>
      <c r="F70" s="103"/>
      <c r="G70" s="104"/>
    </row>
    <row r="71" ht="29.1" customHeight="1" spans="1:7">
      <c r="A71" s="91">
        <f t="shared" si="1"/>
        <v>7</v>
      </c>
      <c r="B71" s="100">
        <v>2121399</v>
      </c>
      <c r="C71" s="101" t="s">
        <v>2739</v>
      </c>
      <c r="D71" s="102"/>
      <c r="E71" s="103"/>
      <c r="F71" s="103"/>
      <c r="G71" s="104"/>
    </row>
    <row r="72" ht="29.1" customHeight="1" spans="1:7">
      <c r="A72" s="91">
        <f t="shared" si="1"/>
        <v>5</v>
      </c>
      <c r="B72" s="100">
        <v>21214</v>
      </c>
      <c r="C72" s="101" t="s">
        <v>2740</v>
      </c>
      <c r="D72" s="102"/>
      <c r="E72" s="103"/>
      <c r="F72" s="103"/>
      <c r="G72" s="104"/>
    </row>
    <row r="73" ht="29.1" customHeight="1" spans="1:7">
      <c r="A73" s="91">
        <f t="shared" si="1"/>
        <v>7</v>
      </c>
      <c r="B73" s="100">
        <v>2121401</v>
      </c>
      <c r="C73" s="101" t="s">
        <v>2741</v>
      </c>
      <c r="D73" s="102"/>
      <c r="E73" s="103"/>
      <c r="F73" s="103"/>
      <c r="G73" s="104"/>
    </row>
    <row r="74" ht="29.1" customHeight="1" spans="1:7">
      <c r="A74" s="91">
        <f t="shared" si="1"/>
        <v>7</v>
      </c>
      <c r="B74" s="100">
        <v>2121402</v>
      </c>
      <c r="C74" s="101" t="s">
        <v>2742</v>
      </c>
      <c r="D74" s="102"/>
      <c r="E74" s="103"/>
      <c r="F74" s="103"/>
      <c r="G74" s="104"/>
    </row>
    <row r="75" ht="29.1" customHeight="1" spans="1:7">
      <c r="A75" s="91">
        <f t="shared" si="1"/>
        <v>7</v>
      </c>
      <c r="B75" s="100">
        <v>2121499</v>
      </c>
      <c r="C75" s="101" t="s">
        <v>2743</v>
      </c>
      <c r="D75" s="102"/>
      <c r="E75" s="103"/>
      <c r="F75" s="103"/>
      <c r="G75" s="104"/>
    </row>
    <row r="76" ht="29.1" customHeight="1" spans="1:7">
      <c r="A76" s="91">
        <f t="shared" si="1"/>
        <v>5</v>
      </c>
      <c r="B76" s="100">
        <v>21215</v>
      </c>
      <c r="C76" s="101" t="s">
        <v>2744</v>
      </c>
      <c r="D76" s="102"/>
      <c r="E76" s="103"/>
      <c r="F76" s="103"/>
      <c r="G76" s="104"/>
    </row>
    <row r="77" ht="29.1" customHeight="1" spans="1:7">
      <c r="A77" s="91">
        <f t="shared" si="1"/>
        <v>7</v>
      </c>
      <c r="B77" s="100">
        <v>2121501</v>
      </c>
      <c r="C77" s="101" t="s">
        <v>2716</v>
      </c>
      <c r="D77" s="102"/>
      <c r="E77" s="103"/>
      <c r="F77" s="103"/>
      <c r="G77" s="104"/>
    </row>
    <row r="78" ht="29.1" customHeight="1" spans="1:7">
      <c r="A78" s="91">
        <f t="shared" si="1"/>
        <v>7</v>
      </c>
      <c r="B78" s="100">
        <v>2121502</v>
      </c>
      <c r="C78" s="101" t="s">
        <v>2717</v>
      </c>
      <c r="D78" s="102"/>
      <c r="E78" s="103"/>
      <c r="F78" s="103"/>
      <c r="G78" s="104"/>
    </row>
    <row r="79" ht="29.1" customHeight="1" spans="1:7">
      <c r="A79" s="91">
        <f t="shared" si="1"/>
        <v>7</v>
      </c>
      <c r="B79" s="100">
        <v>2121599</v>
      </c>
      <c r="C79" s="101" t="s">
        <v>2745</v>
      </c>
      <c r="D79" s="102"/>
      <c r="E79" s="103"/>
      <c r="F79" s="103"/>
      <c r="G79" s="104"/>
    </row>
    <row r="80" ht="29.1" customHeight="1" spans="1:7">
      <c r="A80" s="91">
        <f t="shared" si="1"/>
        <v>5</v>
      </c>
      <c r="B80" s="100">
        <v>21216</v>
      </c>
      <c r="C80" s="101" t="s">
        <v>2746</v>
      </c>
      <c r="D80" s="102"/>
      <c r="E80" s="103"/>
      <c r="F80" s="103"/>
      <c r="G80" s="104"/>
    </row>
    <row r="81" ht="29.1" customHeight="1" spans="1:7">
      <c r="A81" s="91">
        <f t="shared" si="1"/>
        <v>7</v>
      </c>
      <c r="B81" s="100">
        <v>2121601</v>
      </c>
      <c r="C81" s="101" t="s">
        <v>2716</v>
      </c>
      <c r="D81" s="102"/>
      <c r="E81" s="103"/>
      <c r="F81" s="103"/>
      <c r="G81" s="104"/>
    </row>
    <row r="82" ht="29.1" customHeight="1" spans="1:7">
      <c r="A82" s="91">
        <f t="shared" si="1"/>
        <v>7</v>
      </c>
      <c r="B82" s="100">
        <v>2121602</v>
      </c>
      <c r="C82" s="101" t="s">
        <v>2717</v>
      </c>
      <c r="D82" s="102"/>
      <c r="E82" s="103"/>
      <c r="F82" s="103"/>
      <c r="G82" s="104"/>
    </row>
    <row r="83" ht="29.1" customHeight="1" spans="1:7">
      <c r="A83" s="91">
        <f t="shared" si="1"/>
        <v>7</v>
      </c>
      <c r="B83" s="100">
        <v>2121699</v>
      </c>
      <c r="C83" s="101" t="s">
        <v>2747</v>
      </c>
      <c r="D83" s="102"/>
      <c r="E83" s="103"/>
      <c r="F83" s="103"/>
      <c r="G83" s="104"/>
    </row>
    <row r="84" ht="29.1" customHeight="1" spans="1:7">
      <c r="A84" s="91">
        <f t="shared" si="1"/>
        <v>5</v>
      </c>
      <c r="B84" s="100">
        <v>21217</v>
      </c>
      <c r="C84" s="101" t="s">
        <v>2748</v>
      </c>
      <c r="D84" s="102"/>
      <c r="E84" s="103"/>
      <c r="F84" s="103"/>
      <c r="G84" s="104"/>
    </row>
    <row r="85" ht="29.1" customHeight="1" spans="1:7">
      <c r="A85" s="91">
        <f t="shared" si="1"/>
        <v>7</v>
      </c>
      <c r="B85" s="100">
        <v>2121701</v>
      </c>
      <c r="C85" s="101" t="s">
        <v>2735</v>
      </c>
      <c r="D85" s="102"/>
      <c r="E85" s="103"/>
      <c r="F85" s="103"/>
      <c r="G85" s="104"/>
    </row>
    <row r="86" ht="29.1" customHeight="1" spans="1:7">
      <c r="A86" s="91">
        <f t="shared" si="1"/>
        <v>7</v>
      </c>
      <c r="B86" s="100">
        <v>2121702</v>
      </c>
      <c r="C86" s="101" t="s">
        <v>2736</v>
      </c>
      <c r="D86" s="102"/>
      <c r="E86" s="103"/>
      <c r="F86" s="103"/>
      <c r="G86" s="104"/>
    </row>
    <row r="87" ht="29.1" customHeight="1" spans="1:7">
      <c r="A87" s="91">
        <f t="shared" si="1"/>
        <v>7</v>
      </c>
      <c r="B87" s="100">
        <v>2121703</v>
      </c>
      <c r="C87" s="101" t="s">
        <v>2737</v>
      </c>
      <c r="D87" s="102"/>
      <c r="E87" s="103"/>
      <c r="F87" s="103"/>
      <c r="G87" s="104"/>
    </row>
    <row r="88" ht="29.1" customHeight="1" spans="1:7">
      <c r="A88" s="91">
        <f t="shared" si="1"/>
        <v>7</v>
      </c>
      <c r="B88" s="100">
        <v>2121704</v>
      </c>
      <c r="C88" s="101" t="s">
        <v>2738</v>
      </c>
      <c r="D88" s="102"/>
      <c r="E88" s="103"/>
      <c r="F88" s="103"/>
      <c r="G88" s="104"/>
    </row>
    <row r="89" ht="29.1" customHeight="1" spans="1:7">
      <c r="A89" s="91">
        <f t="shared" si="1"/>
        <v>7</v>
      </c>
      <c r="B89" s="100">
        <v>2121799</v>
      </c>
      <c r="C89" s="101" t="s">
        <v>2749</v>
      </c>
      <c r="D89" s="102"/>
      <c r="E89" s="103"/>
      <c r="F89" s="103"/>
      <c r="G89" s="104"/>
    </row>
    <row r="90" ht="29.1" customHeight="1" spans="1:7">
      <c r="A90" s="91">
        <f t="shared" si="1"/>
        <v>5</v>
      </c>
      <c r="B90" s="100">
        <v>21218</v>
      </c>
      <c r="C90" s="101" t="s">
        <v>2750</v>
      </c>
      <c r="D90" s="102"/>
      <c r="E90" s="103"/>
      <c r="F90" s="103"/>
      <c r="G90" s="104"/>
    </row>
    <row r="91" ht="29.1" customHeight="1" spans="1:7">
      <c r="A91" s="91">
        <f t="shared" si="1"/>
        <v>7</v>
      </c>
      <c r="B91" s="100">
        <v>2121801</v>
      </c>
      <c r="C91" s="101" t="s">
        <v>2741</v>
      </c>
      <c r="D91" s="102"/>
      <c r="E91" s="103"/>
      <c r="F91" s="103"/>
      <c r="G91" s="104"/>
    </row>
    <row r="92" ht="29.1" customHeight="1" spans="1:7">
      <c r="A92" s="91">
        <f t="shared" si="1"/>
        <v>7</v>
      </c>
      <c r="B92" s="100">
        <v>2121899</v>
      </c>
      <c r="C92" s="101" t="s">
        <v>2751</v>
      </c>
      <c r="D92" s="102"/>
      <c r="E92" s="103"/>
      <c r="F92" s="103"/>
      <c r="G92" s="104"/>
    </row>
    <row r="93" ht="29.1" customHeight="1" spans="1:7">
      <c r="A93" s="91">
        <f t="shared" si="1"/>
        <v>5</v>
      </c>
      <c r="B93" s="100">
        <v>21219</v>
      </c>
      <c r="C93" s="101" t="s">
        <v>2752</v>
      </c>
      <c r="D93" s="103">
        <f>SUM(D94:D101)</f>
        <v>1207397.36</v>
      </c>
      <c r="E93" s="103">
        <f>F93-D93</f>
        <v>61328272</v>
      </c>
      <c r="F93" s="103">
        <f>SUM(F94:F101)</f>
        <v>62535669.36</v>
      </c>
      <c r="G93" s="104">
        <f>E93/D93</f>
        <v>50.7937767894407</v>
      </c>
    </row>
    <row r="94" ht="29.1" customHeight="1" spans="1:7">
      <c r="A94" s="91">
        <f t="shared" si="1"/>
        <v>7</v>
      </c>
      <c r="B94" s="100">
        <v>2121901</v>
      </c>
      <c r="C94" s="101" t="s">
        <v>2716</v>
      </c>
      <c r="D94" s="102"/>
      <c r="E94" s="103"/>
      <c r="F94" s="103"/>
      <c r="G94" s="104"/>
    </row>
    <row r="95" ht="29.1" customHeight="1" spans="1:7">
      <c r="A95" s="91">
        <f t="shared" si="1"/>
        <v>7</v>
      </c>
      <c r="B95" s="100">
        <v>2121902</v>
      </c>
      <c r="C95" s="101" t="s">
        <v>2717</v>
      </c>
      <c r="D95" s="102"/>
      <c r="E95" s="103"/>
      <c r="F95" s="103"/>
      <c r="G95" s="104"/>
    </row>
    <row r="96" ht="29.1" customHeight="1" spans="1:7">
      <c r="A96" s="91">
        <f t="shared" si="1"/>
        <v>7</v>
      </c>
      <c r="B96" s="100">
        <v>2121903</v>
      </c>
      <c r="C96" s="101" t="s">
        <v>2718</v>
      </c>
      <c r="D96" s="103">
        <v>45.18</v>
      </c>
      <c r="E96" s="103">
        <f>F96-D96</f>
        <v>51328272</v>
      </c>
      <c r="F96" s="103">
        <f>50792716+535601.18</f>
        <v>51328317.18</v>
      </c>
      <c r="G96" s="104">
        <f>E96/D96</f>
        <v>1136083.9309429</v>
      </c>
    </row>
    <row r="97" ht="29.1" customHeight="1" spans="1:7">
      <c r="A97" s="91">
        <f t="shared" si="1"/>
        <v>7</v>
      </c>
      <c r="B97" s="100">
        <v>2121904</v>
      </c>
      <c r="C97" s="101" t="s">
        <v>2719</v>
      </c>
      <c r="D97" s="103"/>
      <c r="E97" s="103"/>
      <c r="F97" s="103"/>
      <c r="G97" s="104"/>
    </row>
    <row r="98" ht="29.1" customHeight="1" spans="1:7">
      <c r="A98" s="91">
        <f t="shared" si="1"/>
        <v>7</v>
      </c>
      <c r="B98" s="100">
        <v>2121905</v>
      </c>
      <c r="C98" s="101" t="s">
        <v>2722</v>
      </c>
      <c r="D98" s="103"/>
      <c r="E98" s="103"/>
      <c r="F98" s="103"/>
      <c r="G98" s="104"/>
    </row>
    <row r="99" ht="29.1" customHeight="1" spans="1:7">
      <c r="A99" s="91">
        <f t="shared" si="1"/>
        <v>7</v>
      </c>
      <c r="B99" s="100">
        <v>2121906</v>
      </c>
      <c r="C99" s="101" t="s">
        <v>2724</v>
      </c>
      <c r="D99" s="103"/>
      <c r="E99" s="103"/>
      <c r="F99" s="103"/>
      <c r="G99" s="104"/>
    </row>
    <row r="100" ht="29.1" customHeight="1" spans="1:7">
      <c r="A100" s="91">
        <f t="shared" si="1"/>
        <v>7</v>
      </c>
      <c r="B100" s="100">
        <v>2121907</v>
      </c>
      <c r="C100" s="101" t="s">
        <v>2725</v>
      </c>
      <c r="D100" s="103"/>
      <c r="E100" s="103"/>
      <c r="F100" s="103"/>
      <c r="G100" s="104"/>
    </row>
    <row r="101" s="1" customFormat="1" ht="29.1" customHeight="1" spans="1:10">
      <c r="A101" s="91">
        <f t="shared" si="1"/>
        <v>7</v>
      </c>
      <c r="B101" s="100">
        <v>2121999</v>
      </c>
      <c r="C101" s="101" t="s">
        <v>2753</v>
      </c>
      <c r="D101" s="103">
        <v>1207352.18</v>
      </c>
      <c r="E101" s="103">
        <f>F101-D101</f>
        <v>10000000</v>
      </c>
      <c r="F101" s="103">
        <v>11207352.18</v>
      </c>
      <c r="G101" s="104">
        <f>E101/D101</f>
        <v>8.28258743857157</v>
      </c>
      <c r="H101" s="105"/>
      <c r="I101" s="105"/>
      <c r="J101" s="105"/>
    </row>
    <row r="102" s="1" customFormat="1" ht="29.1" customHeight="1" spans="1:10">
      <c r="A102" s="91">
        <f t="shared" si="1"/>
        <v>5</v>
      </c>
      <c r="B102" s="100">
        <v>21298</v>
      </c>
      <c r="C102" s="101" t="s">
        <v>2754</v>
      </c>
      <c r="D102" s="102">
        <f>SUM(D103:D105)</f>
        <v>97090000</v>
      </c>
      <c r="E102" s="103">
        <f>F102-D102</f>
        <v>133660000</v>
      </c>
      <c r="F102" s="102">
        <f>SUM(F103:F105)</f>
        <v>230750000</v>
      </c>
      <c r="G102" s="104">
        <f>E102/D102</f>
        <v>1.37666083015759</v>
      </c>
      <c r="H102" s="105"/>
      <c r="I102" s="105"/>
      <c r="J102" s="105"/>
    </row>
    <row r="103" s="1" customFormat="1" ht="29.1" customHeight="1" spans="1:10">
      <c r="A103" s="91">
        <f t="shared" si="1"/>
        <v>7</v>
      </c>
      <c r="B103" s="100">
        <v>2129801</v>
      </c>
      <c r="C103" s="101" t="s">
        <v>2755</v>
      </c>
      <c r="D103" s="102">
        <v>97090000</v>
      </c>
      <c r="E103" s="103">
        <f>F103-D103</f>
        <v>133660000</v>
      </c>
      <c r="F103" s="102">
        <v>230750000</v>
      </c>
      <c r="G103" s="104">
        <f>E103/D103</f>
        <v>1.37666083015759</v>
      </c>
      <c r="H103" s="105"/>
      <c r="I103" s="105"/>
      <c r="J103" s="105"/>
    </row>
    <row r="104" s="1" customFormat="1" ht="29.1" customHeight="1" spans="1:10">
      <c r="A104" s="91">
        <f t="shared" si="1"/>
        <v>7</v>
      </c>
      <c r="B104" s="100">
        <v>2129899</v>
      </c>
      <c r="C104" s="101" t="s">
        <v>2756</v>
      </c>
      <c r="D104" s="102"/>
      <c r="E104" s="103"/>
      <c r="F104" s="103"/>
      <c r="G104" s="104"/>
      <c r="H104" s="105"/>
      <c r="I104" s="105"/>
      <c r="J104" s="105"/>
    </row>
    <row r="105" ht="29.1" customHeight="1" spans="1:7">
      <c r="A105" s="91">
        <f t="shared" si="1"/>
        <v>7</v>
      </c>
      <c r="B105" s="100">
        <v>2121999</v>
      </c>
      <c r="C105" s="101" t="s">
        <v>2753</v>
      </c>
      <c r="D105" s="102"/>
      <c r="E105" s="103"/>
      <c r="F105" s="102"/>
      <c r="G105" s="104"/>
    </row>
    <row r="106" ht="29.1" customHeight="1" spans="1:7">
      <c r="A106" s="91">
        <f t="shared" si="1"/>
        <v>3</v>
      </c>
      <c r="B106" s="95">
        <v>213</v>
      </c>
      <c r="C106" s="96" t="s">
        <v>1595</v>
      </c>
      <c r="D106" s="97">
        <f>D107+D112+D117+D122+D125+D130+D134</f>
        <v>3037600</v>
      </c>
      <c r="E106" s="98">
        <f>F106-D106</f>
        <v>2928400</v>
      </c>
      <c r="F106" s="97">
        <f>F107+F112+F117+F122+F125+F130+F134</f>
        <v>5966000</v>
      </c>
      <c r="G106" s="99">
        <f>E106/D106</f>
        <v>0.964050566236503</v>
      </c>
    </row>
    <row r="107" ht="29.1" customHeight="1" spans="1:7">
      <c r="A107" s="91">
        <f t="shared" si="1"/>
        <v>5</v>
      </c>
      <c r="B107" s="100">
        <v>21366</v>
      </c>
      <c r="C107" s="101" t="s">
        <v>2757</v>
      </c>
      <c r="D107" s="102"/>
      <c r="E107" s="103"/>
      <c r="F107" s="102"/>
      <c r="G107" s="104"/>
    </row>
    <row r="108" ht="29.1" customHeight="1" spans="1:7">
      <c r="A108" s="91">
        <f t="shared" si="1"/>
        <v>7</v>
      </c>
      <c r="B108" s="100">
        <v>2136601</v>
      </c>
      <c r="C108" s="101" t="s">
        <v>2758</v>
      </c>
      <c r="D108" s="102"/>
      <c r="E108" s="103"/>
      <c r="F108" s="102"/>
      <c r="G108" s="104"/>
    </row>
    <row r="109" ht="29.1" customHeight="1" spans="1:7">
      <c r="A109" s="91">
        <f t="shared" si="1"/>
        <v>7</v>
      </c>
      <c r="B109" s="100">
        <v>2136602</v>
      </c>
      <c r="C109" s="101" t="s">
        <v>2759</v>
      </c>
      <c r="D109" s="102"/>
      <c r="E109" s="103"/>
      <c r="F109" s="103"/>
      <c r="G109" s="104"/>
    </row>
    <row r="110" ht="29.1" customHeight="1" spans="1:7">
      <c r="A110" s="91">
        <f t="shared" si="1"/>
        <v>7</v>
      </c>
      <c r="B110" s="100">
        <v>2136603</v>
      </c>
      <c r="C110" s="101" t="s">
        <v>2760</v>
      </c>
      <c r="D110" s="102"/>
      <c r="E110" s="103"/>
      <c r="F110" s="103"/>
      <c r="G110" s="104"/>
    </row>
    <row r="111" ht="29.1" customHeight="1" spans="1:7">
      <c r="A111" s="91">
        <f t="shared" si="1"/>
        <v>7</v>
      </c>
      <c r="B111" s="100">
        <v>2136699</v>
      </c>
      <c r="C111" s="101" t="s">
        <v>2761</v>
      </c>
      <c r="D111" s="102"/>
      <c r="E111" s="103"/>
      <c r="F111" s="103"/>
      <c r="G111" s="104"/>
    </row>
    <row r="112" ht="29.1" customHeight="1" spans="1:7">
      <c r="A112" s="91">
        <f t="shared" si="1"/>
        <v>5</v>
      </c>
      <c r="B112" s="100">
        <v>21367</v>
      </c>
      <c r="C112" s="101" t="s">
        <v>2762</v>
      </c>
      <c r="D112" s="102"/>
      <c r="E112" s="103"/>
      <c r="F112" s="103"/>
      <c r="G112" s="104"/>
    </row>
    <row r="113" ht="29.1" customHeight="1" spans="1:7">
      <c r="A113" s="91">
        <f t="shared" si="1"/>
        <v>7</v>
      </c>
      <c r="B113" s="100">
        <v>2136701</v>
      </c>
      <c r="C113" s="101" t="s">
        <v>2758</v>
      </c>
      <c r="D113" s="102"/>
      <c r="E113" s="103"/>
      <c r="F113" s="103"/>
      <c r="G113" s="104"/>
    </row>
    <row r="114" ht="29.1" customHeight="1" spans="1:7">
      <c r="A114" s="91">
        <f t="shared" si="1"/>
        <v>7</v>
      </c>
      <c r="B114" s="100">
        <v>2136702</v>
      </c>
      <c r="C114" s="101" t="s">
        <v>2759</v>
      </c>
      <c r="D114" s="102"/>
      <c r="E114" s="103"/>
      <c r="F114" s="103"/>
      <c r="G114" s="104"/>
    </row>
    <row r="115" ht="29.1" customHeight="1" spans="1:7">
      <c r="A115" s="91">
        <f t="shared" si="1"/>
        <v>7</v>
      </c>
      <c r="B115" s="100">
        <v>2136703</v>
      </c>
      <c r="C115" s="101" t="s">
        <v>2763</v>
      </c>
      <c r="D115" s="102"/>
      <c r="E115" s="103"/>
      <c r="F115" s="103"/>
      <c r="G115" s="104"/>
    </row>
    <row r="116" ht="29.1" customHeight="1" spans="1:7">
      <c r="A116" s="91">
        <f t="shared" si="1"/>
        <v>7</v>
      </c>
      <c r="B116" s="100">
        <v>2136799</v>
      </c>
      <c r="C116" s="101" t="s">
        <v>2764</v>
      </c>
      <c r="D116" s="102"/>
      <c r="E116" s="103"/>
      <c r="F116" s="103"/>
      <c r="G116" s="104"/>
    </row>
    <row r="117" ht="29.1" customHeight="1" spans="1:7">
      <c r="A117" s="91">
        <f t="shared" si="1"/>
        <v>5</v>
      </c>
      <c r="B117" s="100">
        <v>21369</v>
      </c>
      <c r="C117" s="101" t="s">
        <v>2765</v>
      </c>
      <c r="D117" s="102"/>
      <c r="E117" s="103"/>
      <c r="F117" s="103"/>
      <c r="G117" s="104"/>
    </row>
    <row r="118" ht="29.1" customHeight="1" spans="1:7">
      <c r="A118" s="91">
        <f t="shared" si="1"/>
        <v>7</v>
      </c>
      <c r="B118" s="100">
        <v>2136901</v>
      </c>
      <c r="C118" s="101" t="s">
        <v>2766</v>
      </c>
      <c r="D118" s="102"/>
      <c r="E118" s="103"/>
      <c r="F118" s="103"/>
      <c r="G118" s="104"/>
    </row>
    <row r="119" ht="29.1" customHeight="1" spans="1:7">
      <c r="A119" s="91">
        <f t="shared" si="1"/>
        <v>7</v>
      </c>
      <c r="B119" s="100">
        <v>2136902</v>
      </c>
      <c r="C119" s="101" t="s">
        <v>2767</v>
      </c>
      <c r="D119" s="102"/>
      <c r="E119" s="103"/>
      <c r="F119" s="103"/>
      <c r="G119" s="104"/>
    </row>
    <row r="120" ht="29.1" customHeight="1" spans="1:7">
      <c r="A120" s="91">
        <f t="shared" si="1"/>
        <v>7</v>
      </c>
      <c r="B120" s="100">
        <v>2136903</v>
      </c>
      <c r="C120" s="101" t="s">
        <v>2768</v>
      </c>
      <c r="D120" s="102"/>
      <c r="E120" s="103"/>
      <c r="F120" s="103"/>
      <c r="G120" s="104"/>
    </row>
    <row r="121" ht="29.1" customHeight="1" spans="1:7">
      <c r="A121" s="91">
        <f t="shared" si="1"/>
        <v>7</v>
      </c>
      <c r="B121" s="100">
        <v>2136999</v>
      </c>
      <c r="C121" s="101" t="s">
        <v>2769</v>
      </c>
      <c r="D121" s="102"/>
      <c r="E121" s="103"/>
      <c r="F121" s="103"/>
      <c r="G121" s="104"/>
    </row>
    <row r="122" ht="29.1" customHeight="1" spans="1:7">
      <c r="A122" s="91">
        <f t="shared" si="1"/>
        <v>5</v>
      </c>
      <c r="B122" s="100">
        <v>21370</v>
      </c>
      <c r="C122" s="101" t="s">
        <v>2770</v>
      </c>
      <c r="D122" s="102"/>
      <c r="E122" s="103"/>
      <c r="F122" s="103"/>
      <c r="G122" s="104"/>
    </row>
    <row r="123" ht="29.1" customHeight="1" spans="1:7">
      <c r="A123" s="91">
        <f t="shared" si="1"/>
        <v>7</v>
      </c>
      <c r="B123" s="100">
        <v>2137001</v>
      </c>
      <c r="C123" s="101" t="s">
        <v>2758</v>
      </c>
      <c r="D123" s="102"/>
      <c r="E123" s="103"/>
      <c r="F123" s="103"/>
      <c r="G123" s="104"/>
    </row>
    <row r="124" ht="29.1" customHeight="1" spans="1:7">
      <c r="A124" s="91">
        <f t="shared" si="1"/>
        <v>7</v>
      </c>
      <c r="B124" s="100">
        <v>2137099</v>
      </c>
      <c r="C124" s="101" t="s">
        <v>2771</v>
      </c>
      <c r="D124" s="102"/>
      <c r="E124" s="103"/>
      <c r="F124" s="103"/>
      <c r="G124" s="104"/>
    </row>
    <row r="125" ht="29.1" customHeight="1" spans="1:7">
      <c r="A125" s="91">
        <f t="shared" si="1"/>
        <v>5</v>
      </c>
      <c r="B125" s="100">
        <v>21371</v>
      </c>
      <c r="C125" s="101" t="s">
        <v>2772</v>
      </c>
      <c r="D125" s="102"/>
      <c r="E125" s="103"/>
      <c r="F125" s="103"/>
      <c r="G125" s="104"/>
    </row>
    <row r="126" ht="29.1" customHeight="1" spans="1:7">
      <c r="A126" s="91">
        <f t="shared" si="1"/>
        <v>7</v>
      </c>
      <c r="B126" s="100">
        <v>2137101</v>
      </c>
      <c r="C126" s="101" t="s">
        <v>2766</v>
      </c>
      <c r="D126" s="102"/>
      <c r="E126" s="103"/>
      <c r="F126" s="103"/>
      <c r="G126" s="104"/>
    </row>
    <row r="127" ht="29.1" customHeight="1" spans="1:7">
      <c r="A127" s="91">
        <f t="shared" si="1"/>
        <v>7</v>
      </c>
      <c r="B127" s="100">
        <v>2137102</v>
      </c>
      <c r="C127" s="101" t="s">
        <v>2773</v>
      </c>
      <c r="D127" s="102"/>
      <c r="E127" s="103"/>
      <c r="F127" s="103"/>
      <c r="G127" s="104"/>
    </row>
    <row r="128" ht="29.1" customHeight="1" spans="1:7">
      <c r="A128" s="91">
        <f t="shared" si="1"/>
        <v>7</v>
      </c>
      <c r="B128" s="100">
        <v>2137103</v>
      </c>
      <c r="C128" s="101" t="s">
        <v>2768</v>
      </c>
      <c r="D128" s="102"/>
      <c r="E128" s="103"/>
      <c r="F128" s="103"/>
      <c r="G128" s="104"/>
    </row>
    <row r="129" ht="29.1" customHeight="1" spans="1:7">
      <c r="A129" s="91">
        <f t="shared" si="1"/>
        <v>7</v>
      </c>
      <c r="B129" s="100">
        <v>2137199</v>
      </c>
      <c r="C129" s="101" t="s">
        <v>2774</v>
      </c>
      <c r="D129" s="102"/>
      <c r="E129" s="103"/>
      <c r="F129" s="103"/>
      <c r="G129" s="104"/>
    </row>
    <row r="130" ht="29.1" customHeight="1" spans="1:7">
      <c r="A130" s="91">
        <f t="shared" si="1"/>
        <v>5</v>
      </c>
      <c r="B130" s="100">
        <v>21372</v>
      </c>
      <c r="C130" s="101" t="s">
        <v>2775</v>
      </c>
      <c r="D130" s="102">
        <f>SUM(D131:D133)</f>
        <v>3037600</v>
      </c>
      <c r="E130" s="103">
        <f>F130-D130</f>
        <v>2928400</v>
      </c>
      <c r="F130" s="102">
        <f>SUM(F131:F133)</f>
        <v>5966000</v>
      </c>
      <c r="G130" s="104">
        <f>E130/D130</f>
        <v>0.964050566236503</v>
      </c>
    </row>
    <row r="131" ht="29.1" customHeight="1" spans="1:7">
      <c r="A131" s="91">
        <f t="shared" si="1"/>
        <v>7</v>
      </c>
      <c r="B131" s="100">
        <v>2137201</v>
      </c>
      <c r="C131" s="101" t="s">
        <v>2776</v>
      </c>
      <c r="D131" s="102">
        <v>342600</v>
      </c>
      <c r="E131" s="103">
        <f>F131-D131</f>
        <v>2423400</v>
      </c>
      <c r="F131" s="102">
        <v>2766000</v>
      </c>
      <c r="G131" s="104">
        <f>E131/D131</f>
        <v>7.07355516637478</v>
      </c>
    </row>
    <row r="132" ht="29.1" customHeight="1" spans="1:7">
      <c r="A132" s="91">
        <f t="shared" si="1"/>
        <v>7</v>
      </c>
      <c r="B132" s="100">
        <v>2137202</v>
      </c>
      <c r="C132" s="101" t="s">
        <v>2758</v>
      </c>
      <c r="D132" s="102">
        <v>2695000</v>
      </c>
      <c r="E132" s="103">
        <f>F132-D132</f>
        <v>505000</v>
      </c>
      <c r="F132" s="102">
        <v>3200000</v>
      </c>
      <c r="G132" s="104">
        <f>E132/D132</f>
        <v>0.187384044526902</v>
      </c>
    </row>
    <row r="133" ht="29.1" customHeight="1" spans="1:7">
      <c r="A133" s="91">
        <f t="shared" ref="A133:A196" si="2">LEN(B133)</f>
        <v>7</v>
      </c>
      <c r="B133" s="100">
        <v>2137299</v>
      </c>
      <c r="C133" s="101" t="s">
        <v>2777</v>
      </c>
      <c r="D133" s="102"/>
      <c r="E133" s="103"/>
      <c r="F133" s="102"/>
      <c r="G133" s="104"/>
    </row>
    <row r="134" ht="29.1" customHeight="1" spans="1:7">
      <c r="A134" s="91">
        <f t="shared" si="2"/>
        <v>5</v>
      </c>
      <c r="B134" s="100">
        <v>21373</v>
      </c>
      <c r="C134" s="101" t="s">
        <v>2778</v>
      </c>
      <c r="D134" s="102">
        <f>SUM(D135:D137)</f>
        <v>0</v>
      </c>
      <c r="E134" s="103">
        <f>F134-D134</f>
        <v>0</v>
      </c>
      <c r="F134" s="102">
        <f>SUM(F135:F137)</f>
        <v>0</v>
      </c>
      <c r="G134" s="104"/>
    </row>
    <row r="135" ht="29.1" customHeight="1" spans="1:7">
      <c r="A135" s="91">
        <f t="shared" si="2"/>
        <v>7</v>
      </c>
      <c r="B135" s="100">
        <v>2137301</v>
      </c>
      <c r="C135" s="101" t="s">
        <v>2776</v>
      </c>
      <c r="D135" s="102"/>
      <c r="E135" s="103"/>
      <c r="F135" s="102"/>
      <c r="G135" s="104"/>
    </row>
    <row r="136" ht="29.1" customHeight="1" spans="1:7">
      <c r="A136" s="91">
        <f t="shared" si="2"/>
        <v>7</v>
      </c>
      <c r="B136" s="100">
        <v>2137302</v>
      </c>
      <c r="C136" s="101" t="s">
        <v>2758</v>
      </c>
      <c r="D136" s="102">
        <v>0</v>
      </c>
      <c r="E136" s="103">
        <f>F136-D136</f>
        <v>0</v>
      </c>
      <c r="F136" s="102"/>
      <c r="G136" s="104"/>
    </row>
    <row r="137" ht="29.1" customHeight="1" spans="1:7">
      <c r="A137" s="91">
        <f t="shared" si="2"/>
        <v>7</v>
      </c>
      <c r="B137" s="100">
        <v>2137399</v>
      </c>
      <c r="C137" s="101" t="s">
        <v>2779</v>
      </c>
      <c r="D137" s="102"/>
      <c r="E137" s="103"/>
      <c r="F137" s="102"/>
      <c r="G137" s="104"/>
    </row>
    <row r="138" ht="29.1" customHeight="1" spans="1:7">
      <c r="A138" s="91">
        <f t="shared" si="2"/>
        <v>3</v>
      </c>
      <c r="B138" s="95">
        <v>214</v>
      </c>
      <c r="C138" s="96" t="s">
        <v>1793</v>
      </c>
      <c r="D138" s="97">
        <f>D139+D144+D149+D158+D165+D174+D177+D180</f>
        <v>0</v>
      </c>
      <c r="E138" s="98">
        <f>F138-D138</f>
        <v>61728</v>
      </c>
      <c r="F138" s="97">
        <f>F139+F144+F149+F158+F165+F174+F177+F180</f>
        <v>61728</v>
      </c>
      <c r="G138" s="99"/>
    </row>
    <row r="139" ht="29.1" customHeight="1" spans="1:7">
      <c r="A139" s="91">
        <f t="shared" si="2"/>
        <v>5</v>
      </c>
      <c r="B139" s="100">
        <v>21460</v>
      </c>
      <c r="C139" s="101" t="s">
        <v>2780</v>
      </c>
      <c r="D139" s="102"/>
      <c r="E139" s="103"/>
      <c r="F139" s="103"/>
      <c r="G139" s="104"/>
    </row>
    <row r="140" ht="29.1" customHeight="1" spans="1:7">
      <c r="A140" s="91">
        <f t="shared" si="2"/>
        <v>7</v>
      </c>
      <c r="B140" s="100">
        <v>2146001</v>
      </c>
      <c r="C140" s="101" t="s">
        <v>2781</v>
      </c>
      <c r="D140" s="102"/>
      <c r="E140" s="103"/>
      <c r="F140" s="103"/>
      <c r="G140" s="104"/>
    </row>
    <row r="141" ht="29.1" customHeight="1" spans="1:7">
      <c r="A141" s="91">
        <f t="shared" si="2"/>
        <v>7</v>
      </c>
      <c r="B141" s="100">
        <v>2146002</v>
      </c>
      <c r="C141" s="101" t="s">
        <v>2782</v>
      </c>
      <c r="D141" s="102"/>
      <c r="E141" s="103"/>
      <c r="F141" s="103"/>
      <c r="G141" s="104"/>
    </row>
    <row r="142" ht="29.1" customHeight="1" spans="1:7">
      <c r="A142" s="91">
        <f t="shared" si="2"/>
        <v>7</v>
      </c>
      <c r="B142" s="100">
        <v>2146003</v>
      </c>
      <c r="C142" s="101" t="s">
        <v>2783</v>
      </c>
      <c r="D142" s="102"/>
      <c r="E142" s="103"/>
      <c r="F142" s="103"/>
      <c r="G142" s="104"/>
    </row>
    <row r="143" ht="29.1" customHeight="1" spans="1:7">
      <c r="A143" s="91">
        <f t="shared" si="2"/>
        <v>7</v>
      </c>
      <c r="B143" s="100">
        <v>2146099</v>
      </c>
      <c r="C143" s="101" t="s">
        <v>2784</v>
      </c>
      <c r="D143" s="102"/>
      <c r="E143" s="103"/>
      <c r="F143" s="103"/>
      <c r="G143" s="104"/>
    </row>
    <row r="144" ht="29.1" customHeight="1" spans="1:7">
      <c r="A144" s="91">
        <f t="shared" si="2"/>
        <v>5</v>
      </c>
      <c r="B144" s="100">
        <v>21462</v>
      </c>
      <c r="C144" s="101" t="s">
        <v>2785</v>
      </c>
      <c r="D144" s="102"/>
      <c r="E144" s="103"/>
      <c r="F144" s="103"/>
      <c r="G144" s="104"/>
    </row>
    <row r="145" ht="29.1" customHeight="1" spans="1:7">
      <c r="A145" s="91">
        <f t="shared" si="2"/>
        <v>7</v>
      </c>
      <c r="B145" s="100">
        <v>2146201</v>
      </c>
      <c r="C145" s="101" t="s">
        <v>2783</v>
      </c>
      <c r="D145" s="102"/>
      <c r="E145" s="103"/>
      <c r="F145" s="103"/>
      <c r="G145" s="104"/>
    </row>
    <row r="146" ht="29.1" customHeight="1" spans="1:7">
      <c r="A146" s="91">
        <f t="shared" si="2"/>
        <v>7</v>
      </c>
      <c r="B146" s="100">
        <v>2146202</v>
      </c>
      <c r="C146" s="101" t="s">
        <v>2786</v>
      </c>
      <c r="D146" s="102"/>
      <c r="E146" s="103"/>
      <c r="F146" s="103"/>
      <c r="G146" s="104"/>
    </row>
    <row r="147" ht="29.1" customHeight="1" spans="1:7">
      <c r="A147" s="91">
        <f t="shared" si="2"/>
        <v>7</v>
      </c>
      <c r="B147" s="100">
        <v>2146203</v>
      </c>
      <c r="C147" s="101" t="s">
        <v>2787</v>
      </c>
      <c r="D147" s="102"/>
      <c r="E147" s="103"/>
      <c r="F147" s="103"/>
      <c r="G147" s="104"/>
    </row>
    <row r="148" ht="29.1" customHeight="1" spans="1:7">
      <c r="A148" s="91">
        <f t="shared" si="2"/>
        <v>7</v>
      </c>
      <c r="B148" s="100">
        <v>2146299</v>
      </c>
      <c r="C148" s="101" t="s">
        <v>2788</v>
      </c>
      <c r="D148" s="102"/>
      <c r="E148" s="103"/>
      <c r="F148" s="103"/>
      <c r="G148" s="104"/>
    </row>
    <row r="149" ht="29.1" customHeight="1" spans="1:7">
      <c r="A149" s="91">
        <f t="shared" si="2"/>
        <v>5</v>
      </c>
      <c r="B149" s="100">
        <v>21464</v>
      </c>
      <c r="C149" s="101" t="s">
        <v>2789</v>
      </c>
      <c r="D149" s="102"/>
      <c r="E149" s="103"/>
      <c r="F149" s="103"/>
      <c r="G149" s="104"/>
    </row>
    <row r="150" ht="29.1" customHeight="1" spans="1:7">
      <c r="A150" s="91">
        <f t="shared" si="2"/>
        <v>7</v>
      </c>
      <c r="B150" s="100">
        <v>2146401</v>
      </c>
      <c r="C150" s="101" t="s">
        <v>2790</v>
      </c>
      <c r="D150" s="102"/>
      <c r="E150" s="103"/>
      <c r="F150" s="103"/>
      <c r="G150" s="104"/>
    </row>
    <row r="151" ht="29.1" customHeight="1" spans="1:7">
      <c r="A151" s="91">
        <f t="shared" si="2"/>
        <v>7</v>
      </c>
      <c r="B151" s="100">
        <v>2146402</v>
      </c>
      <c r="C151" s="101" t="s">
        <v>2791</v>
      </c>
      <c r="D151" s="102"/>
      <c r="E151" s="103"/>
      <c r="F151" s="103"/>
      <c r="G151" s="104"/>
    </row>
    <row r="152" ht="29.1" customHeight="1" spans="1:7">
      <c r="A152" s="91">
        <f t="shared" si="2"/>
        <v>7</v>
      </c>
      <c r="B152" s="100">
        <v>2146403</v>
      </c>
      <c r="C152" s="101" t="s">
        <v>2792</v>
      </c>
      <c r="D152" s="102"/>
      <c r="E152" s="103"/>
      <c r="F152" s="103"/>
      <c r="G152" s="104"/>
    </row>
    <row r="153" ht="29.1" customHeight="1" spans="1:7">
      <c r="A153" s="91">
        <f t="shared" si="2"/>
        <v>7</v>
      </c>
      <c r="B153" s="100">
        <v>2146404</v>
      </c>
      <c r="C153" s="101" t="s">
        <v>2793</v>
      </c>
      <c r="D153" s="102"/>
      <c r="E153" s="103"/>
      <c r="F153" s="103"/>
      <c r="G153" s="104"/>
    </row>
    <row r="154" ht="29.1" customHeight="1" spans="1:7">
      <c r="A154" s="91">
        <f t="shared" si="2"/>
        <v>7</v>
      </c>
      <c r="B154" s="100">
        <v>2146405</v>
      </c>
      <c r="C154" s="101" t="s">
        <v>2794</v>
      </c>
      <c r="D154" s="102"/>
      <c r="E154" s="103"/>
      <c r="F154" s="103"/>
      <c r="G154" s="104"/>
    </row>
    <row r="155" ht="29.1" customHeight="1" spans="1:7">
      <c r="A155" s="91">
        <f t="shared" si="2"/>
        <v>7</v>
      </c>
      <c r="B155" s="100">
        <v>2146406</v>
      </c>
      <c r="C155" s="101" t="s">
        <v>2795</v>
      </c>
      <c r="D155" s="102"/>
      <c r="E155" s="103"/>
      <c r="F155" s="103"/>
      <c r="G155" s="104"/>
    </row>
    <row r="156" ht="29.1" customHeight="1" spans="1:7">
      <c r="A156" s="91">
        <f t="shared" si="2"/>
        <v>7</v>
      </c>
      <c r="B156" s="100">
        <v>2146407</v>
      </c>
      <c r="C156" s="101" t="s">
        <v>2796</v>
      </c>
      <c r="D156" s="102"/>
      <c r="E156" s="103"/>
      <c r="F156" s="103"/>
      <c r="G156" s="104"/>
    </row>
    <row r="157" ht="29.1" customHeight="1" spans="1:7">
      <c r="A157" s="91">
        <f t="shared" si="2"/>
        <v>7</v>
      </c>
      <c r="B157" s="100">
        <v>2146499</v>
      </c>
      <c r="C157" s="101" t="s">
        <v>2797</v>
      </c>
      <c r="D157" s="102"/>
      <c r="E157" s="103"/>
      <c r="F157" s="103"/>
      <c r="G157" s="104"/>
    </row>
    <row r="158" ht="29.1" customHeight="1" spans="1:7">
      <c r="A158" s="91">
        <f t="shared" si="2"/>
        <v>5</v>
      </c>
      <c r="B158" s="100">
        <v>21468</v>
      </c>
      <c r="C158" s="101" t="s">
        <v>2798</v>
      </c>
      <c r="D158" s="102"/>
      <c r="E158" s="103"/>
      <c r="F158" s="103"/>
      <c r="G158" s="104"/>
    </row>
    <row r="159" ht="29.1" customHeight="1" spans="1:7">
      <c r="A159" s="91">
        <f t="shared" si="2"/>
        <v>7</v>
      </c>
      <c r="B159" s="100">
        <v>2146801</v>
      </c>
      <c r="C159" s="101" t="s">
        <v>2799</v>
      </c>
      <c r="D159" s="102"/>
      <c r="E159" s="103"/>
      <c r="F159" s="103"/>
      <c r="G159" s="104"/>
    </row>
    <row r="160" ht="29.1" customHeight="1" spans="1:7">
      <c r="A160" s="91">
        <f t="shared" si="2"/>
        <v>7</v>
      </c>
      <c r="B160" s="100">
        <v>2146802</v>
      </c>
      <c r="C160" s="101" t="s">
        <v>2800</v>
      </c>
      <c r="D160" s="102"/>
      <c r="E160" s="103"/>
      <c r="F160" s="103"/>
      <c r="G160" s="104"/>
    </row>
    <row r="161" ht="29.1" customHeight="1" spans="1:7">
      <c r="A161" s="91">
        <f t="shared" si="2"/>
        <v>7</v>
      </c>
      <c r="B161" s="100">
        <v>2146803</v>
      </c>
      <c r="C161" s="101" t="s">
        <v>2801</v>
      </c>
      <c r="D161" s="102"/>
      <c r="E161" s="103"/>
      <c r="F161" s="103"/>
      <c r="G161" s="104"/>
    </row>
    <row r="162" ht="29.1" customHeight="1" spans="1:7">
      <c r="A162" s="91">
        <f t="shared" si="2"/>
        <v>7</v>
      </c>
      <c r="B162" s="100">
        <v>2146804</v>
      </c>
      <c r="C162" s="101" t="s">
        <v>2802</v>
      </c>
      <c r="D162" s="102"/>
      <c r="E162" s="103"/>
      <c r="F162" s="103"/>
      <c r="G162" s="104"/>
    </row>
    <row r="163" ht="29.1" customHeight="1" spans="1:7">
      <c r="A163" s="91">
        <f t="shared" si="2"/>
        <v>7</v>
      </c>
      <c r="B163" s="100">
        <v>2146805</v>
      </c>
      <c r="C163" s="101" t="s">
        <v>2803</v>
      </c>
      <c r="D163" s="102"/>
      <c r="E163" s="103"/>
      <c r="F163" s="103"/>
      <c r="G163" s="104"/>
    </row>
    <row r="164" ht="29.1" customHeight="1" spans="1:7">
      <c r="A164" s="91">
        <f t="shared" si="2"/>
        <v>7</v>
      </c>
      <c r="B164" s="100">
        <v>2146899</v>
      </c>
      <c r="C164" s="101" t="s">
        <v>2804</v>
      </c>
      <c r="D164" s="102"/>
      <c r="E164" s="103"/>
      <c r="F164" s="103"/>
      <c r="G164" s="104"/>
    </row>
    <row r="165" ht="29.1" customHeight="1" spans="1:7">
      <c r="A165" s="91">
        <f t="shared" si="2"/>
        <v>5</v>
      </c>
      <c r="B165" s="100">
        <v>21469</v>
      </c>
      <c r="C165" s="101" t="s">
        <v>2805</v>
      </c>
      <c r="D165" s="102"/>
      <c r="E165" s="103"/>
      <c r="F165" s="103"/>
      <c r="G165" s="104"/>
    </row>
    <row r="166" ht="29.1" customHeight="1" spans="1:7">
      <c r="A166" s="91">
        <f t="shared" si="2"/>
        <v>7</v>
      </c>
      <c r="B166" s="100">
        <v>2146901</v>
      </c>
      <c r="C166" s="101" t="s">
        <v>2806</v>
      </c>
      <c r="D166" s="102"/>
      <c r="E166" s="103"/>
      <c r="F166" s="103"/>
      <c r="G166" s="104"/>
    </row>
    <row r="167" ht="29.1" customHeight="1" spans="1:7">
      <c r="A167" s="91">
        <f t="shared" si="2"/>
        <v>7</v>
      </c>
      <c r="B167" s="100">
        <v>2146902</v>
      </c>
      <c r="C167" s="101" t="s">
        <v>2807</v>
      </c>
      <c r="D167" s="102"/>
      <c r="E167" s="103"/>
      <c r="F167" s="103"/>
      <c r="G167" s="104"/>
    </row>
    <row r="168" ht="29.1" customHeight="1" spans="1:7">
      <c r="A168" s="91">
        <f t="shared" si="2"/>
        <v>7</v>
      </c>
      <c r="B168" s="100">
        <v>2146903</v>
      </c>
      <c r="C168" s="101" t="s">
        <v>2808</v>
      </c>
      <c r="D168" s="102"/>
      <c r="E168" s="103"/>
      <c r="F168" s="103"/>
      <c r="G168" s="104"/>
    </row>
    <row r="169" ht="29.1" customHeight="1" spans="1:7">
      <c r="A169" s="91">
        <f t="shared" si="2"/>
        <v>7</v>
      </c>
      <c r="B169" s="100">
        <v>2146904</v>
      </c>
      <c r="C169" s="101" t="s">
        <v>2809</v>
      </c>
      <c r="D169" s="102"/>
      <c r="E169" s="103"/>
      <c r="F169" s="103"/>
      <c r="G169" s="104"/>
    </row>
    <row r="170" ht="29.1" customHeight="1" spans="1:7">
      <c r="A170" s="91">
        <f t="shared" si="2"/>
        <v>7</v>
      </c>
      <c r="B170" s="100">
        <v>2146906</v>
      </c>
      <c r="C170" s="101" t="s">
        <v>2810</v>
      </c>
      <c r="D170" s="102"/>
      <c r="E170" s="103"/>
      <c r="F170" s="103"/>
      <c r="G170" s="104"/>
    </row>
    <row r="171" ht="29.1" customHeight="1" spans="1:7">
      <c r="A171" s="91">
        <f t="shared" si="2"/>
        <v>7</v>
      </c>
      <c r="B171" s="100">
        <v>2146907</v>
      </c>
      <c r="C171" s="101" t="s">
        <v>2811</v>
      </c>
      <c r="D171" s="102"/>
      <c r="E171" s="103"/>
      <c r="F171" s="103"/>
      <c r="G171" s="104"/>
    </row>
    <row r="172" ht="29.1" customHeight="1" spans="1:7">
      <c r="A172" s="91">
        <f t="shared" si="2"/>
        <v>7</v>
      </c>
      <c r="B172" s="100">
        <v>2146908</v>
      </c>
      <c r="C172" s="101" t="s">
        <v>2812</v>
      </c>
      <c r="D172" s="102"/>
      <c r="E172" s="103"/>
      <c r="F172" s="103"/>
      <c r="G172" s="104"/>
    </row>
    <row r="173" ht="29.1" customHeight="1" spans="1:7">
      <c r="A173" s="91">
        <f t="shared" si="2"/>
        <v>7</v>
      </c>
      <c r="B173" s="100">
        <v>2146999</v>
      </c>
      <c r="C173" s="101" t="s">
        <v>2813</v>
      </c>
      <c r="D173" s="102"/>
      <c r="E173" s="103"/>
      <c r="F173" s="103"/>
      <c r="G173" s="104"/>
    </row>
    <row r="174" ht="29.1" customHeight="1" spans="1:7">
      <c r="A174" s="91">
        <f t="shared" si="2"/>
        <v>5</v>
      </c>
      <c r="B174" s="100">
        <v>21470</v>
      </c>
      <c r="C174" s="101" t="s">
        <v>2814</v>
      </c>
      <c r="D174" s="102"/>
      <c r="E174" s="103"/>
      <c r="F174" s="103"/>
      <c r="G174" s="104"/>
    </row>
    <row r="175" ht="29.1" customHeight="1" spans="1:7">
      <c r="A175" s="91">
        <f t="shared" si="2"/>
        <v>7</v>
      </c>
      <c r="B175" s="100">
        <v>2147001</v>
      </c>
      <c r="C175" s="101" t="s">
        <v>2781</v>
      </c>
      <c r="D175" s="102"/>
      <c r="E175" s="103"/>
      <c r="F175" s="103"/>
      <c r="G175" s="104"/>
    </row>
    <row r="176" ht="29.1" customHeight="1" spans="1:7">
      <c r="A176" s="91">
        <f t="shared" si="2"/>
        <v>7</v>
      </c>
      <c r="B176" s="100">
        <v>2147099</v>
      </c>
      <c r="C176" s="101" t="s">
        <v>2815</v>
      </c>
      <c r="D176" s="102"/>
      <c r="E176" s="103"/>
      <c r="F176" s="103"/>
      <c r="G176" s="104"/>
    </row>
    <row r="177" ht="29.1" customHeight="1" spans="1:7">
      <c r="A177" s="91">
        <f t="shared" si="2"/>
        <v>5</v>
      </c>
      <c r="B177" s="100">
        <v>21471</v>
      </c>
      <c r="C177" s="101" t="s">
        <v>2816</v>
      </c>
      <c r="D177" s="102">
        <v>0</v>
      </c>
      <c r="E177" s="103">
        <f>F177-D177</f>
        <v>61728</v>
      </c>
      <c r="F177" s="103">
        <f>SUM(F178:F179)</f>
        <v>61728</v>
      </c>
      <c r="G177" s="104"/>
    </row>
    <row r="178" ht="29.1" customHeight="1" spans="1:7">
      <c r="A178" s="91">
        <f t="shared" si="2"/>
        <v>7</v>
      </c>
      <c r="B178" s="100">
        <v>2147101</v>
      </c>
      <c r="C178" s="101" t="s">
        <v>2781</v>
      </c>
      <c r="D178" s="102">
        <v>0</v>
      </c>
      <c r="E178" s="103">
        <f>F178-D178</f>
        <v>61728</v>
      </c>
      <c r="F178" s="103">
        <v>61728</v>
      </c>
      <c r="G178" s="104"/>
    </row>
    <row r="179" ht="29.1" customHeight="1" spans="1:7">
      <c r="A179" s="91">
        <f t="shared" si="2"/>
        <v>7</v>
      </c>
      <c r="B179" s="100">
        <v>2147199</v>
      </c>
      <c r="C179" s="101" t="s">
        <v>2817</v>
      </c>
      <c r="D179" s="102"/>
      <c r="E179" s="103"/>
      <c r="F179" s="103"/>
      <c r="G179" s="104"/>
    </row>
    <row r="180" ht="29.1" customHeight="1" spans="1:7">
      <c r="A180" s="91">
        <f t="shared" si="2"/>
        <v>5</v>
      </c>
      <c r="B180" s="100">
        <v>21472</v>
      </c>
      <c r="C180" s="101" t="s">
        <v>2818</v>
      </c>
      <c r="D180" s="102"/>
      <c r="E180" s="103"/>
      <c r="F180" s="103"/>
      <c r="G180" s="104"/>
    </row>
    <row r="181" ht="29.1" customHeight="1" spans="1:7">
      <c r="A181" s="91">
        <f t="shared" si="2"/>
        <v>3</v>
      </c>
      <c r="B181" s="95">
        <v>215</v>
      </c>
      <c r="C181" s="96" t="s">
        <v>1896</v>
      </c>
      <c r="D181" s="98">
        <f>D182+D186</f>
        <v>100000</v>
      </c>
      <c r="E181" s="98">
        <f>F181-D181</f>
        <v>3800000</v>
      </c>
      <c r="F181" s="98">
        <f>F182+F186</f>
        <v>3900000</v>
      </c>
      <c r="G181" s="99">
        <f>E181/D181</f>
        <v>38</v>
      </c>
    </row>
    <row r="182" ht="29.1" customHeight="1" spans="1:7">
      <c r="A182" s="91">
        <f t="shared" si="2"/>
        <v>5</v>
      </c>
      <c r="B182" s="100">
        <v>21562</v>
      </c>
      <c r="C182" s="101" t="s">
        <v>2819</v>
      </c>
      <c r="D182" s="102"/>
      <c r="E182" s="103"/>
      <c r="F182" s="103"/>
      <c r="G182" s="104"/>
    </row>
    <row r="183" ht="29.1" customHeight="1" spans="1:7">
      <c r="A183" s="91">
        <f t="shared" si="2"/>
        <v>7</v>
      </c>
      <c r="B183" s="100">
        <v>2156201</v>
      </c>
      <c r="C183" s="101" t="s">
        <v>2820</v>
      </c>
      <c r="D183" s="103"/>
      <c r="E183" s="103"/>
      <c r="F183" s="103"/>
      <c r="G183" s="104"/>
    </row>
    <row r="184" ht="29.1" customHeight="1" spans="1:7">
      <c r="A184" s="91">
        <f t="shared" si="2"/>
        <v>7</v>
      </c>
      <c r="B184" s="100">
        <v>2156202</v>
      </c>
      <c r="C184" s="101" t="s">
        <v>2821</v>
      </c>
      <c r="D184" s="103"/>
      <c r="E184" s="103"/>
      <c r="F184" s="103"/>
      <c r="G184" s="104"/>
    </row>
    <row r="185" ht="29.1" customHeight="1" spans="1:7">
      <c r="A185" s="91">
        <f t="shared" si="2"/>
        <v>7</v>
      </c>
      <c r="B185" s="100">
        <v>2156299</v>
      </c>
      <c r="C185" s="101" t="s">
        <v>2822</v>
      </c>
      <c r="D185" s="103"/>
      <c r="E185" s="103"/>
      <c r="F185" s="103"/>
      <c r="G185" s="104"/>
    </row>
    <row r="186" ht="29.1" customHeight="1" spans="1:7">
      <c r="A186" s="91">
        <f t="shared" si="2"/>
        <v>5</v>
      </c>
      <c r="B186" s="100">
        <v>21598</v>
      </c>
      <c r="C186" s="101" t="s">
        <v>2754</v>
      </c>
      <c r="D186" s="103">
        <f>SUM(D187:D190)</f>
        <v>100000</v>
      </c>
      <c r="E186" s="103">
        <f>F186-D186</f>
        <v>3800000</v>
      </c>
      <c r="F186" s="103">
        <f>SUM(F187:F190)</f>
        <v>3900000</v>
      </c>
      <c r="G186" s="104">
        <f>E186/D186</f>
        <v>38</v>
      </c>
    </row>
    <row r="187" ht="29.1" customHeight="1" spans="1:7">
      <c r="A187" s="91">
        <f t="shared" si="2"/>
        <v>7</v>
      </c>
      <c r="B187" s="100">
        <v>2159801</v>
      </c>
      <c r="C187" s="101" t="s">
        <v>2823</v>
      </c>
      <c r="D187" s="103"/>
      <c r="E187" s="103"/>
      <c r="F187" s="103"/>
      <c r="G187" s="104"/>
    </row>
    <row r="188" ht="29.1" customHeight="1" spans="1:7">
      <c r="A188" s="91">
        <f t="shared" si="2"/>
        <v>7</v>
      </c>
      <c r="B188" s="100">
        <v>2159802</v>
      </c>
      <c r="C188" s="101" t="s">
        <v>2824</v>
      </c>
      <c r="D188" s="103">
        <v>100000</v>
      </c>
      <c r="E188" s="103">
        <f>F188-D188</f>
        <v>3800000</v>
      </c>
      <c r="F188" s="103">
        <v>3900000</v>
      </c>
      <c r="G188" s="104">
        <f>E188/D188</f>
        <v>38</v>
      </c>
    </row>
    <row r="189" ht="29.1" customHeight="1" spans="1:7">
      <c r="A189" s="91">
        <f t="shared" si="2"/>
        <v>7</v>
      </c>
      <c r="B189" s="100">
        <v>2159803</v>
      </c>
      <c r="C189" s="101" t="s">
        <v>2825</v>
      </c>
      <c r="D189" s="103"/>
      <c r="E189" s="103"/>
      <c r="F189" s="103"/>
      <c r="G189" s="104"/>
    </row>
    <row r="190" ht="29.1" customHeight="1" spans="1:7">
      <c r="A190" s="91">
        <f t="shared" si="2"/>
        <v>7</v>
      </c>
      <c r="B190" s="100">
        <v>2159899</v>
      </c>
      <c r="C190" s="101" t="s">
        <v>2826</v>
      </c>
      <c r="D190" s="103"/>
      <c r="E190" s="103"/>
      <c r="F190" s="103"/>
      <c r="G190" s="104"/>
    </row>
    <row r="191" ht="29.1" customHeight="1" spans="1:7">
      <c r="A191" s="91">
        <f t="shared" si="2"/>
        <v>3</v>
      </c>
      <c r="B191" s="95">
        <v>217</v>
      </c>
      <c r="C191" s="96" t="s">
        <v>2038</v>
      </c>
      <c r="D191" s="117"/>
      <c r="E191" s="98"/>
      <c r="F191" s="98"/>
      <c r="G191" s="99"/>
    </row>
    <row r="192" ht="29.1" customHeight="1" spans="1:7">
      <c r="A192" s="91">
        <f t="shared" si="2"/>
        <v>5</v>
      </c>
      <c r="B192" s="100">
        <v>21704</v>
      </c>
      <c r="C192" s="101" t="s">
        <v>2082</v>
      </c>
      <c r="D192" s="102"/>
      <c r="E192" s="103"/>
      <c r="F192" s="103"/>
      <c r="G192" s="104"/>
    </row>
    <row r="193" ht="29.1" customHeight="1" spans="1:7">
      <c r="A193" s="91">
        <f t="shared" si="2"/>
        <v>7</v>
      </c>
      <c r="B193" s="100">
        <v>2170402</v>
      </c>
      <c r="C193" s="101" t="s">
        <v>2827</v>
      </c>
      <c r="D193" s="102"/>
      <c r="E193" s="103"/>
      <c r="F193" s="103"/>
      <c r="G193" s="104"/>
    </row>
    <row r="194" ht="29.1" customHeight="1" spans="1:7">
      <c r="A194" s="91">
        <f t="shared" si="2"/>
        <v>7</v>
      </c>
      <c r="B194" s="100">
        <v>2170403</v>
      </c>
      <c r="C194" s="101" t="s">
        <v>2828</v>
      </c>
      <c r="D194" s="102"/>
      <c r="E194" s="103"/>
      <c r="F194" s="103"/>
      <c r="G194" s="104"/>
    </row>
    <row r="195" ht="29.1" customHeight="1" spans="1:7">
      <c r="A195" s="91">
        <f t="shared" si="2"/>
        <v>3</v>
      </c>
      <c r="B195" s="95">
        <v>220</v>
      </c>
      <c r="C195" s="96" t="s">
        <v>2113</v>
      </c>
      <c r="D195" s="98">
        <f>D196</f>
        <v>0</v>
      </c>
      <c r="E195" s="98">
        <f>F195-D195</f>
        <v>500000</v>
      </c>
      <c r="F195" s="98">
        <f>F196</f>
        <v>500000</v>
      </c>
      <c r="G195" s="99"/>
    </row>
    <row r="196" ht="29.1" customHeight="1" spans="1:7">
      <c r="A196" s="91">
        <f t="shared" si="2"/>
        <v>5</v>
      </c>
      <c r="B196" s="100">
        <v>22006</v>
      </c>
      <c r="C196" s="101" t="s">
        <v>2829</v>
      </c>
      <c r="D196" s="103">
        <f>SUM(D197:D198)</f>
        <v>0</v>
      </c>
      <c r="E196" s="103">
        <f>F196-D196</f>
        <v>500000</v>
      </c>
      <c r="F196" s="103">
        <f>SUM(F197:F198)</f>
        <v>500000</v>
      </c>
      <c r="G196" s="104"/>
    </row>
    <row r="197" ht="29.1" customHeight="1" spans="1:7">
      <c r="A197" s="91">
        <f t="shared" ref="A197:A260" si="3">LEN(B197)</f>
        <v>7</v>
      </c>
      <c r="B197" s="100">
        <v>2200601</v>
      </c>
      <c r="C197" s="101" t="s">
        <v>2830</v>
      </c>
      <c r="D197" s="102">
        <v>0</v>
      </c>
      <c r="E197" s="103">
        <f>F197-D197</f>
        <v>500000</v>
      </c>
      <c r="F197" s="103">
        <v>500000</v>
      </c>
      <c r="G197" s="104"/>
    </row>
    <row r="198" ht="29.1" customHeight="1" spans="1:7">
      <c r="A198" s="91">
        <f t="shared" si="3"/>
        <v>7</v>
      </c>
      <c r="B198" s="100">
        <v>2200602</v>
      </c>
      <c r="C198" s="101" t="s">
        <v>2831</v>
      </c>
      <c r="D198" s="94"/>
      <c r="E198" s="103"/>
      <c r="F198" s="103"/>
      <c r="G198" s="104"/>
    </row>
    <row r="199" ht="29.1" customHeight="1" spans="1:7">
      <c r="A199" s="91">
        <f t="shared" si="3"/>
        <v>3</v>
      </c>
      <c r="B199" s="95">
        <v>221</v>
      </c>
      <c r="C199" s="96" t="s">
        <v>2196</v>
      </c>
      <c r="D199" s="98">
        <f>D200</f>
        <v>0</v>
      </c>
      <c r="E199" s="98">
        <f>F199-D199</f>
        <v>8400000</v>
      </c>
      <c r="F199" s="98">
        <f>F200</f>
        <v>8400000</v>
      </c>
      <c r="G199" s="99"/>
    </row>
    <row r="200" ht="29.1" customHeight="1" spans="1:7">
      <c r="A200" s="91">
        <f t="shared" si="3"/>
        <v>5</v>
      </c>
      <c r="B200" s="100">
        <v>22198</v>
      </c>
      <c r="C200" s="101" t="s">
        <v>2754</v>
      </c>
      <c r="D200" s="102">
        <v>0</v>
      </c>
      <c r="E200" s="103">
        <f>F200-D200</f>
        <v>8400000</v>
      </c>
      <c r="F200" s="103">
        <f>SUM(F201:F202)</f>
        <v>8400000</v>
      </c>
      <c r="G200" s="104"/>
    </row>
    <row r="201" ht="29.1" customHeight="1" spans="1:7">
      <c r="A201" s="91">
        <f t="shared" si="3"/>
        <v>7</v>
      </c>
      <c r="B201" s="100">
        <v>2219801</v>
      </c>
      <c r="C201" s="101" t="s">
        <v>2832</v>
      </c>
      <c r="D201" s="94"/>
      <c r="E201" s="103"/>
      <c r="F201" s="103"/>
      <c r="G201" s="104"/>
    </row>
    <row r="202" ht="29.1" customHeight="1" spans="1:7">
      <c r="A202" s="91">
        <f t="shared" si="3"/>
        <v>7</v>
      </c>
      <c r="B202" s="100">
        <v>2219899</v>
      </c>
      <c r="C202" s="101" t="s">
        <v>2833</v>
      </c>
      <c r="D202" s="102">
        <v>0</v>
      </c>
      <c r="E202" s="103">
        <f>F202-D202</f>
        <v>8400000</v>
      </c>
      <c r="F202" s="103">
        <v>8400000</v>
      </c>
      <c r="G202" s="104"/>
    </row>
    <row r="203" ht="29.1" customHeight="1" spans="1:7">
      <c r="A203" s="91">
        <f t="shared" si="3"/>
        <v>3</v>
      </c>
      <c r="B203" s="95">
        <v>229</v>
      </c>
      <c r="C203" s="96" t="s">
        <v>2410</v>
      </c>
      <c r="D203" s="98">
        <f>D204+D208+D217+D218+D230</f>
        <v>27598176.78</v>
      </c>
      <c r="E203" s="98">
        <f>F203-D203</f>
        <v>46716067.56</v>
      </c>
      <c r="F203" s="98">
        <f>F204+F208+F217+F218+F230</f>
        <v>74314244.34</v>
      </c>
      <c r="G203" s="99">
        <f>E203/D203</f>
        <v>1.69272296254927</v>
      </c>
    </row>
    <row r="204" ht="29.1" customHeight="1" spans="1:7">
      <c r="A204" s="91">
        <f t="shared" si="3"/>
        <v>5</v>
      </c>
      <c r="B204" s="100">
        <v>22904</v>
      </c>
      <c r="C204" s="101" t="s">
        <v>2834</v>
      </c>
      <c r="D204" s="103">
        <f>SUM(D205:D207)</f>
        <v>27000000</v>
      </c>
      <c r="E204" s="103">
        <f>F204-D204</f>
        <v>0</v>
      </c>
      <c r="F204" s="103">
        <f>SUM(F205:F207)</f>
        <v>27000000</v>
      </c>
      <c r="G204" s="104">
        <f>E204/D204</f>
        <v>0</v>
      </c>
    </row>
    <row r="205" ht="29.1" customHeight="1" spans="1:7">
      <c r="A205" s="91">
        <f t="shared" si="3"/>
        <v>7</v>
      </c>
      <c r="B205" s="100">
        <v>2290401</v>
      </c>
      <c r="C205" s="101" t="s">
        <v>2835</v>
      </c>
      <c r="D205" s="102"/>
      <c r="E205" s="103"/>
      <c r="F205" s="103"/>
      <c r="G205" s="104"/>
    </row>
    <row r="206" ht="29.1" customHeight="1" spans="1:7">
      <c r="A206" s="91">
        <f t="shared" si="3"/>
        <v>7</v>
      </c>
      <c r="B206" s="100">
        <v>2290402</v>
      </c>
      <c r="C206" s="101" t="s">
        <v>2836</v>
      </c>
      <c r="D206" s="102">
        <v>27000000</v>
      </c>
      <c r="E206" s="103">
        <f>F206-D206</f>
        <v>0</v>
      </c>
      <c r="F206" s="103">
        <v>27000000</v>
      </c>
      <c r="G206" s="104">
        <f>E206/D206</f>
        <v>0</v>
      </c>
    </row>
    <row r="207" ht="29.1" customHeight="1" spans="1:7">
      <c r="A207" s="91">
        <f t="shared" si="3"/>
        <v>7</v>
      </c>
      <c r="B207" s="100">
        <v>2290403</v>
      </c>
      <c r="C207" s="101" t="s">
        <v>2837</v>
      </c>
      <c r="D207" s="102"/>
      <c r="E207" s="103"/>
      <c r="F207" s="103"/>
      <c r="G207" s="104"/>
    </row>
    <row r="208" ht="29.1" customHeight="1" spans="1:7">
      <c r="A208" s="91">
        <f t="shared" si="3"/>
        <v>5</v>
      </c>
      <c r="B208" s="100">
        <v>22908</v>
      </c>
      <c r="C208" s="101" t="s">
        <v>2838</v>
      </c>
      <c r="D208" s="102"/>
      <c r="E208" s="103"/>
      <c r="F208" s="103"/>
      <c r="G208" s="104"/>
    </row>
    <row r="209" ht="29.1" customHeight="1" spans="1:7">
      <c r="A209" s="91">
        <f t="shared" si="3"/>
        <v>7</v>
      </c>
      <c r="B209" s="100">
        <v>2290802</v>
      </c>
      <c r="C209" s="101" t="s">
        <v>2839</v>
      </c>
      <c r="D209" s="102"/>
      <c r="E209" s="103"/>
      <c r="F209" s="103"/>
      <c r="G209" s="104"/>
    </row>
    <row r="210" ht="29.1" customHeight="1" spans="1:7">
      <c r="A210" s="91">
        <f t="shared" si="3"/>
        <v>7</v>
      </c>
      <c r="B210" s="100">
        <v>2290803</v>
      </c>
      <c r="C210" s="101" t="s">
        <v>2840</v>
      </c>
      <c r="D210" s="102"/>
      <c r="E210" s="103"/>
      <c r="F210" s="103"/>
      <c r="G210" s="104"/>
    </row>
    <row r="211" ht="29.1" customHeight="1" spans="1:7">
      <c r="A211" s="91">
        <f t="shared" si="3"/>
        <v>7</v>
      </c>
      <c r="B211" s="100">
        <v>2290804</v>
      </c>
      <c r="C211" s="101" t="s">
        <v>2841</v>
      </c>
      <c r="D211" s="102"/>
      <c r="E211" s="103"/>
      <c r="F211" s="103"/>
      <c r="G211" s="104"/>
    </row>
    <row r="212" ht="29.1" customHeight="1" spans="1:7">
      <c r="A212" s="91">
        <f t="shared" si="3"/>
        <v>7</v>
      </c>
      <c r="B212" s="100">
        <v>2290805</v>
      </c>
      <c r="C212" s="101" t="s">
        <v>2842</v>
      </c>
      <c r="D212" s="102"/>
      <c r="E212" s="103"/>
      <c r="F212" s="103"/>
      <c r="G212" s="104"/>
    </row>
    <row r="213" ht="29.1" customHeight="1" spans="1:7">
      <c r="A213" s="91">
        <f t="shared" si="3"/>
        <v>7</v>
      </c>
      <c r="B213" s="100">
        <v>2290806</v>
      </c>
      <c r="C213" s="101" t="s">
        <v>2843</v>
      </c>
      <c r="D213" s="102"/>
      <c r="E213" s="103"/>
      <c r="F213" s="103"/>
      <c r="G213" s="104"/>
    </row>
    <row r="214" ht="29.1" customHeight="1" spans="1:7">
      <c r="A214" s="91">
        <f t="shared" si="3"/>
        <v>7</v>
      </c>
      <c r="B214" s="100">
        <v>2290807</v>
      </c>
      <c r="C214" s="101" t="s">
        <v>2844</v>
      </c>
      <c r="D214" s="102"/>
      <c r="E214" s="103"/>
      <c r="F214" s="103"/>
      <c r="G214" s="104"/>
    </row>
    <row r="215" ht="29.1" customHeight="1" spans="1:7">
      <c r="A215" s="91">
        <f t="shared" si="3"/>
        <v>7</v>
      </c>
      <c r="B215" s="100">
        <v>2290808</v>
      </c>
      <c r="C215" s="101" t="s">
        <v>2845</v>
      </c>
      <c r="D215" s="102"/>
      <c r="E215" s="103"/>
      <c r="F215" s="103"/>
      <c r="G215" s="104"/>
    </row>
    <row r="216" ht="29.1" customHeight="1" spans="1:7">
      <c r="A216" s="91">
        <f t="shared" si="3"/>
        <v>7</v>
      </c>
      <c r="B216" s="100">
        <v>2290899</v>
      </c>
      <c r="C216" s="101" t="s">
        <v>2846</v>
      </c>
      <c r="D216" s="102"/>
      <c r="E216" s="103"/>
      <c r="F216" s="103"/>
      <c r="G216" s="104"/>
    </row>
    <row r="217" ht="29.1" customHeight="1" spans="1:7">
      <c r="A217" s="91">
        <f t="shared" si="3"/>
        <v>5</v>
      </c>
      <c r="B217" s="100">
        <v>22909</v>
      </c>
      <c r="C217" s="101" t="s">
        <v>2847</v>
      </c>
      <c r="D217" s="102"/>
      <c r="E217" s="103"/>
      <c r="F217" s="103"/>
      <c r="G217" s="104"/>
    </row>
    <row r="218" ht="29.1" customHeight="1" spans="1:7">
      <c r="A218" s="91">
        <f t="shared" si="3"/>
        <v>5</v>
      </c>
      <c r="B218" s="100">
        <v>22960</v>
      </c>
      <c r="C218" s="101" t="s">
        <v>2848</v>
      </c>
      <c r="D218" s="103">
        <f>SUM(D219:D229)</f>
        <v>598176.78</v>
      </c>
      <c r="E218" s="103">
        <f>F218-D218</f>
        <v>2936067.56</v>
      </c>
      <c r="F218" s="103">
        <f>SUM(F219:F229)</f>
        <v>3534244.34</v>
      </c>
      <c r="G218" s="104">
        <f>E218/D218</f>
        <v>4.9083609698123</v>
      </c>
    </row>
    <row r="219" ht="29.1" customHeight="1" spans="1:7">
      <c r="A219" s="91">
        <f t="shared" si="3"/>
        <v>7</v>
      </c>
      <c r="B219" s="100">
        <v>2296001</v>
      </c>
      <c r="C219" s="101" t="s">
        <v>2849</v>
      </c>
      <c r="D219" s="102"/>
      <c r="E219" s="103"/>
      <c r="F219" s="103"/>
      <c r="G219" s="104"/>
    </row>
    <row r="220" ht="29.1" customHeight="1" spans="1:7">
      <c r="A220" s="91">
        <f t="shared" si="3"/>
        <v>7</v>
      </c>
      <c r="B220" s="100">
        <v>2296002</v>
      </c>
      <c r="C220" s="101" t="s">
        <v>2850</v>
      </c>
      <c r="D220" s="102">
        <v>560856.48</v>
      </c>
      <c r="E220" s="103">
        <f>F220-D220</f>
        <v>1406467.56</v>
      </c>
      <c r="F220" s="103">
        <v>1967324.04</v>
      </c>
      <c r="G220" s="104">
        <f>E220/D220</f>
        <v>2.50771384508208</v>
      </c>
    </row>
    <row r="221" ht="29.1" customHeight="1" spans="1:7">
      <c r="A221" s="91">
        <f t="shared" si="3"/>
        <v>7</v>
      </c>
      <c r="B221" s="100">
        <v>2296003</v>
      </c>
      <c r="C221" s="101" t="s">
        <v>2851</v>
      </c>
      <c r="D221" s="102">
        <v>30200</v>
      </c>
      <c r="E221" s="103">
        <f>F221-D221</f>
        <v>28000</v>
      </c>
      <c r="F221" s="103">
        <v>58200</v>
      </c>
      <c r="G221" s="104">
        <f>E221/D221</f>
        <v>0.927152317880795</v>
      </c>
    </row>
    <row r="222" ht="29.1" customHeight="1" spans="1:7">
      <c r="A222" s="91">
        <f t="shared" si="3"/>
        <v>7</v>
      </c>
      <c r="B222" s="100">
        <v>2296004</v>
      </c>
      <c r="C222" s="101" t="s">
        <v>2852</v>
      </c>
      <c r="D222" s="102"/>
      <c r="E222" s="103"/>
      <c r="F222" s="103"/>
      <c r="G222" s="104"/>
    </row>
    <row r="223" ht="29.1" customHeight="1" spans="1:7">
      <c r="A223" s="91">
        <f t="shared" si="3"/>
        <v>7</v>
      </c>
      <c r="B223" s="100">
        <v>2296005</v>
      </c>
      <c r="C223" s="101" t="s">
        <v>2853</v>
      </c>
      <c r="D223" s="102"/>
      <c r="E223" s="103"/>
      <c r="F223" s="103"/>
      <c r="G223" s="104"/>
    </row>
    <row r="224" ht="29.1" customHeight="1" spans="1:7">
      <c r="A224" s="91">
        <f t="shared" si="3"/>
        <v>7</v>
      </c>
      <c r="B224" s="100">
        <v>2296006</v>
      </c>
      <c r="C224" s="101" t="s">
        <v>2854</v>
      </c>
      <c r="D224" s="102">
        <v>7120.3</v>
      </c>
      <c r="E224" s="103">
        <f>F224-D224</f>
        <v>1501600</v>
      </c>
      <c r="F224" s="103">
        <v>1508720.3</v>
      </c>
      <c r="G224" s="104">
        <f>E224/D224</f>
        <v>210.889990590284</v>
      </c>
    </row>
    <row r="225" ht="29.1" customHeight="1" spans="1:7">
      <c r="A225" s="91">
        <f t="shared" si="3"/>
        <v>7</v>
      </c>
      <c r="B225" s="100">
        <v>2296010</v>
      </c>
      <c r="C225" s="101" t="s">
        <v>2855</v>
      </c>
      <c r="D225" s="102"/>
      <c r="E225" s="103"/>
      <c r="F225" s="103"/>
      <c r="G225" s="104"/>
    </row>
    <row r="226" ht="29.1" customHeight="1" spans="1:7">
      <c r="A226" s="91">
        <f t="shared" si="3"/>
        <v>7</v>
      </c>
      <c r="B226" s="100">
        <v>2296011</v>
      </c>
      <c r="C226" s="101" t="s">
        <v>2856</v>
      </c>
      <c r="D226" s="102"/>
      <c r="E226" s="103"/>
      <c r="F226" s="103"/>
      <c r="G226" s="104"/>
    </row>
    <row r="227" ht="29.1" customHeight="1" spans="1:7">
      <c r="A227" s="91">
        <f t="shared" si="3"/>
        <v>7</v>
      </c>
      <c r="B227" s="100">
        <v>2296012</v>
      </c>
      <c r="C227" s="101" t="s">
        <v>2857</v>
      </c>
      <c r="D227" s="102"/>
      <c r="E227" s="103"/>
      <c r="F227" s="103"/>
      <c r="G227" s="104"/>
    </row>
    <row r="228" ht="29.1" customHeight="1" spans="1:7">
      <c r="A228" s="91">
        <f t="shared" si="3"/>
        <v>7</v>
      </c>
      <c r="B228" s="100">
        <v>2296013</v>
      </c>
      <c r="C228" s="101" t="s">
        <v>2858</v>
      </c>
      <c r="D228" s="102"/>
      <c r="E228" s="103"/>
      <c r="F228" s="103"/>
      <c r="G228" s="104"/>
    </row>
    <row r="229" ht="29.1" customHeight="1" spans="1:7">
      <c r="A229" s="91">
        <f t="shared" si="3"/>
        <v>7</v>
      </c>
      <c r="B229" s="100">
        <v>2296099</v>
      </c>
      <c r="C229" s="101" t="s">
        <v>2859</v>
      </c>
      <c r="D229" s="102"/>
      <c r="E229" s="103"/>
      <c r="F229" s="103"/>
      <c r="G229" s="104"/>
    </row>
    <row r="230" ht="29.1" customHeight="1" spans="1:7">
      <c r="A230" s="91">
        <f t="shared" si="3"/>
        <v>5</v>
      </c>
      <c r="B230" s="100">
        <v>22998</v>
      </c>
      <c r="C230" s="118" t="s">
        <v>2860</v>
      </c>
      <c r="D230" s="102">
        <v>0</v>
      </c>
      <c r="E230" s="103">
        <f>F230-D230</f>
        <v>43780000</v>
      </c>
      <c r="F230" s="103">
        <f>F231</f>
        <v>43780000</v>
      </c>
      <c r="G230" s="104"/>
    </row>
    <row r="231" ht="29.1" customHeight="1" spans="1:7">
      <c r="A231" s="91">
        <f t="shared" si="3"/>
        <v>7</v>
      </c>
      <c r="B231" s="100">
        <v>2299899</v>
      </c>
      <c r="C231" s="101" t="s">
        <v>2861</v>
      </c>
      <c r="D231" s="102">
        <v>0</v>
      </c>
      <c r="E231" s="103">
        <f>F231-D231</f>
        <v>43780000</v>
      </c>
      <c r="F231" s="103">
        <v>43780000</v>
      </c>
      <c r="G231" s="104"/>
    </row>
    <row r="232" ht="29.1" customHeight="1" spans="1:7">
      <c r="A232" s="91">
        <f t="shared" si="3"/>
        <v>3</v>
      </c>
      <c r="B232" s="95">
        <v>232</v>
      </c>
      <c r="C232" s="96" t="s">
        <v>2418</v>
      </c>
      <c r="D232" s="98">
        <f>D233</f>
        <v>7717923</v>
      </c>
      <c r="E232" s="98">
        <f>F232-D232</f>
        <v>1496278.5</v>
      </c>
      <c r="F232" s="98">
        <f>F233</f>
        <v>9214201.5</v>
      </c>
      <c r="G232" s="99">
        <f>E232/D232</f>
        <v>0.193870617781494</v>
      </c>
    </row>
    <row r="233" ht="29.1" customHeight="1" spans="1:7">
      <c r="A233" s="91">
        <f t="shared" si="3"/>
        <v>5</v>
      </c>
      <c r="B233" s="100">
        <v>23204</v>
      </c>
      <c r="C233" s="101" t="s">
        <v>2862</v>
      </c>
      <c r="D233" s="103">
        <f>SUM(D234:D245)</f>
        <v>7717923</v>
      </c>
      <c r="E233" s="103">
        <f>F233-D233</f>
        <v>1496278.5</v>
      </c>
      <c r="F233" s="103">
        <f>SUM(F234:F245)</f>
        <v>9214201.5</v>
      </c>
      <c r="G233" s="104">
        <f>E233/D233</f>
        <v>0.193870617781494</v>
      </c>
    </row>
    <row r="234" ht="29.1" customHeight="1" spans="1:7">
      <c r="A234" s="91">
        <f t="shared" si="3"/>
        <v>7</v>
      </c>
      <c r="B234" s="100">
        <v>2320401</v>
      </c>
      <c r="C234" s="101" t="s">
        <v>2863</v>
      </c>
      <c r="D234" s="103"/>
      <c r="E234" s="103"/>
      <c r="F234" s="103"/>
      <c r="G234" s="104"/>
    </row>
    <row r="235" ht="29.1" customHeight="1" spans="1:7">
      <c r="A235" s="91">
        <f t="shared" si="3"/>
        <v>7</v>
      </c>
      <c r="B235" s="100">
        <v>2320405</v>
      </c>
      <c r="C235" s="101" t="s">
        <v>2864</v>
      </c>
      <c r="D235" s="103"/>
      <c r="E235" s="103"/>
      <c r="F235" s="103"/>
      <c r="G235" s="104"/>
    </row>
    <row r="236" ht="29.1" customHeight="1" spans="1:7">
      <c r="A236" s="91">
        <f t="shared" si="3"/>
        <v>7</v>
      </c>
      <c r="B236" s="100">
        <v>2320411</v>
      </c>
      <c r="C236" s="101" t="s">
        <v>2865</v>
      </c>
      <c r="D236" s="103"/>
      <c r="E236" s="103"/>
      <c r="F236" s="103"/>
      <c r="G236" s="104"/>
    </row>
    <row r="237" ht="29.1" customHeight="1" spans="1:7">
      <c r="A237" s="91">
        <f t="shared" si="3"/>
        <v>7</v>
      </c>
      <c r="B237" s="100">
        <v>2320413</v>
      </c>
      <c r="C237" s="101" t="s">
        <v>2866</v>
      </c>
      <c r="D237" s="103"/>
      <c r="E237" s="103"/>
      <c r="F237" s="103"/>
      <c r="G237" s="104"/>
    </row>
    <row r="238" ht="29.1" customHeight="1" spans="1:7">
      <c r="A238" s="91">
        <f t="shared" si="3"/>
        <v>7</v>
      </c>
      <c r="B238" s="100">
        <v>2320414</v>
      </c>
      <c r="C238" s="101" t="s">
        <v>2867</v>
      </c>
      <c r="D238" s="103"/>
      <c r="E238" s="103"/>
      <c r="F238" s="103"/>
      <c r="G238" s="104"/>
    </row>
    <row r="239" ht="29.1" customHeight="1" spans="1:7">
      <c r="A239" s="91">
        <f t="shared" si="3"/>
        <v>7</v>
      </c>
      <c r="B239" s="100">
        <v>2320416</v>
      </c>
      <c r="C239" s="101" t="s">
        <v>2868</v>
      </c>
      <c r="D239" s="103"/>
      <c r="E239" s="103"/>
      <c r="F239" s="103"/>
      <c r="G239" s="104"/>
    </row>
    <row r="240" ht="29.1" customHeight="1" spans="1:7">
      <c r="A240" s="91">
        <f t="shared" si="3"/>
        <v>7</v>
      </c>
      <c r="B240" s="100">
        <v>2320417</v>
      </c>
      <c r="C240" s="101" t="s">
        <v>2869</v>
      </c>
      <c r="D240" s="103"/>
      <c r="E240" s="103"/>
      <c r="F240" s="103"/>
      <c r="G240" s="104"/>
    </row>
    <row r="241" ht="29.1" customHeight="1" spans="1:7">
      <c r="A241" s="91">
        <f t="shared" si="3"/>
        <v>7</v>
      </c>
      <c r="B241" s="100">
        <v>2320418</v>
      </c>
      <c r="C241" s="101" t="s">
        <v>2870</v>
      </c>
      <c r="D241" s="103"/>
      <c r="E241" s="103"/>
      <c r="F241" s="103"/>
      <c r="G241" s="104"/>
    </row>
    <row r="242" ht="29.1" customHeight="1" spans="1:7">
      <c r="A242" s="91">
        <f t="shared" si="3"/>
        <v>7</v>
      </c>
      <c r="B242" s="100">
        <v>2320419</v>
      </c>
      <c r="C242" s="101" t="s">
        <v>2871</v>
      </c>
      <c r="D242" s="103"/>
      <c r="E242" s="103"/>
      <c r="F242" s="103"/>
      <c r="G242" s="104"/>
    </row>
    <row r="243" ht="29.1" customHeight="1" spans="1:7">
      <c r="A243" s="91">
        <f t="shared" si="3"/>
        <v>7</v>
      </c>
      <c r="B243" s="100">
        <v>2320420</v>
      </c>
      <c r="C243" s="101" t="s">
        <v>2872</v>
      </c>
      <c r="D243" s="103"/>
      <c r="E243" s="103"/>
      <c r="F243" s="103"/>
      <c r="G243" s="104"/>
    </row>
    <row r="244" ht="29.1" customHeight="1" spans="1:7">
      <c r="A244" s="91">
        <f t="shared" si="3"/>
        <v>7</v>
      </c>
      <c r="B244" s="100">
        <v>2320498</v>
      </c>
      <c r="C244" s="101" t="s">
        <v>2873</v>
      </c>
      <c r="D244" s="102"/>
      <c r="E244" s="103"/>
      <c r="F244" s="103"/>
      <c r="G244" s="104"/>
    </row>
    <row r="245" ht="29.1" customHeight="1" spans="1:7">
      <c r="A245" s="91">
        <f t="shared" si="3"/>
        <v>7</v>
      </c>
      <c r="B245" s="100">
        <v>2320499</v>
      </c>
      <c r="C245" s="101" t="s">
        <v>2874</v>
      </c>
      <c r="D245" s="103">
        <v>7717923</v>
      </c>
      <c r="E245" s="103">
        <f>F245-D245</f>
        <v>1496278.5</v>
      </c>
      <c r="F245" s="103">
        <v>9214201.5</v>
      </c>
      <c r="G245" s="104">
        <f>E245/D245</f>
        <v>0.193870617781494</v>
      </c>
    </row>
    <row r="246" ht="29.1" customHeight="1" spans="1:7">
      <c r="A246" s="91">
        <f t="shared" si="3"/>
        <v>3</v>
      </c>
      <c r="B246" s="95">
        <v>233</v>
      </c>
      <c r="C246" s="96" t="s">
        <v>2442</v>
      </c>
      <c r="D246" s="117"/>
      <c r="E246" s="98"/>
      <c r="F246" s="98"/>
      <c r="G246" s="99"/>
    </row>
    <row r="247" ht="29.1" customHeight="1" spans="1:7">
      <c r="A247" s="91">
        <f t="shared" si="3"/>
        <v>5</v>
      </c>
      <c r="B247" s="100">
        <v>23304</v>
      </c>
      <c r="C247" s="101" t="s">
        <v>2875</v>
      </c>
      <c r="D247" s="103"/>
      <c r="E247" s="103"/>
      <c r="F247" s="103"/>
      <c r="G247" s="104"/>
    </row>
    <row r="248" ht="29.1" customHeight="1" spans="1:7">
      <c r="A248" s="91">
        <f t="shared" si="3"/>
        <v>7</v>
      </c>
      <c r="B248" s="100">
        <v>2330401</v>
      </c>
      <c r="C248" s="101" t="s">
        <v>2876</v>
      </c>
      <c r="D248" s="103"/>
      <c r="E248" s="103"/>
      <c r="F248" s="103"/>
      <c r="G248" s="104"/>
    </row>
    <row r="249" ht="29.1" customHeight="1" spans="1:7">
      <c r="A249" s="91">
        <f t="shared" si="3"/>
        <v>7</v>
      </c>
      <c r="B249" s="100">
        <v>2330405</v>
      </c>
      <c r="C249" s="101" t="s">
        <v>2877</v>
      </c>
      <c r="D249" s="103"/>
      <c r="E249" s="103"/>
      <c r="F249" s="103"/>
      <c r="G249" s="104"/>
    </row>
    <row r="250" ht="29.1" customHeight="1" spans="1:7">
      <c r="A250" s="91">
        <f t="shared" si="3"/>
        <v>7</v>
      </c>
      <c r="B250" s="100">
        <v>2330411</v>
      </c>
      <c r="C250" s="101" t="s">
        <v>2878</v>
      </c>
      <c r="D250" s="103"/>
      <c r="E250" s="103"/>
      <c r="F250" s="103"/>
      <c r="G250" s="104"/>
    </row>
    <row r="251" ht="29.1" customHeight="1" spans="1:7">
      <c r="A251" s="91">
        <f t="shared" si="3"/>
        <v>7</v>
      </c>
      <c r="B251" s="100">
        <v>2330413</v>
      </c>
      <c r="C251" s="101" t="s">
        <v>2879</v>
      </c>
      <c r="D251" s="103"/>
      <c r="E251" s="103"/>
      <c r="F251" s="103"/>
      <c r="G251" s="104"/>
    </row>
    <row r="252" ht="29.1" customHeight="1" spans="1:7">
      <c r="A252" s="91">
        <f t="shared" si="3"/>
        <v>7</v>
      </c>
      <c r="B252" s="100">
        <v>2330414</v>
      </c>
      <c r="C252" s="101" t="s">
        <v>2880</v>
      </c>
      <c r="D252" s="103"/>
      <c r="E252" s="103"/>
      <c r="F252" s="103"/>
      <c r="G252" s="104"/>
    </row>
    <row r="253" ht="29.1" customHeight="1" spans="1:7">
      <c r="A253" s="91">
        <f t="shared" si="3"/>
        <v>7</v>
      </c>
      <c r="B253" s="100">
        <v>2330416</v>
      </c>
      <c r="C253" s="101" t="s">
        <v>2881</v>
      </c>
      <c r="D253" s="103"/>
      <c r="E253" s="103"/>
      <c r="F253" s="103"/>
      <c r="G253" s="104"/>
    </row>
    <row r="254" ht="29.1" customHeight="1" spans="1:7">
      <c r="A254" s="91">
        <f t="shared" si="3"/>
        <v>7</v>
      </c>
      <c r="B254" s="100">
        <v>2330417</v>
      </c>
      <c r="C254" s="101" t="s">
        <v>2882</v>
      </c>
      <c r="D254" s="103"/>
      <c r="E254" s="103"/>
      <c r="F254" s="103"/>
      <c r="G254" s="104"/>
    </row>
    <row r="255" ht="29.1" customHeight="1" spans="1:7">
      <c r="A255" s="91">
        <f t="shared" si="3"/>
        <v>7</v>
      </c>
      <c r="B255" s="100">
        <v>2330418</v>
      </c>
      <c r="C255" s="101" t="s">
        <v>2883</v>
      </c>
      <c r="D255" s="103"/>
      <c r="E255" s="103"/>
      <c r="F255" s="103"/>
      <c r="G255" s="104"/>
    </row>
    <row r="256" ht="29.1" customHeight="1" spans="1:7">
      <c r="A256" s="91">
        <f t="shared" si="3"/>
        <v>7</v>
      </c>
      <c r="B256" s="100">
        <v>2330419</v>
      </c>
      <c r="C256" s="101" t="s">
        <v>2884</v>
      </c>
      <c r="D256" s="103"/>
      <c r="E256" s="103"/>
      <c r="F256" s="103"/>
      <c r="G256" s="104"/>
    </row>
    <row r="257" ht="29.1" customHeight="1" spans="1:7">
      <c r="A257" s="91">
        <f t="shared" si="3"/>
        <v>7</v>
      </c>
      <c r="B257" s="100">
        <v>2330420</v>
      </c>
      <c r="C257" s="101" t="s">
        <v>2885</v>
      </c>
      <c r="D257" s="103"/>
      <c r="E257" s="103"/>
      <c r="F257" s="103"/>
      <c r="G257" s="104"/>
    </row>
    <row r="258" ht="29.1" customHeight="1" spans="1:7">
      <c r="A258" s="91">
        <f t="shared" si="3"/>
        <v>7</v>
      </c>
      <c r="B258" s="100">
        <v>2330498</v>
      </c>
      <c r="C258" s="101" t="s">
        <v>2886</v>
      </c>
      <c r="D258" s="103"/>
      <c r="E258" s="103"/>
      <c r="F258" s="103"/>
      <c r="G258" s="104"/>
    </row>
    <row r="259" ht="29.1" customHeight="1" spans="1:7">
      <c r="A259" s="91">
        <f t="shared" si="3"/>
        <v>7</v>
      </c>
      <c r="B259" s="100">
        <v>2330499</v>
      </c>
      <c r="C259" s="101" t="s">
        <v>2887</v>
      </c>
      <c r="D259" s="103"/>
      <c r="E259" s="103"/>
      <c r="F259" s="103"/>
      <c r="G259" s="104"/>
    </row>
    <row r="260" ht="29.1" customHeight="1" spans="1:7">
      <c r="A260" s="91">
        <f t="shared" si="3"/>
        <v>3</v>
      </c>
      <c r="B260" s="95">
        <v>234</v>
      </c>
      <c r="C260" s="96" t="s">
        <v>2888</v>
      </c>
      <c r="D260" s="98"/>
      <c r="E260" s="98"/>
      <c r="F260" s="98"/>
      <c r="G260" s="99"/>
    </row>
    <row r="261" ht="29.1" customHeight="1" spans="1:7">
      <c r="A261" s="91">
        <f t="shared" ref="A261:A286" si="4">LEN(B261)</f>
        <v>5</v>
      </c>
      <c r="B261" s="100">
        <v>23401</v>
      </c>
      <c r="C261" s="101" t="s">
        <v>2889</v>
      </c>
      <c r="D261" s="103"/>
      <c r="E261" s="103"/>
      <c r="F261" s="103"/>
      <c r="G261" s="104"/>
    </row>
    <row r="262" ht="29.1" customHeight="1" spans="1:7">
      <c r="A262" s="91">
        <f t="shared" si="4"/>
        <v>7</v>
      </c>
      <c r="B262" s="100">
        <v>2340101</v>
      </c>
      <c r="C262" s="101" t="s">
        <v>2890</v>
      </c>
      <c r="D262" s="103"/>
      <c r="E262" s="103"/>
      <c r="F262" s="103"/>
      <c r="G262" s="104"/>
    </row>
    <row r="263" ht="29.1" customHeight="1" spans="1:7">
      <c r="A263" s="91">
        <f t="shared" si="4"/>
        <v>7</v>
      </c>
      <c r="B263" s="100">
        <v>2340102</v>
      </c>
      <c r="C263" s="101" t="s">
        <v>2891</v>
      </c>
      <c r="D263" s="103"/>
      <c r="E263" s="103"/>
      <c r="F263" s="103"/>
      <c r="G263" s="104"/>
    </row>
    <row r="264" ht="29.1" customHeight="1" spans="1:7">
      <c r="A264" s="91">
        <f t="shared" si="4"/>
        <v>7</v>
      </c>
      <c r="B264" s="100">
        <v>2340103</v>
      </c>
      <c r="C264" s="101" t="s">
        <v>2892</v>
      </c>
      <c r="D264" s="103"/>
      <c r="E264" s="103"/>
      <c r="F264" s="103"/>
      <c r="G264" s="104"/>
    </row>
    <row r="265" ht="29.1" customHeight="1" spans="1:7">
      <c r="A265" s="91">
        <f t="shared" si="4"/>
        <v>7</v>
      </c>
      <c r="B265" s="100">
        <v>2340104</v>
      </c>
      <c r="C265" s="101" t="s">
        <v>2893</v>
      </c>
      <c r="D265" s="103"/>
      <c r="E265" s="103"/>
      <c r="F265" s="103"/>
      <c r="G265" s="104"/>
    </row>
    <row r="266" ht="29.1" customHeight="1" spans="1:7">
      <c r="A266" s="91">
        <f t="shared" si="4"/>
        <v>7</v>
      </c>
      <c r="B266" s="100">
        <v>2340105</v>
      </c>
      <c r="C266" s="101" t="s">
        <v>2894</v>
      </c>
      <c r="D266" s="103"/>
      <c r="E266" s="103"/>
      <c r="F266" s="103"/>
      <c r="G266" s="104"/>
    </row>
    <row r="267" ht="29.1" customHeight="1" spans="1:7">
      <c r="A267" s="91">
        <f t="shared" si="4"/>
        <v>7</v>
      </c>
      <c r="B267" s="100">
        <v>2340106</v>
      </c>
      <c r="C267" s="101" t="s">
        <v>2895</v>
      </c>
      <c r="D267" s="103"/>
      <c r="E267" s="103"/>
      <c r="F267" s="103"/>
      <c r="G267" s="104"/>
    </row>
    <row r="268" ht="29.1" customHeight="1" spans="1:7">
      <c r="A268" s="91">
        <f t="shared" si="4"/>
        <v>7</v>
      </c>
      <c r="B268" s="100">
        <v>2340107</v>
      </c>
      <c r="C268" s="101" t="s">
        <v>2896</v>
      </c>
      <c r="D268" s="103"/>
      <c r="E268" s="103"/>
      <c r="F268" s="103"/>
      <c r="G268" s="104"/>
    </row>
    <row r="269" ht="29.1" customHeight="1" spans="1:7">
      <c r="A269" s="91">
        <f t="shared" si="4"/>
        <v>7</v>
      </c>
      <c r="B269" s="100">
        <v>2340108</v>
      </c>
      <c r="C269" s="101" t="s">
        <v>2897</v>
      </c>
      <c r="D269" s="103"/>
      <c r="E269" s="103"/>
      <c r="F269" s="103"/>
      <c r="G269" s="104"/>
    </row>
    <row r="270" ht="29.1" customHeight="1" spans="1:7">
      <c r="A270" s="91">
        <f t="shared" si="4"/>
        <v>7</v>
      </c>
      <c r="B270" s="100">
        <v>2340109</v>
      </c>
      <c r="C270" s="101" t="s">
        <v>2898</v>
      </c>
      <c r="D270" s="103"/>
      <c r="E270" s="103"/>
      <c r="F270" s="103"/>
      <c r="G270" s="104"/>
    </row>
    <row r="271" ht="29.1" customHeight="1" spans="1:7">
      <c r="A271" s="91">
        <f t="shared" si="4"/>
        <v>7</v>
      </c>
      <c r="B271" s="100">
        <v>2340110</v>
      </c>
      <c r="C271" s="101" t="s">
        <v>2899</v>
      </c>
      <c r="D271" s="103"/>
      <c r="E271" s="103"/>
      <c r="F271" s="103"/>
      <c r="G271" s="104"/>
    </row>
    <row r="272" ht="29.1" customHeight="1" spans="1:7">
      <c r="A272" s="91">
        <f t="shared" si="4"/>
        <v>7</v>
      </c>
      <c r="B272" s="100">
        <v>2340111</v>
      </c>
      <c r="C272" s="101" t="s">
        <v>2900</v>
      </c>
      <c r="D272" s="103"/>
      <c r="E272" s="103"/>
      <c r="F272" s="103"/>
      <c r="G272" s="104"/>
    </row>
    <row r="273" ht="29.1" customHeight="1" spans="1:7">
      <c r="A273" s="91">
        <f t="shared" si="4"/>
        <v>7</v>
      </c>
      <c r="B273" s="100">
        <v>2340199</v>
      </c>
      <c r="C273" s="101" t="s">
        <v>2901</v>
      </c>
      <c r="D273" s="103"/>
      <c r="E273" s="103"/>
      <c r="F273" s="103"/>
      <c r="G273" s="104"/>
    </row>
    <row r="274" ht="29.1" customHeight="1" spans="1:7">
      <c r="A274" s="91">
        <f t="shared" si="4"/>
        <v>5</v>
      </c>
      <c r="B274" s="100">
        <v>23402</v>
      </c>
      <c r="C274" s="101" t="s">
        <v>2902</v>
      </c>
      <c r="D274" s="103"/>
      <c r="E274" s="103"/>
      <c r="F274" s="103"/>
      <c r="G274" s="104"/>
    </row>
    <row r="275" ht="29.1" customHeight="1" spans="1:7">
      <c r="A275" s="91">
        <f t="shared" si="4"/>
        <v>7</v>
      </c>
      <c r="B275" s="100">
        <v>2340201</v>
      </c>
      <c r="C275" s="101" t="s">
        <v>2903</v>
      </c>
      <c r="D275" s="103"/>
      <c r="E275" s="103"/>
      <c r="F275" s="103"/>
      <c r="G275" s="104"/>
    </row>
    <row r="276" ht="29.1" customHeight="1" spans="1:7">
      <c r="A276" s="91">
        <f t="shared" si="4"/>
        <v>7</v>
      </c>
      <c r="B276" s="100">
        <v>2340202</v>
      </c>
      <c r="C276" s="101" t="s">
        <v>2904</v>
      </c>
      <c r="D276" s="103"/>
      <c r="E276" s="103"/>
      <c r="F276" s="103"/>
      <c r="G276" s="104"/>
    </row>
    <row r="277" ht="29.1" customHeight="1" spans="1:7">
      <c r="A277" s="91">
        <f t="shared" si="4"/>
        <v>7</v>
      </c>
      <c r="B277" s="100">
        <v>2340203</v>
      </c>
      <c r="C277" s="101" t="s">
        <v>2905</v>
      </c>
      <c r="D277" s="103"/>
      <c r="E277" s="103"/>
      <c r="F277" s="103"/>
      <c r="G277" s="104"/>
    </row>
    <row r="278" ht="29.1" customHeight="1" spans="1:7">
      <c r="A278" s="91">
        <f t="shared" si="4"/>
        <v>7</v>
      </c>
      <c r="B278" s="100">
        <v>2340204</v>
      </c>
      <c r="C278" s="101" t="s">
        <v>2906</v>
      </c>
      <c r="D278" s="103"/>
      <c r="E278" s="103"/>
      <c r="F278" s="103"/>
      <c r="G278" s="104"/>
    </row>
    <row r="279" ht="29.1" customHeight="1" spans="1:7">
      <c r="A279" s="91">
        <f t="shared" si="4"/>
        <v>7</v>
      </c>
      <c r="B279" s="100">
        <v>2340205</v>
      </c>
      <c r="C279" s="101" t="s">
        <v>2907</v>
      </c>
      <c r="D279" s="103"/>
      <c r="E279" s="103"/>
      <c r="F279" s="103"/>
      <c r="G279" s="104"/>
    </row>
    <row r="280" ht="29.1" customHeight="1" spans="1:7">
      <c r="A280" s="91">
        <f t="shared" si="4"/>
        <v>7</v>
      </c>
      <c r="B280" s="100">
        <v>2340299</v>
      </c>
      <c r="C280" s="101" t="s">
        <v>2908</v>
      </c>
      <c r="D280" s="103"/>
      <c r="E280" s="103"/>
      <c r="F280" s="103"/>
      <c r="G280" s="104"/>
    </row>
    <row r="281" ht="29.1" customHeight="1" spans="1:7">
      <c r="A281" s="91">
        <f t="shared" si="4"/>
        <v>5</v>
      </c>
      <c r="B281" s="100">
        <v>23006</v>
      </c>
      <c r="C281" s="119" t="s">
        <v>2450</v>
      </c>
      <c r="D281" s="70">
        <v>21418000</v>
      </c>
      <c r="E281" s="70">
        <f>F281-D281</f>
        <v>-21418000</v>
      </c>
      <c r="F281" s="70">
        <v>0</v>
      </c>
      <c r="G281" s="71">
        <f>E281/D281</f>
        <v>-1</v>
      </c>
    </row>
    <row r="282" ht="29.1" customHeight="1" spans="1:7">
      <c r="A282" s="91">
        <f t="shared" si="4"/>
        <v>5</v>
      </c>
      <c r="B282" s="100">
        <v>23008</v>
      </c>
      <c r="C282" s="119" t="s">
        <v>2909</v>
      </c>
      <c r="D282" s="70">
        <v>82944934.39</v>
      </c>
      <c r="E282" s="70">
        <f>F282-D282</f>
        <v>0</v>
      </c>
      <c r="F282" s="70">
        <v>82944934.39</v>
      </c>
      <c r="G282" s="71">
        <f>E282/D282</f>
        <v>0</v>
      </c>
    </row>
    <row r="283" ht="29.1" customHeight="1" spans="1:7">
      <c r="A283" s="91">
        <f t="shared" si="4"/>
        <v>5</v>
      </c>
      <c r="B283" s="100">
        <v>23009</v>
      </c>
      <c r="C283" s="119" t="s">
        <v>2452</v>
      </c>
      <c r="D283" s="94"/>
      <c r="E283" s="70">
        <f>F283-D283</f>
        <v>37113300.65</v>
      </c>
      <c r="F283" s="70">
        <v>37113300.65</v>
      </c>
      <c r="G283" s="71"/>
    </row>
    <row r="284" ht="29.1" customHeight="1" spans="1:7">
      <c r="A284" s="91">
        <f t="shared" si="4"/>
        <v>5</v>
      </c>
      <c r="B284" s="100">
        <v>23011</v>
      </c>
      <c r="C284" s="119" t="s">
        <v>2910</v>
      </c>
      <c r="D284" s="70"/>
      <c r="E284" s="70"/>
      <c r="F284" s="70"/>
      <c r="G284" s="104"/>
    </row>
    <row r="285" ht="29.1" customHeight="1" spans="1:7">
      <c r="A285" s="91">
        <f t="shared" si="4"/>
        <v>3</v>
      </c>
      <c r="B285" s="95">
        <v>231</v>
      </c>
      <c r="C285" s="96" t="s">
        <v>2911</v>
      </c>
      <c r="D285" s="98"/>
      <c r="E285" s="98"/>
      <c r="F285" s="98"/>
      <c r="G285" s="99"/>
    </row>
    <row r="286" ht="29.1" customHeight="1" spans="1:7">
      <c r="A286" s="91">
        <f t="shared" si="4"/>
        <v>5</v>
      </c>
      <c r="B286" s="100">
        <v>23105</v>
      </c>
      <c r="C286" s="119" t="s">
        <v>2912</v>
      </c>
      <c r="D286" s="70"/>
      <c r="E286" s="70"/>
      <c r="F286" s="70"/>
      <c r="G286" s="104"/>
    </row>
    <row r="287" ht="29.1" customHeight="1" spans="1:7">
      <c r="A287" s="91"/>
      <c r="B287" s="57" t="s">
        <v>2495</v>
      </c>
      <c r="C287" s="120"/>
      <c r="D287" s="70">
        <f>D286+D285+D284+D283+D282+D5+D281</f>
        <v>299366780.88</v>
      </c>
      <c r="E287" s="70">
        <f>F287-D287</f>
        <v>280142138.95</v>
      </c>
      <c r="F287" s="70">
        <f>F286+F285+F284+F283+F282+F5+F281</f>
        <v>579508919.83</v>
      </c>
      <c r="G287" s="71">
        <f>E287/D287</f>
        <v>0.935782314011299</v>
      </c>
    </row>
  </sheetData>
  <autoFilter xmlns:etc="http://www.wps.cn/officeDocument/2017/etCustomData" ref="A4:IV287" etc:filterBottomFollowUsedRange="0">
    <extLst/>
  </autoFilter>
  <mergeCells count="2">
    <mergeCell ref="B2:G2"/>
    <mergeCell ref="B287:C287"/>
  </mergeCells>
  <printOptions horizontalCentered="1"/>
  <pageMargins left="1.10208333333333" right="1.02361111111111" top="1.45625" bottom="1.37777777777778" header="0.590277777777778" footer="1.0625"/>
  <pageSetup paperSize="9" scale="64" firstPageNumber="35" fitToHeight="0" orientation="portrait" useFirstPageNumber="1" horizontalDpi="600" verticalDpi="300"/>
  <headerFoot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tint="0.8"/>
    <outlinePr summaryBelow="0" summaryRight="0"/>
    <pageSetUpPr fitToPage="1"/>
  </sheetPr>
  <dimension ref="A1:E31"/>
  <sheetViews>
    <sheetView workbookViewId="0">
      <pane ySplit="4" topLeftCell="A12" activePane="bottomLeft" state="frozen"/>
      <selection/>
      <selection pane="bottomLeft" activeCell="E39" sqref="E39"/>
    </sheetView>
  </sheetViews>
  <sheetFormatPr defaultColWidth="9" defaultRowHeight="14.25" customHeight="1" outlineLevelCol="4"/>
  <cols>
    <col min="1" max="1" width="35.875" style="2"/>
    <col min="2" max="2" width="15.75" style="60"/>
    <col min="3" max="3" width="16.125" style="36"/>
    <col min="4" max="4" width="16.75" style="37"/>
    <col min="5" max="5" width="11.625" style="61"/>
    <col min="6" max="26" width="9" style="1"/>
  </cols>
  <sheetData>
    <row r="1" s="59" customFormat="1" customHeight="1" spans="1:5">
      <c r="A1" s="62"/>
      <c r="B1" s="9"/>
      <c r="C1" s="9"/>
      <c r="D1" s="11"/>
      <c r="E1" s="11"/>
    </row>
    <row r="2" s="59" customFormat="1" ht="22.5" customHeight="1" spans="1:5">
      <c r="A2" s="41" t="s">
        <v>2913</v>
      </c>
      <c r="B2" s="42"/>
      <c r="C2" s="42"/>
      <c r="D2" s="42"/>
      <c r="E2" s="63"/>
    </row>
    <row r="3" s="59" customFormat="1" customHeight="1" spans="1:5">
      <c r="A3" s="43"/>
      <c r="B3" s="9"/>
      <c r="C3" s="44"/>
      <c r="D3" s="11"/>
      <c r="E3" s="64" t="s">
        <v>2</v>
      </c>
    </row>
    <row r="4" s="35" customFormat="1" ht="29" customHeight="1" spans="1:5">
      <c r="A4" s="45" t="s">
        <v>4</v>
      </c>
      <c r="B4" s="46" t="s">
        <v>5</v>
      </c>
      <c r="C4" s="46" t="s">
        <v>6</v>
      </c>
      <c r="D4" s="47" t="s">
        <v>7</v>
      </c>
      <c r="E4" s="48" t="s">
        <v>8</v>
      </c>
    </row>
    <row r="5" ht="28" customHeight="1" spans="1:5">
      <c r="A5" s="65" t="s">
        <v>2914</v>
      </c>
      <c r="B5" s="58">
        <v>72000</v>
      </c>
      <c r="C5" s="58">
        <f>D5-B5</f>
        <v>-72000</v>
      </c>
      <c r="D5" s="58">
        <v>0</v>
      </c>
      <c r="E5" s="66">
        <f>C5/B5</f>
        <v>-1</v>
      </c>
    </row>
    <row r="6" ht="28" customHeight="1" spans="1:5">
      <c r="A6" s="52" t="s">
        <v>2915</v>
      </c>
      <c r="B6" s="67">
        <v>72000</v>
      </c>
      <c r="C6" s="67">
        <f>D6-B6</f>
        <v>-72000</v>
      </c>
      <c r="D6" s="67">
        <v>0</v>
      </c>
      <c r="E6" s="68">
        <f>C6/B6</f>
        <v>-1</v>
      </c>
    </row>
    <row r="7" ht="28" customHeight="1" spans="1:5">
      <c r="A7" s="52" t="s">
        <v>2916</v>
      </c>
      <c r="B7" s="52"/>
      <c r="C7" s="52"/>
      <c r="D7" s="67"/>
      <c r="E7" s="55"/>
    </row>
    <row r="8" ht="28" customHeight="1" spans="1:5">
      <c r="A8" s="52" t="s">
        <v>2917</v>
      </c>
      <c r="B8" s="52"/>
      <c r="C8" s="52"/>
      <c r="D8" s="67"/>
      <c r="E8" s="55"/>
    </row>
    <row r="9" ht="28" customHeight="1" spans="1:5">
      <c r="A9" s="52" t="s">
        <v>2918</v>
      </c>
      <c r="B9" s="52"/>
      <c r="C9" s="52"/>
      <c r="D9" s="67"/>
      <c r="E9" s="55"/>
    </row>
    <row r="10" ht="28" customHeight="1" spans="1:5">
      <c r="A10" s="52" t="s">
        <v>2919</v>
      </c>
      <c r="B10" s="52"/>
      <c r="C10" s="52"/>
      <c r="D10" s="67"/>
      <c r="E10" s="55"/>
    </row>
    <row r="11" ht="28" customHeight="1" spans="1:5">
      <c r="A11" s="52" t="s">
        <v>2920</v>
      </c>
      <c r="B11" s="52"/>
      <c r="C11" s="52"/>
      <c r="D11" s="67"/>
      <c r="E11" s="55"/>
    </row>
    <row r="12" ht="28" customHeight="1" spans="1:5">
      <c r="A12" s="52" t="s">
        <v>2921</v>
      </c>
      <c r="B12" s="52"/>
      <c r="C12" s="52"/>
      <c r="D12" s="67"/>
      <c r="E12" s="55"/>
    </row>
    <row r="13" ht="28" customHeight="1" spans="1:5">
      <c r="A13" s="52" t="s">
        <v>2922</v>
      </c>
      <c r="B13" s="52"/>
      <c r="C13" s="52"/>
      <c r="D13" s="67"/>
      <c r="E13" s="55"/>
    </row>
    <row r="14" ht="28" customHeight="1" spans="1:5">
      <c r="A14" s="52" t="s">
        <v>2923</v>
      </c>
      <c r="B14" s="52"/>
      <c r="C14" s="52"/>
      <c r="D14" s="67"/>
      <c r="E14" s="55"/>
    </row>
    <row r="15" ht="28" customHeight="1" spans="1:5">
      <c r="A15" s="52" t="s">
        <v>2924</v>
      </c>
      <c r="B15" s="52"/>
      <c r="C15" s="52"/>
      <c r="D15" s="67"/>
      <c r="E15" s="55"/>
    </row>
    <row r="16" ht="28" customHeight="1" spans="1:5">
      <c r="A16" s="52" t="s">
        <v>2925</v>
      </c>
      <c r="B16" s="52"/>
      <c r="C16" s="52"/>
      <c r="D16" s="67"/>
      <c r="E16" s="55"/>
    </row>
    <row r="17" ht="28" customHeight="1" spans="1:5">
      <c r="A17" s="52" t="s">
        <v>2926</v>
      </c>
      <c r="B17" s="52"/>
      <c r="C17" s="52"/>
      <c r="D17" s="67"/>
      <c r="E17" s="55"/>
    </row>
    <row r="18" ht="28" customHeight="1" spans="1:5">
      <c r="A18" s="52" t="s">
        <v>2927</v>
      </c>
      <c r="B18" s="52"/>
      <c r="C18" s="52"/>
      <c r="D18" s="67"/>
      <c r="E18" s="55"/>
    </row>
    <row r="19" ht="28" customHeight="1" spans="1:5">
      <c r="A19" s="52" t="s">
        <v>2928</v>
      </c>
      <c r="B19" s="52"/>
      <c r="C19" s="52"/>
      <c r="D19" s="67"/>
      <c r="E19" s="55"/>
    </row>
    <row r="20" ht="28" customHeight="1" spans="1:5">
      <c r="A20" s="52" t="s">
        <v>2929</v>
      </c>
      <c r="B20" s="67">
        <v>72000</v>
      </c>
      <c r="C20" s="67">
        <f>D20-B20</f>
        <v>-72000</v>
      </c>
      <c r="D20" s="67">
        <v>0</v>
      </c>
      <c r="E20" s="68">
        <f>C20/B20</f>
        <v>-1</v>
      </c>
    </row>
    <row r="21" ht="28" customHeight="1" spans="1:5">
      <c r="A21" s="52" t="s">
        <v>2930</v>
      </c>
      <c r="B21" s="52"/>
      <c r="C21" s="52"/>
      <c r="D21" s="67"/>
      <c r="E21" s="55"/>
    </row>
    <row r="22" ht="28" customHeight="1" spans="1:5">
      <c r="A22" s="52" t="s">
        <v>2931</v>
      </c>
      <c r="B22" s="52"/>
      <c r="C22" s="52"/>
      <c r="D22" s="67"/>
      <c r="E22" s="55"/>
    </row>
    <row r="23" ht="28" customHeight="1" spans="1:5">
      <c r="A23" s="52" t="s">
        <v>2932</v>
      </c>
      <c r="B23" s="52"/>
      <c r="C23" s="52"/>
      <c r="D23" s="67"/>
      <c r="E23" s="55"/>
    </row>
    <row r="24" ht="28" customHeight="1" spans="1:5">
      <c r="A24" s="52" t="s">
        <v>2933</v>
      </c>
      <c r="B24" s="52"/>
      <c r="C24" s="52"/>
      <c r="D24" s="67"/>
      <c r="E24" s="55"/>
    </row>
    <row r="25" ht="28" customHeight="1" spans="1:5">
      <c r="A25" s="52" t="s">
        <v>2934</v>
      </c>
      <c r="B25" s="52"/>
      <c r="C25" s="52"/>
      <c r="D25" s="67"/>
      <c r="E25" s="55"/>
    </row>
    <row r="26" ht="28" customHeight="1" spans="1:5">
      <c r="A26" s="52" t="s">
        <v>2935</v>
      </c>
      <c r="B26" s="52"/>
      <c r="C26" s="52"/>
      <c r="D26" s="69"/>
      <c r="E26" s="55"/>
    </row>
    <row r="27" ht="28" customHeight="1" spans="1:5">
      <c r="A27" s="52" t="s">
        <v>2936</v>
      </c>
      <c r="B27" s="52"/>
      <c r="C27" s="52"/>
      <c r="D27" s="69"/>
      <c r="E27" s="55"/>
    </row>
    <row r="28" ht="28" customHeight="1" spans="1:5">
      <c r="A28" s="52" t="s">
        <v>2937</v>
      </c>
      <c r="B28" s="52"/>
      <c r="C28" s="52"/>
      <c r="D28" s="69"/>
      <c r="E28" s="55"/>
    </row>
    <row r="29" ht="28" customHeight="1" spans="1:5">
      <c r="A29" s="49" t="s">
        <v>2938</v>
      </c>
      <c r="B29" s="70">
        <v>0</v>
      </c>
      <c r="C29" s="70">
        <f>D29-B29</f>
        <v>6356020</v>
      </c>
      <c r="D29" s="70">
        <v>6356020</v>
      </c>
      <c r="E29" s="71"/>
    </row>
    <row r="30" ht="28" customHeight="1" spans="1:5">
      <c r="A30" s="49" t="s">
        <v>2939</v>
      </c>
      <c r="B30" s="70">
        <v>8362110.3</v>
      </c>
      <c r="C30" s="70">
        <f>D30-B30</f>
        <v>115669.29</v>
      </c>
      <c r="D30" s="70">
        <v>8477779.59</v>
      </c>
      <c r="E30" s="71">
        <f>C30/B30</f>
        <v>0.0138325477481444</v>
      </c>
    </row>
    <row r="31" ht="28" customHeight="1" spans="1:5">
      <c r="A31" s="57" t="s">
        <v>2940</v>
      </c>
      <c r="B31" s="70">
        <f>B30+B29+B5</f>
        <v>8434110.3</v>
      </c>
      <c r="C31" s="70">
        <f>D31-B31</f>
        <v>6399689.29</v>
      </c>
      <c r="D31" s="70">
        <f>D30+D29+D5</f>
        <v>14833799.59</v>
      </c>
      <c r="E31" s="71">
        <f>C31/B31</f>
        <v>0.758786530216471</v>
      </c>
    </row>
  </sheetData>
  <mergeCells count="1">
    <mergeCell ref="A2:E2"/>
  </mergeCells>
  <printOptions horizontalCentered="1"/>
  <pageMargins left="1.10208333333333" right="1.02361111111111" top="1.45625" bottom="1.37777777777778" header="0.590277777777778" footer="1.0625"/>
  <pageSetup paperSize="9" scale="72" firstPageNumber="43" fitToHeight="0" orientation="portrait" useFirstPageNumber="1" horizontalDpi="600" verticalDpi="300"/>
  <headerFoot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6" tint="0.8"/>
    <outlinePr summaryBelow="0" summaryRight="0"/>
    <pageSetUpPr fitToPage="1"/>
  </sheetPr>
  <dimension ref="A1:E20"/>
  <sheetViews>
    <sheetView workbookViewId="0">
      <selection activeCell="D19" sqref="D19"/>
    </sheetView>
  </sheetViews>
  <sheetFormatPr defaultColWidth="9" defaultRowHeight="14.25" customHeight="1" outlineLevelCol="4"/>
  <cols>
    <col min="1" max="1" width="32.125" style="2"/>
    <col min="2" max="2" width="20.125" style="2"/>
    <col min="3" max="3" width="22.375" style="36"/>
    <col min="4" max="4" width="19.5" style="37"/>
    <col min="5" max="5" width="13.875" style="38"/>
    <col min="6" max="26" width="9" style="1"/>
  </cols>
  <sheetData>
    <row r="1" customHeight="1" spans="1:5">
      <c r="A1" s="39" t="s">
        <v>2941</v>
      </c>
      <c r="B1" s="9"/>
      <c r="C1" s="9"/>
      <c r="D1" s="11"/>
      <c r="E1" s="40"/>
    </row>
    <row r="2" ht="22.5" customHeight="1" spans="1:5">
      <c r="A2" s="41" t="s">
        <v>2942</v>
      </c>
      <c r="B2" s="42"/>
      <c r="C2" s="42"/>
      <c r="D2" s="42"/>
      <c r="E2" s="42"/>
    </row>
    <row r="3" customHeight="1" spans="1:5">
      <c r="A3" s="43"/>
      <c r="B3" s="9"/>
      <c r="C3" s="44"/>
      <c r="D3" s="11"/>
      <c r="E3" s="12" t="s">
        <v>2</v>
      </c>
    </row>
    <row r="4" s="35" customFormat="1" ht="28" customHeight="1" spans="1:5">
      <c r="A4" s="45" t="s">
        <v>4</v>
      </c>
      <c r="B4" s="46" t="s">
        <v>5</v>
      </c>
      <c r="C4" s="46" t="s">
        <v>6</v>
      </c>
      <c r="D4" s="47" t="s">
        <v>7</v>
      </c>
      <c r="E4" s="48" t="s">
        <v>8</v>
      </c>
    </row>
    <row r="5" ht="33" customHeight="1" spans="1:5">
      <c r="A5" s="49" t="s">
        <v>2943</v>
      </c>
      <c r="B5" s="50">
        <f>B6+B10+B14+B16</f>
        <v>6312535.6</v>
      </c>
      <c r="C5" s="50">
        <f t="shared" ref="C5:C20" si="0">D5-B5</f>
        <v>2963541.4</v>
      </c>
      <c r="D5" s="50">
        <f>D6+D10+D14+D16</f>
        <v>9276077</v>
      </c>
      <c r="E5" s="51">
        <f>C5/B5</f>
        <v>0.469469257329812</v>
      </c>
    </row>
    <row r="6" ht="33" customHeight="1" spans="1:5">
      <c r="A6" s="52" t="s">
        <v>2944</v>
      </c>
      <c r="B6" s="53">
        <f>SUM(B7:B9)</f>
        <v>6312535.6</v>
      </c>
      <c r="C6" s="53">
        <f t="shared" si="0"/>
        <v>2963541.4</v>
      </c>
      <c r="D6" s="54">
        <f>D8+D9</f>
        <v>9276077</v>
      </c>
      <c r="E6" s="55">
        <f>C6/B6</f>
        <v>0.469469257329812</v>
      </c>
    </row>
    <row r="7" ht="33" customHeight="1" spans="1:5">
      <c r="A7" s="52" t="s">
        <v>2945</v>
      </c>
      <c r="B7" s="53"/>
      <c r="C7" s="53">
        <f t="shared" si="0"/>
        <v>0</v>
      </c>
      <c r="D7" s="54"/>
      <c r="E7" s="55"/>
    </row>
    <row r="8" ht="33" customHeight="1" spans="1:5">
      <c r="A8" s="52" t="s">
        <v>2946</v>
      </c>
      <c r="B8" s="53">
        <v>4839665.6</v>
      </c>
      <c r="C8" s="53">
        <f t="shared" si="0"/>
        <v>3401543.4</v>
      </c>
      <c r="D8" s="53">
        <v>8241209</v>
      </c>
      <c r="E8" s="55">
        <f>C8/B8</f>
        <v>0.702846783463717</v>
      </c>
    </row>
    <row r="9" ht="33" customHeight="1" spans="1:5">
      <c r="A9" s="52" t="s">
        <v>2947</v>
      </c>
      <c r="B9" s="54">
        <v>1472870</v>
      </c>
      <c r="C9" s="53">
        <f t="shared" si="0"/>
        <v>-438002</v>
      </c>
      <c r="D9" s="54">
        <v>1034868</v>
      </c>
      <c r="E9" s="55">
        <f>C9/B9</f>
        <v>-0.297379945276908</v>
      </c>
    </row>
    <row r="10" ht="33" customHeight="1" spans="1:5">
      <c r="A10" s="52" t="s">
        <v>2948</v>
      </c>
      <c r="B10" s="52"/>
      <c r="C10" s="52">
        <f t="shared" si="0"/>
        <v>0</v>
      </c>
      <c r="D10" s="52"/>
      <c r="E10" s="52"/>
    </row>
    <row r="11" ht="33" customHeight="1" spans="1:5">
      <c r="A11" s="52" t="s">
        <v>2949</v>
      </c>
      <c r="B11" s="52"/>
      <c r="C11" s="52">
        <f t="shared" si="0"/>
        <v>0</v>
      </c>
      <c r="D11" s="52"/>
      <c r="E11" s="52"/>
    </row>
    <row r="12" ht="33" customHeight="1" spans="1:5">
      <c r="A12" s="52" t="s">
        <v>2950</v>
      </c>
      <c r="B12" s="52"/>
      <c r="C12" s="52">
        <f t="shared" si="0"/>
        <v>0</v>
      </c>
      <c r="D12" s="52"/>
      <c r="E12" s="52"/>
    </row>
    <row r="13" ht="33" customHeight="1" spans="1:5">
      <c r="A13" s="52" t="s">
        <v>2951</v>
      </c>
      <c r="B13" s="52"/>
      <c r="C13" s="52">
        <f t="shared" si="0"/>
        <v>0</v>
      </c>
      <c r="D13" s="52"/>
      <c r="E13" s="52"/>
    </row>
    <row r="14" ht="33" customHeight="1" spans="1:5">
      <c r="A14" s="52" t="s">
        <v>2952</v>
      </c>
      <c r="B14" s="52"/>
      <c r="C14" s="52">
        <f t="shared" si="0"/>
        <v>0</v>
      </c>
      <c r="D14" s="52"/>
      <c r="E14" s="52"/>
    </row>
    <row r="15" ht="33" customHeight="1" spans="1:5">
      <c r="A15" s="52" t="s">
        <v>2953</v>
      </c>
      <c r="B15" s="52"/>
      <c r="C15" s="52">
        <f t="shared" si="0"/>
        <v>0</v>
      </c>
      <c r="D15" s="52"/>
      <c r="E15" s="52"/>
    </row>
    <row r="16" ht="33" customHeight="1" spans="1:5">
      <c r="A16" s="52" t="s">
        <v>2954</v>
      </c>
      <c r="B16" s="52"/>
      <c r="C16" s="52">
        <f t="shared" si="0"/>
        <v>0</v>
      </c>
      <c r="D16" s="52"/>
      <c r="E16" s="52"/>
    </row>
    <row r="17" ht="33" customHeight="1" spans="1:5">
      <c r="A17" s="52" t="s">
        <v>2955</v>
      </c>
      <c r="B17" s="52"/>
      <c r="C17" s="52">
        <f t="shared" si="0"/>
        <v>0</v>
      </c>
      <c r="D17" s="52"/>
      <c r="E17" s="52"/>
    </row>
    <row r="18" ht="33" customHeight="1" spans="1:5">
      <c r="A18" s="49" t="s">
        <v>2909</v>
      </c>
      <c r="B18" s="50">
        <v>72000</v>
      </c>
      <c r="C18" s="50">
        <f t="shared" si="0"/>
        <v>0</v>
      </c>
      <c r="D18" s="56">
        <v>72000</v>
      </c>
      <c r="E18" s="51">
        <f>C18/B18</f>
        <v>0</v>
      </c>
    </row>
    <row r="19" ht="33" customHeight="1" spans="1:5">
      <c r="A19" s="49" t="s">
        <v>2452</v>
      </c>
      <c r="B19" s="50">
        <v>2049574.7</v>
      </c>
      <c r="C19" s="50">
        <f t="shared" si="0"/>
        <v>3436147.89</v>
      </c>
      <c r="D19" s="56">
        <v>5485722.59</v>
      </c>
      <c r="E19" s="51">
        <f>C19/B19</f>
        <v>1.6765175184881</v>
      </c>
    </row>
    <row r="20" ht="33" customHeight="1" spans="1:5">
      <c r="A20" s="57" t="s">
        <v>2495</v>
      </c>
      <c r="B20" s="58">
        <f>B19+B18+B5</f>
        <v>8434110.3</v>
      </c>
      <c r="C20" s="50">
        <f t="shared" si="0"/>
        <v>6399689.29</v>
      </c>
      <c r="D20" s="58">
        <f>D19+D18+D5</f>
        <v>14833799.59</v>
      </c>
      <c r="E20" s="51">
        <f>C20/B20</f>
        <v>0.758786530216471</v>
      </c>
    </row>
  </sheetData>
  <mergeCells count="1">
    <mergeCell ref="A2:E2"/>
  </mergeCells>
  <printOptions horizontalCentered="1"/>
  <pageMargins left="1.10208333333333" right="1.02361111111111" top="1.45625" bottom="1.37777777777778" header="0.590277777777778" footer="1.0625"/>
  <pageSetup paperSize="9" scale="64" firstPageNumber="44" orientation="portrait" useFirstPageNumber="1" horizontalDpi="600" verticalDpi="300"/>
  <headerFooter>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3"/>
  <sheetViews>
    <sheetView topLeftCell="A7" workbookViewId="0">
      <selection activeCell="B23" sqref="B23"/>
    </sheetView>
  </sheetViews>
  <sheetFormatPr defaultColWidth="9.16666666666667" defaultRowHeight="13.2" customHeight="1" outlineLevelCol="4"/>
  <cols>
    <col min="1" max="1" width="39.375" style="2"/>
    <col min="2" max="2" width="19.875" style="2"/>
    <col min="3" max="3" width="17.875" style="2"/>
    <col min="4" max="4" width="18.625" style="2"/>
    <col min="5" max="5" width="9.5" style="2"/>
    <col min="6" max="26" width="9.125" style="1"/>
  </cols>
  <sheetData>
    <row r="1" s="1" customFormat="1" customHeight="1" spans="1:5">
      <c r="A1" s="3" t="s">
        <v>2956</v>
      </c>
      <c r="B1" s="4"/>
      <c r="C1" s="4"/>
      <c r="D1" s="4"/>
      <c r="E1" s="29"/>
    </row>
    <row r="2" s="1" customFormat="1" customHeight="1" spans="1:5">
      <c r="A2" s="6" t="s">
        <v>2957</v>
      </c>
      <c r="B2" s="7"/>
      <c r="C2" s="7"/>
      <c r="D2" s="7"/>
      <c r="E2" s="7"/>
    </row>
    <row r="3" s="1" customFormat="1" customHeight="1" spans="1:5">
      <c r="A3" s="7"/>
      <c r="B3" s="7"/>
      <c r="C3" s="7"/>
      <c r="D3" s="7"/>
      <c r="E3" s="7"/>
    </row>
    <row r="4" s="1" customFormat="1" ht="14.25" customHeight="1" spans="1:5">
      <c r="A4" s="8"/>
      <c r="B4" s="9"/>
      <c r="C4" s="10"/>
      <c r="D4" s="11"/>
      <c r="E4" s="12" t="s">
        <v>2</v>
      </c>
    </row>
    <row r="5" s="1" customFormat="1" ht="33" customHeight="1" spans="1:5">
      <c r="A5" s="13" t="s">
        <v>2958</v>
      </c>
      <c r="B5" s="14" t="s">
        <v>5</v>
      </c>
      <c r="C5" s="14" t="s">
        <v>6</v>
      </c>
      <c r="D5" s="15" t="s">
        <v>7</v>
      </c>
      <c r="E5" s="16" t="s">
        <v>8</v>
      </c>
    </row>
    <row r="6" s="1" customFormat="1" ht="30" customHeight="1" spans="1:5">
      <c r="A6" s="17" t="s">
        <v>2959</v>
      </c>
      <c r="B6" s="30">
        <v>359610900</v>
      </c>
      <c r="C6" s="30">
        <v>32235800</v>
      </c>
      <c r="D6" s="30">
        <v>391846700</v>
      </c>
      <c r="E6" s="19">
        <v>0.0896</v>
      </c>
    </row>
    <row r="7" s="1" customFormat="1" ht="30" customHeight="1" spans="1:5">
      <c r="A7" s="20" t="s">
        <v>2960</v>
      </c>
      <c r="B7" s="30">
        <v>92240900</v>
      </c>
      <c r="C7" s="30">
        <v>32235800</v>
      </c>
      <c r="D7" s="30">
        <v>124476700</v>
      </c>
      <c r="E7" s="19">
        <v>0.3495</v>
      </c>
    </row>
    <row r="8" s="1" customFormat="1" ht="30" customHeight="1" spans="1:5">
      <c r="A8" s="24" t="s">
        <v>2961</v>
      </c>
      <c r="B8" s="21">
        <v>40448000</v>
      </c>
      <c r="C8" s="22">
        <v>9552000</v>
      </c>
      <c r="D8" s="21">
        <v>50000000</v>
      </c>
      <c r="E8" s="23">
        <v>0.2362</v>
      </c>
    </row>
    <row r="9" s="1" customFormat="1" ht="30" customHeight="1" spans="1:5">
      <c r="A9" s="24" t="s">
        <v>2962</v>
      </c>
      <c r="B9" s="21">
        <v>44096200</v>
      </c>
      <c r="C9" s="22">
        <v>10983800</v>
      </c>
      <c r="D9" s="21">
        <v>55080000</v>
      </c>
      <c r="E9" s="23">
        <v>0.2491</v>
      </c>
    </row>
    <row r="10" s="1" customFormat="1" ht="30" customHeight="1" spans="1:5">
      <c r="A10" s="31" t="s">
        <v>2963</v>
      </c>
      <c r="B10" s="21">
        <v>360000</v>
      </c>
      <c r="C10" s="22">
        <v>640000</v>
      </c>
      <c r="D10" s="21">
        <v>1000000</v>
      </c>
      <c r="E10" s="23">
        <v>1.7778</v>
      </c>
    </row>
    <row r="11" s="1" customFormat="1" ht="30" customHeight="1" spans="1:5">
      <c r="A11" s="31" t="s">
        <v>2964</v>
      </c>
      <c r="B11" s="21">
        <v>736700</v>
      </c>
      <c r="C11" s="22">
        <v>0</v>
      </c>
      <c r="D11" s="21">
        <v>736700</v>
      </c>
      <c r="E11" s="23">
        <v>0</v>
      </c>
    </row>
    <row r="12" s="1" customFormat="1" ht="30" customHeight="1" spans="1:5">
      <c r="A12" s="31" t="s">
        <v>2965</v>
      </c>
      <c r="B12" s="21">
        <v>500000</v>
      </c>
      <c r="C12" s="22">
        <v>160000</v>
      </c>
      <c r="D12" s="21">
        <v>660000</v>
      </c>
      <c r="E12" s="23">
        <v>0.32</v>
      </c>
    </row>
    <row r="13" s="1" customFormat="1" ht="30" customHeight="1" spans="1:5">
      <c r="A13" s="31" t="s">
        <v>2966</v>
      </c>
      <c r="B13" s="21">
        <v>6100000</v>
      </c>
      <c r="C13" s="22">
        <v>10900000</v>
      </c>
      <c r="D13" s="21">
        <v>17000000</v>
      </c>
      <c r="E13" s="23">
        <v>1.7869</v>
      </c>
    </row>
    <row r="14" s="1" customFormat="1" ht="30" customHeight="1" spans="1:5">
      <c r="A14" s="17" t="s">
        <v>2967</v>
      </c>
      <c r="B14" s="30">
        <v>267370000</v>
      </c>
      <c r="C14" s="32">
        <v>0</v>
      </c>
      <c r="D14" s="30">
        <v>267370000</v>
      </c>
      <c r="E14" s="19">
        <v>0</v>
      </c>
    </row>
    <row r="15" s="1" customFormat="1" ht="30" customHeight="1" spans="1:5">
      <c r="A15" s="24" t="s">
        <v>2961</v>
      </c>
      <c r="B15" s="21">
        <v>162910000</v>
      </c>
      <c r="C15" s="22">
        <v>0</v>
      </c>
      <c r="D15" s="21">
        <v>162910000</v>
      </c>
      <c r="E15" s="23">
        <v>0</v>
      </c>
    </row>
    <row r="16" s="1" customFormat="1" ht="30" customHeight="1" spans="1:5">
      <c r="A16" s="24" t="s">
        <v>2962</v>
      </c>
      <c r="B16" s="21">
        <v>102470000</v>
      </c>
      <c r="C16" s="22">
        <v>0</v>
      </c>
      <c r="D16" s="21">
        <v>102470000</v>
      </c>
      <c r="E16" s="23">
        <v>0</v>
      </c>
    </row>
    <row r="17" s="1" customFormat="1" ht="30" customHeight="1" spans="1:5">
      <c r="A17" s="24" t="s">
        <v>2963</v>
      </c>
      <c r="B17" s="21">
        <v>100000</v>
      </c>
      <c r="C17" s="22">
        <v>0</v>
      </c>
      <c r="D17" s="21">
        <v>100000</v>
      </c>
      <c r="E17" s="23">
        <v>0</v>
      </c>
    </row>
    <row r="18" s="1" customFormat="1" ht="30" customHeight="1" spans="1:5">
      <c r="A18" s="24" t="s">
        <v>2965</v>
      </c>
      <c r="B18" s="21">
        <v>1740000</v>
      </c>
      <c r="C18" s="22">
        <v>0</v>
      </c>
      <c r="D18" s="21">
        <v>1740000</v>
      </c>
      <c r="E18" s="23">
        <v>0</v>
      </c>
    </row>
    <row r="19" s="1" customFormat="1" ht="30" customHeight="1" spans="1:5">
      <c r="A19" s="24" t="s">
        <v>2966</v>
      </c>
      <c r="B19" s="21">
        <v>150000</v>
      </c>
      <c r="C19" s="22">
        <v>0</v>
      </c>
      <c r="D19" s="21">
        <v>150000</v>
      </c>
      <c r="E19" s="23">
        <v>0</v>
      </c>
    </row>
    <row r="20" s="1" customFormat="1" ht="30" customHeight="1" spans="1:5">
      <c r="A20" s="17" t="s">
        <v>2939</v>
      </c>
      <c r="B20" s="30">
        <v>102120043.6</v>
      </c>
      <c r="C20" s="32">
        <v>0</v>
      </c>
      <c r="D20" s="30">
        <v>102120043.6</v>
      </c>
      <c r="E20" s="19">
        <v>0</v>
      </c>
    </row>
    <row r="21" s="1" customFormat="1" ht="30" customHeight="1" spans="1:5">
      <c r="A21" s="17" t="s">
        <v>2968</v>
      </c>
      <c r="B21" s="33">
        <v>91328159.45</v>
      </c>
      <c r="C21" s="22">
        <v>0</v>
      </c>
      <c r="D21" s="33">
        <v>91328159.45</v>
      </c>
      <c r="E21" s="23">
        <v>0</v>
      </c>
    </row>
    <row r="22" s="1" customFormat="1" ht="30" customHeight="1" spans="1:5">
      <c r="A22" s="17" t="s">
        <v>2969</v>
      </c>
      <c r="B22" s="33">
        <v>10791884.15</v>
      </c>
      <c r="C22" s="22">
        <v>0</v>
      </c>
      <c r="D22" s="33">
        <v>10791884.15</v>
      </c>
      <c r="E22" s="23">
        <v>0</v>
      </c>
    </row>
    <row r="23" s="1" customFormat="1" ht="30" customHeight="1" spans="1:5">
      <c r="A23" s="34" t="s">
        <v>2970</v>
      </c>
      <c r="B23" s="30">
        <v>461730943.6</v>
      </c>
      <c r="C23" s="30">
        <v>32235800</v>
      </c>
      <c r="D23" s="30">
        <v>493966743.6</v>
      </c>
      <c r="E23" s="19">
        <v>0.0698</v>
      </c>
    </row>
  </sheetData>
  <mergeCells count="1">
    <mergeCell ref="A2:E3"/>
  </mergeCells>
  <printOptions horizontalCentered="1"/>
  <pageMargins left="1.10208333333333" right="1.02361111111111" top="1.45625" bottom="1.37777777777778" header="0.590277777777778" footer="1.0625"/>
  <pageSetup paperSize="9" scale="65" firstPageNumber="45" orientation="portrait" useFirstPageNumber="1" horizontalDpi="600" verticalDpi="300"/>
  <headerFooter>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9"/>
  <sheetViews>
    <sheetView workbookViewId="0">
      <selection activeCell="D10" sqref="D10"/>
    </sheetView>
  </sheetViews>
  <sheetFormatPr defaultColWidth="9.16666666666667" defaultRowHeight="12" customHeight="1" outlineLevelCol="4"/>
  <cols>
    <col min="1" max="1" width="48.5" style="2"/>
    <col min="2" max="2" width="17.875" style="2"/>
    <col min="3" max="3" width="17.5" style="2"/>
    <col min="4" max="4" width="18.5" style="2"/>
    <col min="5" max="5" width="9.5" style="2"/>
    <col min="6" max="26" width="9.125" style="1"/>
  </cols>
  <sheetData>
    <row r="1" s="1" customFormat="1" customHeight="1" spans="1:5">
      <c r="A1" s="3" t="s">
        <v>2971</v>
      </c>
      <c r="B1" s="4"/>
      <c r="C1" s="4"/>
      <c r="D1" s="4"/>
      <c r="E1" s="5"/>
    </row>
    <row r="2" s="1" customFormat="1" customHeight="1" spans="1:5">
      <c r="A2" s="6" t="s">
        <v>2972</v>
      </c>
      <c r="B2" s="7"/>
      <c r="C2" s="7"/>
      <c r="D2" s="7"/>
      <c r="E2" s="7"/>
    </row>
    <row r="3" s="1" customFormat="1" customHeight="1" spans="1:5">
      <c r="A3" s="7"/>
      <c r="B3" s="7"/>
      <c r="C3" s="7"/>
      <c r="D3" s="7"/>
      <c r="E3" s="7"/>
    </row>
    <row r="4" s="1" customFormat="1" ht="14.25" customHeight="1" spans="1:5">
      <c r="A4" s="8"/>
      <c r="B4" s="9"/>
      <c r="C4" s="10"/>
      <c r="D4" s="11"/>
      <c r="E4" s="12" t="s">
        <v>2</v>
      </c>
    </row>
    <row r="5" s="1" customFormat="1" ht="39" customHeight="1" spans="1:5">
      <c r="A5" s="13" t="s">
        <v>2958</v>
      </c>
      <c r="B5" s="14" t="s">
        <v>5</v>
      </c>
      <c r="C5" s="14" t="s">
        <v>6</v>
      </c>
      <c r="D5" s="15" t="s">
        <v>7</v>
      </c>
      <c r="E5" s="16" t="s">
        <v>8</v>
      </c>
    </row>
    <row r="6" s="1" customFormat="1" ht="32.1" customHeight="1" spans="1:5">
      <c r="A6" s="17" t="s">
        <v>2973</v>
      </c>
      <c r="B6" s="18">
        <v>320463200</v>
      </c>
      <c r="C6" s="18">
        <v>4340000</v>
      </c>
      <c r="D6" s="18">
        <v>324803200</v>
      </c>
      <c r="E6" s="19">
        <v>0.0135</v>
      </c>
    </row>
    <row r="7" s="1" customFormat="1" ht="32.1" customHeight="1" spans="1:5">
      <c r="A7" s="20" t="s">
        <v>2974</v>
      </c>
      <c r="B7" s="21">
        <v>53093200</v>
      </c>
      <c r="C7" s="22">
        <v>4340000</v>
      </c>
      <c r="D7" s="21">
        <v>57433200</v>
      </c>
      <c r="E7" s="23">
        <v>0.0817</v>
      </c>
    </row>
    <row r="8" s="1" customFormat="1" ht="32.1" customHeight="1" spans="1:5">
      <c r="A8" s="24" t="s">
        <v>2975</v>
      </c>
      <c r="B8" s="21">
        <v>52843200</v>
      </c>
      <c r="C8" s="22">
        <v>4340000</v>
      </c>
      <c r="D8" s="21">
        <v>57183200</v>
      </c>
      <c r="E8" s="23">
        <v>0.0821</v>
      </c>
    </row>
    <row r="9" s="1" customFormat="1" ht="32.1" customHeight="1" spans="1:5">
      <c r="A9" s="24" t="s">
        <v>2976</v>
      </c>
      <c r="B9" s="21">
        <v>250000</v>
      </c>
      <c r="C9" s="22">
        <v>0</v>
      </c>
      <c r="D9" s="21">
        <v>250000</v>
      </c>
      <c r="E9" s="23">
        <v>0</v>
      </c>
    </row>
    <row r="10" s="1" customFormat="1" ht="32.1" customHeight="1" spans="1:5">
      <c r="A10" s="17" t="s">
        <v>2977</v>
      </c>
      <c r="B10" s="21">
        <v>267370000</v>
      </c>
      <c r="C10" s="22">
        <v>0</v>
      </c>
      <c r="D10" s="21">
        <v>267370000</v>
      </c>
      <c r="E10" s="23">
        <v>0</v>
      </c>
    </row>
    <row r="11" s="1" customFormat="1" ht="32.1" customHeight="1" spans="1:5">
      <c r="A11" s="25" t="s">
        <v>2978</v>
      </c>
      <c r="B11" s="21">
        <v>266320000</v>
      </c>
      <c r="C11" s="22">
        <v>0</v>
      </c>
      <c r="D11" s="21">
        <v>266320000</v>
      </c>
      <c r="E11" s="23">
        <v>0</v>
      </c>
    </row>
    <row r="12" s="1" customFormat="1" ht="32.1" customHeight="1" spans="1:5">
      <c r="A12" s="25" t="s">
        <v>2976</v>
      </c>
      <c r="B12" s="21">
        <v>1000000</v>
      </c>
      <c r="C12" s="26"/>
      <c r="D12" s="21">
        <v>1000000</v>
      </c>
      <c r="E12" s="23"/>
    </row>
    <row r="13" s="1" customFormat="1" ht="32.1" customHeight="1" spans="1:5">
      <c r="A13" s="25" t="s">
        <v>2979</v>
      </c>
      <c r="B13" s="21">
        <v>50000</v>
      </c>
      <c r="C13" s="26"/>
      <c r="D13" s="21">
        <v>50000</v>
      </c>
      <c r="E13" s="23"/>
    </row>
    <row r="14" s="1" customFormat="1" ht="32.1" customHeight="1" spans="1:5">
      <c r="A14" s="17" t="s">
        <v>2980</v>
      </c>
      <c r="B14" s="18">
        <v>141267743.6</v>
      </c>
      <c r="C14" s="18">
        <v>27895800</v>
      </c>
      <c r="D14" s="18">
        <v>169163543.6</v>
      </c>
      <c r="E14" s="19">
        <v>0.1975</v>
      </c>
    </row>
    <row r="15" s="1" customFormat="1" ht="32.1" customHeight="1" spans="1:5">
      <c r="A15" s="17" t="s">
        <v>2981</v>
      </c>
      <c r="B15" s="26">
        <v>130475859.45</v>
      </c>
      <c r="C15" s="22">
        <v>27895800</v>
      </c>
      <c r="D15" s="26">
        <v>158371659.45</v>
      </c>
      <c r="E15" s="23">
        <v>0.2138</v>
      </c>
    </row>
    <row r="16" s="1" customFormat="1" ht="32.1" customHeight="1" spans="1:5">
      <c r="A16" s="17" t="s">
        <v>2982</v>
      </c>
      <c r="B16" s="26">
        <v>10791884.15</v>
      </c>
      <c r="C16" s="22">
        <v>0</v>
      </c>
      <c r="D16" s="26">
        <v>10791884.15</v>
      </c>
      <c r="E16" s="23">
        <v>0</v>
      </c>
    </row>
    <row r="17" s="1" customFormat="1" ht="27" customHeight="1" spans="1:5">
      <c r="A17" s="27" t="s">
        <v>2495</v>
      </c>
      <c r="B17" s="18">
        <v>461730943.6</v>
      </c>
      <c r="C17" s="18">
        <v>32235800</v>
      </c>
      <c r="D17" s="18">
        <v>493966743.6</v>
      </c>
      <c r="E17" s="19">
        <v>0.0698</v>
      </c>
    </row>
    <row r="18" s="1" customFormat="1" customHeight="1" spans="1:5">
      <c r="A18" s="28"/>
      <c r="B18" s="28"/>
      <c r="C18" s="28"/>
      <c r="D18" s="28"/>
      <c r="E18" s="28"/>
    </row>
    <row r="19" s="1" customFormat="1" customHeight="1" spans="1:5">
      <c r="A19" s="28"/>
      <c r="B19" s="28"/>
      <c r="C19" s="28"/>
      <c r="D19" s="28"/>
      <c r="E19" s="28"/>
    </row>
  </sheetData>
  <mergeCells count="1">
    <mergeCell ref="A2:E3"/>
  </mergeCells>
  <printOptions horizontalCentered="1"/>
  <pageMargins left="1.10208333333333" right="1.02361111111111" top="1.45625" bottom="1.37777777777778" header="0.590277777777778" footer="1.0625"/>
  <pageSetup paperSize="9" scale="62" firstPageNumber="46" orientation="portrait" useFirstPageNumber="1" horizontalDpi="600" verticalDpi="3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9</vt:i4>
      </vt:variant>
    </vt:vector>
  </HeadingPairs>
  <TitlesOfParts>
    <vt:vector size="9" baseType="lpstr">
      <vt:lpstr>dwvubta</vt:lpstr>
      <vt:lpstr>附一一般公共预算收入表</vt:lpstr>
      <vt:lpstr>附二本级一般公共预算支出表</vt:lpstr>
      <vt:lpstr>附三政府性基金收入表</vt:lpstr>
      <vt:lpstr>附四政府性基金支出表</vt:lpstr>
      <vt:lpstr>附五国有资本经营收入表</vt:lpstr>
      <vt:lpstr>附六国有资本经营支出表</vt:lpstr>
      <vt:lpstr>附七社保基金收入表</vt:lpstr>
      <vt:lpstr>附八社保基金支出表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丶糖糖</cp:lastModifiedBy>
  <dcterms:created xsi:type="dcterms:W3CDTF">2025-11-24T17:12:00Z</dcterms:created>
  <dcterms:modified xsi:type="dcterms:W3CDTF">2025-12-10T09:56:54Z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2052-12.8.2.18606</vt:lpwstr>
  </property>
  <property fmtid="{D5CDD505-2E9C-101B-9397-08002B2CF9AE}" pid="3" name="ICV">
    <vt:lpwstr>F12D5B6A226B476FB06F66509D827C2F_13</vt:lpwstr>
  </property>
</Properties>
</file>